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ids_svm_slidingwindow\"/>
    </mc:Choice>
  </mc:AlternateContent>
  <xr:revisionPtr revIDLastSave="0" documentId="13_ncr:1_{A3AD767D-374A-41F3-B40A-8DC8073E6911}" xr6:coauthVersionLast="43" xr6:coauthVersionMax="43" xr10:uidLastSave="{00000000-0000-0000-0000-000000000000}"/>
  <bookViews>
    <workbookView xWindow="32025" yWindow="180" windowWidth="18165" windowHeight="15090" xr2:uid="{160096AD-B1F0-47D3-B072-52F0427C5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7" i="1" l="1"/>
  <c r="Q2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8" i="1"/>
  <c r="P9" i="1"/>
  <c r="P13" i="1"/>
  <c r="P2" i="1"/>
  <c r="P12" i="1"/>
  <c r="P11" i="1"/>
  <c r="P10" i="1"/>
  <c r="P6" i="1"/>
  <c r="P5" i="1"/>
  <c r="P4" i="1"/>
  <c r="P3" i="1"/>
  <c r="G2" i="1" l="1"/>
  <c r="B10" i="1" l="1"/>
  <c r="B11" i="1"/>
  <c r="B9" i="1"/>
  <c r="B8" i="1"/>
  <c r="B6" i="1"/>
  <c r="B7" i="1"/>
  <c r="B4" i="1"/>
  <c r="B5" i="1"/>
  <c r="B3" i="1"/>
  <c r="B2" i="1"/>
</calcChain>
</file>

<file path=xl/sharedStrings.xml><?xml version="1.0" encoding="utf-8"?>
<sst xmlns="http://schemas.openxmlformats.org/spreadsheetml/2006/main" count="22" uniqueCount="20">
  <si>
    <t>Attack Length</t>
  </si>
  <si>
    <t>TPR</t>
  </si>
  <si>
    <t>Percent With TPR &gt; Baseline</t>
  </si>
  <si>
    <t>Attack Length Threshold</t>
  </si>
  <si>
    <t>Actual Numbers</t>
  </si>
  <si>
    <t>7 out of 26</t>
  </si>
  <si>
    <t>6 out of 14</t>
  </si>
  <si>
    <t>6 out of 9</t>
  </si>
  <si>
    <t>6 out of 11</t>
  </si>
  <si>
    <t>6 out of 8</t>
  </si>
  <si>
    <t>5 out of 7</t>
  </si>
  <si>
    <t>4 out of 6</t>
  </si>
  <si>
    <t>0 out of 2</t>
  </si>
  <si>
    <t>1 out of 3</t>
  </si>
  <si>
    <t>Pearson Correlation for attack length and TPR</t>
  </si>
  <si>
    <t>Predicted Positive Ratio</t>
  </si>
  <si>
    <t>Pearson Correlation for attack length and Predicted Positive ratio</t>
  </si>
  <si>
    <t>This measure says the longer the attack is, the better it does proportionally compared to baseline predicted positive ratio</t>
  </si>
  <si>
    <t>This measure says the longer the attack is, the better internal TPR (PATPR) it will have</t>
  </si>
  <si>
    <t>These percentages say that an attack passed the baseline threshold for its own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</si>
</sst>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DOS Attack Length vs Classification ROC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dk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Percent With TPR &gt; Baseline</c:v>
                </c:pt>
              </c:strCache>
            </c:strRef>
          </c:tx>
          <c:spPr>
            <a:ln w="28575" cap="rnd">
              <a:solidFill>
                <a:schemeClr val="bg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dk1">
                  <a:tint val="55000"/>
                </a:schemeClr>
              </a:solidFill>
              <a:ln w="9525">
                <a:solidFill>
                  <a:schemeClr val="dk1">
                    <a:tint val="55000"/>
                  </a:schemeClr>
                </a:solidFill>
              </a:ln>
              <a:effectLst/>
            </c:spPr>
          </c:marker>
          <c:cat>
            <c:numRef>
              <c:f>Sheet1!$A$2:$A$11</c:f>
              <c:numCache>
                <c:formatCode>General</c:formatCode>
                <c:ptCount val="10"/>
                <c:pt idx="0">
                  <c:v>1</c:v>
                </c:pt>
                <c:pt idx="1">
                  <c:v>50</c:v>
                </c:pt>
                <c:pt idx="2">
                  <c:v>100</c:v>
                </c:pt>
                <c:pt idx="3">
                  <c:v>200</c:v>
                </c:pt>
                <c:pt idx="4">
                  <c:v>300</c:v>
                </c:pt>
                <c:pt idx="5">
                  <c:v>400</c:v>
                </c:pt>
                <c:pt idx="6">
                  <c:v>500</c:v>
                </c:pt>
                <c:pt idx="7">
                  <c:v>600</c:v>
                </c:pt>
                <c:pt idx="8">
                  <c:v>700</c:v>
                </c:pt>
                <c:pt idx="9">
                  <c:v>800</c:v>
                </c:pt>
              </c:numCache>
            </c:numRef>
          </c:cat>
          <c:val>
            <c:numRef>
              <c:f>Sheet1!$B$2:$B$11</c:f>
              <c:numCache>
                <c:formatCode>General</c:formatCode>
                <c:ptCount val="10"/>
                <c:pt idx="0">
                  <c:v>0.26923076923076922</c:v>
                </c:pt>
                <c:pt idx="1">
                  <c:v>0.42857142857142855</c:v>
                </c:pt>
                <c:pt idx="2">
                  <c:v>0.54545454545454541</c:v>
                </c:pt>
                <c:pt idx="3">
                  <c:v>0.66666666666666663</c:v>
                </c:pt>
                <c:pt idx="4">
                  <c:v>0.75</c:v>
                </c:pt>
                <c:pt idx="5">
                  <c:v>0.75</c:v>
                </c:pt>
                <c:pt idx="6">
                  <c:v>0.7142857142857143</c:v>
                </c:pt>
                <c:pt idx="7">
                  <c:v>0.66666666666666663</c:v>
                </c:pt>
                <c:pt idx="8">
                  <c:v>0.33333333333333331</c:v>
                </c:pt>
                <c:pt idx="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00-4103-BC60-FCEA8620B0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89761160"/>
        <c:axId val="58976247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Sheet1!$A$1</c15:sqref>
                        </c15:formulaRef>
                      </c:ext>
                    </c:extLst>
                    <c:strCache>
                      <c:ptCount val="1"/>
                      <c:pt idx="0">
                        <c:v>Attack Length Threshold</c:v>
                      </c:pt>
                    </c:strCache>
                  </c:strRef>
                </c:tx>
                <c:spPr>
                  <a:ln w="28575" cap="rnd">
                    <a:solidFill>
                      <a:schemeClr val="dk1">
                        <a:tint val="885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dk1">
                        <a:tint val="88500"/>
                      </a:schemeClr>
                    </a:solidFill>
                    <a:ln w="9525">
                      <a:solidFill>
                        <a:schemeClr val="dk1">
                          <a:tint val="88500"/>
                        </a:schemeClr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600</c:v>
                      </c:pt>
                      <c:pt idx="8">
                        <c:v>700</c:v>
                      </c:pt>
                      <c:pt idx="9">
                        <c:v>800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Sheet1!$A$2:$A$11</c15:sqref>
                        </c15:formulaRef>
                      </c:ext>
                    </c:extLst>
                    <c:numCache>
                      <c:formatCode>General</c:formatCode>
                      <c:ptCount val="10"/>
                      <c:pt idx="0">
                        <c:v>1</c:v>
                      </c:pt>
                      <c:pt idx="1">
                        <c:v>50</c:v>
                      </c:pt>
                      <c:pt idx="2">
                        <c:v>100</c:v>
                      </c:pt>
                      <c:pt idx="3">
                        <c:v>200</c:v>
                      </c:pt>
                      <c:pt idx="4">
                        <c:v>300</c:v>
                      </c:pt>
                      <c:pt idx="5">
                        <c:v>400</c:v>
                      </c:pt>
                      <c:pt idx="6">
                        <c:v>500</c:v>
                      </c:pt>
                      <c:pt idx="7">
                        <c:v>600</c:v>
                      </c:pt>
                      <c:pt idx="8">
                        <c:v>700</c:v>
                      </c:pt>
                      <c:pt idx="9">
                        <c:v>800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A00-4103-BC60-FCEA8620B092}"/>
                  </c:ext>
                </c:extLst>
              </c15:ser>
            </c15:filteredLineSeries>
          </c:ext>
        </c:extLst>
      </c:lineChart>
      <c:catAx>
        <c:axId val="5897611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Attack Length</a:t>
                </a:r>
                <a:r>
                  <a:rPr lang="en-US" baseline="0"/>
                  <a:t> </a:t>
                </a:r>
                <a:r>
                  <a:rPr lang="en-US"/>
                  <a:t>Second Threshold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62472"/>
        <c:crosses val="autoZero"/>
        <c:auto val="1"/>
        <c:lblAlgn val="ctr"/>
        <c:lblOffset val="100"/>
        <c:noMultiLvlLbl val="0"/>
      </c:catAx>
      <c:valAx>
        <c:axId val="589762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of Attacks with TPR &gt; Baseline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dk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761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12700" cap="flat" cmpd="sng" algn="ctr">
      <a:solidFill>
        <a:schemeClr val="bg2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 of Attack Length and TPR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TPR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Sheet1!$E$2:$E$27</c:f>
              <c:numCache>
                <c:formatCode>General</c:formatCode>
                <c:ptCount val="26"/>
                <c:pt idx="0">
                  <c:v>94</c:v>
                </c:pt>
                <c:pt idx="1">
                  <c:v>206</c:v>
                </c:pt>
                <c:pt idx="2">
                  <c:v>100</c:v>
                </c:pt>
                <c:pt idx="3">
                  <c:v>3</c:v>
                </c:pt>
                <c:pt idx="4">
                  <c:v>5</c:v>
                </c:pt>
                <c:pt idx="5">
                  <c:v>618</c:v>
                </c:pt>
                <c:pt idx="6">
                  <c:v>930</c:v>
                </c:pt>
                <c:pt idx="7">
                  <c:v>42</c:v>
                </c:pt>
                <c:pt idx="8">
                  <c:v>2</c:v>
                </c:pt>
                <c:pt idx="9">
                  <c:v>10</c:v>
                </c:pt>
                <c:pt idx="10">
                  <c:v>46</c:v>
                </c:pt>
                <c:pt idx="11">
                  <c:v>52</c:v>
                </c:pt>
                <c:pt idx="12">
                  <c:v>1</c:v>
                </c:pt>
                <c:pt idx="13">
                  <c:v>47</c:v>
                </c:pt>
                <c:pt idx="14">
                  <c:v>608</c:v>
                </c:pt>
                <c:pt idx="15">
                  <c:v>93</c:v>
                </c:pt>
                <c:pt idx="16">
                  <c:v>502</c:v>
                </c:pt>
                <c:pt idx="17">
                  <c:v>780</c:v>
                </c:pt>
                <c:pt idx="18">
                  <c:v>11</c:v>
                </c:pt>
                <c:pt idx="19">
                  <c:v>2</c:v>
                </c:pt>
                <c:pt idx="20">
                  <c:v>670</c:v>
                </c:pt>
                <c:pt idx="21">
                  <c:v>1</c:v>
                </c:pt>
                <c:pt idx="22">
                  <c:v>412</c:v>
                </c:pt>
                <c:pt idx="23">
                  <c:v>102</c:v>
                </c:pt>
                <c:pt idx="24">
                  <c:v>901</c:v>
                </c:pt>
                <c:pt idx="25">
                  <c:v>42</c:v>
                </c:pt>
              </c:numCache>
            </c:numRef>
          </c:xVal>
          <c:yVal>
            <c:numRef>
              <c:f>Sheet1!$F$2:$F$27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0.97411003200000001</c:v>
                </c:pt>
                <c:pt idx="6">
                  <c:v>7.5268820000000004E-3</c:v>
                </c:pt>
                <c:pt idx="7">
                  <c:v>4.7619047999999997E-2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1.9230769000000002E-2</c:v>
                </c:pt>
                <c:pt idx="12">
                  <c:v>0</c:v>
                </c:pt>
                <c:pt idx="13">
                  <c:v>0</c:v>
                </c:pt>
                <c:pt idx="14">
                  <c:v>0.125</c:v>
                </c:pt>
                <c:pt idx="15">
                  <c:v>0</c:v>
                </c:pt>
                <c:pt idx="16">
                  <c:v>0.141434</c:v>
                </c:pt>
                <c:pt idx="17">
                  <c:v>0.63461500000000004</c:v>
                </c:pt>
                <c:pt idx="18">
                  <c:v>0</c:v>
                </c:pt>
                <c:pt idx="19">
                  <c:v>0</c:v>
                </c:pt>
                <c:pt idx="20">
                  <c:v>8.8570999999999997E-2</c:v>
                </c:pt>
                <c:pt idx="21">
                  <c:v>0</c:v>
                </c:pt>
                <c:pt idx="22">
                  <c:v>0.536408</c:v>
                </c:pt>
                <c:pt idx="23">
                  <c:v>0</c:v>
                </c:pt>
                <c:pt idx="24">
                  <c:v>4.9945000000000003E-2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6E-4979-9E0E-27B04B225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0288216"/>
        <c:axId val="580289528"/>
      </c:scatterChart>
      <c:valAx>
        <c:axId val="5802882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Attack Length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89528"/>
        <c:crosses val="autoZero"/>
        <c:crossBetween val="midCat"/>
      </c:valAx>
      <c:valAx>
        <c:axId val="5802895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True</a:t>
                </a:r>
                <a:r>
                  <a:rPr lang="en-US" baseline="0"/>
                  <a:t> Positve Rate (Per Attack)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02882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Sheet1!$P$1</c:f>
              <c:strCache>
                <c:ptCount val="1"/>
                <c:pt idx="0">
                  <c:v>Predicted Positive Ratio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Sheet1!$O$2:$O$27</c:f>
              <c:numCache>
                <c:formatCode>General</c:formatCode>
                <c:ptCount val="26"/>
                <c:pt idx="0">
                  <c:v>94</c:v>
                </c:pt>
                <c:pt idx="1">
                  <c:v>206</c:v>
                </c:pt>
                <c:pt idx="2">
                  <c:v>100</c:v>
                </c:pt>
                <c:pt idx="3">
                  <c:v>3</c:v>
                </c:pt>
                <c:pt idx="4">
                  <c:v>5</c:v>
                </c:pt>
                <c:pt idx="5">
                  <c:v>618</c:v>
                </c:pt>
                <c:pt idx="6">
                  <c:v>930</c:v>
                </c:pt>
                <c:pt idx="7">
                  <c:v>42</c:v>
                </c:pt>
                <c:pt idx="8">
                  <c:v>2</c:v>
                </c:pt>
                <c:pt idx="9">
                  <c:v>10</c:v>
                </c:pt>
                <c:pt idx="10">
                  <c:v>46</c:v>
                </c:pt>
                <c:pt idx="11">
                  <c:v>52</c:v>
                </c:pt>
                <c:pt idx="12">
                  <c:v>1</c:v>
                </c:pt>
                <c:pt idx="13">
                  <c:v>47</c:v>
                </c:pt>
                <c:pt idx="14">
                  <c:v>608</c:v>
                </c:pt>
                <c:pt idx="15">
                  <c:v>93</c:v>
                </c:pt>
                <c:pt idx="16">
                  <c:v>502</c:v>
                </c:pt>
                <c:pt idx="17">
                  <c:v>780</c:v>
                </c:pt>
                <c:pt idx="18">
                  <c:v>11</c:v>
                </c:pt>
                <c:pt idx="19">
                  <c:v>2</c:v>
                </c:pt>
                <c:pt idx="20">
                  <c:v>670</c:v>
                </c:pt>
                <c:pt idx="21">
                  <c:v>1</c:v>
                </c:pt>
                <c:pt idx="22">
                  <c:v>412</c:v>
                </c:pt>
                <c:pt idx="23">
                  <c:v>102</c:v>
                </c:pt>
                <c:pt idx="24">
                  <c:v>901</c:v>
                </c:pt>
                <c:pt idx="25">
                  <c:v>42</c:v>
                </c:pt>
              </c:numCache>
            </c:numRef>
          </c:xVal>
          <c:yVal>
            <c:numRef>
              <c:f>Sheet1!$P$2:$P$27</c:f>
              <c:numCache>
                <c:formatCode>General</c:formatCode>
                <c:ptCount val="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27.663469804671383</c:v>
                </c:pt>
                <c:pt idx="6">
                  <c:v>0.21375710876570561</c:v>
                </c:pt>
                <c:pt idx="7">
                  <c:v>1.3523182891343344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0.54613563952082966</c:v>
                </c:pt>
                <c:pt idx="12">
                  <c:v>0</c:v>
                </c:pt>
                <c:pt idx="13">
                  <c:v>0</c:v>
                </c:pt>
                <c:pt idx="14">
                  <c:v>1.6005736455945812</c:v>
                </c:pt>
                <c:pt idx="15">
                  <c:v>0</c:v>
                </c:pt>
                <c:pt idx="16">
                  <c:v>1.811004263928192</c:v>
                </c:pt>
                <c:pt idx="17">
                  <c:v>8.1259843527920417</c:v>
                </c:pt>
                <c:pt idx="18">
                  <c:v>0</c:v>
                </c:pt>
                <c:pt idx="19">
                  <c:v>0</c:v>
                </c:pt>
                <c:pt idx="20">
                  <c:v>1.1341152669116612</c:v>
                </c:pt>
                <c:pt idx="21">
                  <c:v>0</c:v>
                </c:pt>
                <c:pt idx="22">
                  <c:v>6.8684840646887846</c:v>
                </c:pt>
                <c:pt idx="23">
                  <c:v>0</c:v>
                </c:pt>
                <c:pt idx="24">
                  <c:v>0.63952520583377082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6-40AA-8E3F-0EAE51E3E5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3871560"/>
        <c:axId val="633869920"/>
      </c:scatterChart>
      <c:valAx>
        <c:axId val="633871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869920"/>
        <c:crosses val="autoZero"/>
        <c:crossBetween val="midCat"/>
      </c:valAx>
      <c:valAx>
        <c:axId val="63386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38715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42862</xdr:rowOff>
    </xdr:from>
    <xdr:to>
      <xdr:col>3</xdr:col>
      <xdr:colOff>119063</xdr:colOff>
      <xdr:row>28</xdr:row>
      <xdr:rowOff>152400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50E6B29-3F91-4A9A-8F4A-14455B160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185737</xdr:colOff>
      <xdr:row>3</xdr:row>
      <xdr:rowOff>71437</xdr:rowOff>
    </xdr:from>
    <xdr:to>
      <xdr:col>13</xdr:col>
      <xdr:colOff>300037</xdr:colOff>
      <xdr:row>17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9A3973C-97D2-43C2-A43B-FC39311CC6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16</xdr:col>
      <xdr:colOff>409575</xdr:colOff>
      <xdr:row>9</xdr:row>
      <xdr:rowOff>42862</xdr:rowOff>
    </xdr:from>
    <xdr:to>
      <xdr:col>24</xdr:col>
      <xdr:colOff>104775</xdr:colOff>
      <xdr:row>23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39AB93-1BA8-4924-9FF9-636FDF7412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B2A15-5A1C-4ED9-8828-3D4969ECA46A}">
  <dimension ref="A1:Q30"/>
  <sheetViews>
    <sheetView tabSelected="1" workbookViewId="0">
      <selection activeCell="A30" sqref="A30"/>
    </sheetView>
  </sheetViews>
  <sheetFormatPr defaultRowHeight="15" x14ac:dyDescent="0.25"/>
  <cols>
    <col min="1" max="1" width="24.5703125" customWidth="1"/>
    <col min="2" max="2" width="25.7109375" customWidth="1"/>
    <col min="3" max="3" width="20.85546875" customWidth="1"/>
    <col min="5" max="5" width="13.7109375" customWidth="1"/>
    <col min="7" max="7" width="12" customWidth="1"/>
    <col min="15" max="15" width="13" customWidth="1"/>
    <col min="16" max="16" width="21.85546875" customWidth="1"/>
  </cols>
  <sheetData>
    <row r="1" spans="1:17" x14ac:dyDescent="0.25">
      <c r="A1" t="s">
        <v>3</v>
      </c>
      <c r="B1" t="s">
        <v>2</v>
      </c>
      <c r="C1" t="s">
        <v>4</v>
      </c>
      <c r="E1" t="s">
        <v>0</v>
      </c>
      <c r="F1" t="s">
        <v>1</v>
      </c>
      <c r="G1" t="s">
        <v>14</v>
      </c>
      <c r="O1" t="s">
        <v>0</v>
      </c>
      <c r="P1" t="s">
        <v>15</v>
      </c>
      <c r="Q1" t="s">
        <v>16</v>
      </c>
    </row>
    <row r="2" spans="1:17" x14ac:dyDescent="0.25">
      <c r="A2">
        <v>1</v>
      </c>
      <c r="B2">
        <f>7/26</f>
        <v>0.26923076923076922</v>
      </c>
      <c r="C2" t="s">
        <v>5</v>
      </c>
      <c r="E2">
        <v>94</v>
      </c>
      <c r="F2">
        <v>0</v>
      </c>
      <c r="G2">
        <f>PEARSON(E2:E27,F2:F27)</f>
        <v>0.5030890876791061</v>
      </c>
      <c r="O2">
        <v>94</v>
      </c>
      <c r="P2">
        <f>(0/0.035212864)</f>
        <v>0</v>
      </c>
      <c r="Q2">
        <f>PEARSON(O2:O27,P2:P27)</f>
        <v>0.39920375114808399</v>
      </c>
    </row>
    <row r="3" spans="1:17" x14ac:dyDescent="0.25">
      <c r="A3">
        <v>50</v>
      </c>
      <c r="B3">
        <f>6/14</f>
        <v>0.42857142857142855</v>
      </c>
      <c r="C3" t="s">
        <v>6</v>
      </c>
      <c r="E3">
        <v>206</v>
      </c>
      <c r="F3">
        <v>0</v>
      </c>
      <c r="G3" t="s">
        <v>18</v>
      </c>
      <c r="O3">
        <v>206</v>
      </c>
      <c r="P3">
        <f>(0/0.035212864)</f>
        <v>0</v>
      </c>
      <c r="Q3" t="s">
        <v>17</v>
      </c>
    </row>
    <row r="4" spans="1:17" x14ac:dyDescent="0.25">
      <c r="A4">
        <v>100</v>
      </c>
      <c r="B4">
        <f>6/11</f>
        <v>0.54545454545454541</v>
      </c>
      <c r="C4" t="s">
        <v>8</v>
      </c>
      <c r="E4">
        <v>100</v>
      </c>
      <c r="F4">
        <v>0</v>
      </c>
      <c r="O4">
        <v>100</v>
      </c>
      <c r="P4">
        <f>(0/0.035212864)</f>
        <v>0</v>
      </c>
    </row>
    <row r="5" spans="1:17" x14ac:dyDescent="0.25">
      <c r="A5">
        <v>200</v>
      </c>
      <c r="B5">
        <f>6/9</f>
        <v>0.66666666666666663</v>
      </c>
      <c r="C5" t="s">
        <v>7</v>
      </c>
      <c r="E5">
        <v>3</v>
      </c>
      <c r="F5">
        <v>0</v>
      </c>
      <c r="O5">
        <v>3</v>
      </c>
      <c r="P5">
        <f>(0/0.035212864)</f>
        <v>0</v>
      </c>
    </row>
    <row r="6" spans="1:17" x14ac:dyDescent="0.25">
      <c r="A6">
        <v>300</v>
      </c>
      <c r="B6">
        <f>6/8</f>
        <v>0.75</v>
      </c>
      <c r="C6" t="s">
        <v>9</v>
      </c>
      <c r="E6">
        <v>5</v>
      </c>
      <c r="F6">
        <v>0</v>
      </c>
      <c r="O6">
        <v>5</v>
      </c>
      <c r="P6">
        <f>(0/0.035212864)</f>
        <v>0</v>
      </c>
    </row>
    <row r="7" spans="1:17" x14ac:dyDescent="0.25">
      <c r="A7">
        <v>400</v>
      </c>
      <c r="B7">
        <f>6/8</f>
        <v>0.75</v>
      </c>
      <c r="C7" t="s">
        <v>9</v>
      </c>
      <c r="E7">
        <v>618</v>
      </c>
      <c r="F7">
        <v>0.97411003200000001</v>
      </c>
      <c r="O7">
        <v>618</v>
      </c>
      <c r="P7">
        <f>(0.97411/0.035212864)</f>
        <v>27.663469804671383</v>
      </c>
    </row>
    <row r="8" spans="1:17" x14ac:dyDescent="0.25">
      <c r="A8">
        <v>500</v>
      </c>
      <c r="B8">
        <f>5/7</f>
        <v>0.7142857142857143</v>
      </c>
      <c r="C8" t="s">
        <v>10</v>
      </c>
      <c r="E8">
        <v>930</v>
      </c>
      <c r="F8">
        <v>7.5268820000000004E-3</v>
      </c>
      <c r="O8">
        <v>930</v>
      </c>
      <c r="P8">
        <f>(0.007527/0.035212864)</f>
        <v>0.21375710876570561</v>
      </c>
    </row>
    <row r="9" spans="1:17" x14ac:dyDescent="0.25">
      <c r="A9">
        <v>600</v>
      </c>
      <c r="B9">
        <f>4/6</f>
        <v>0.66666666666666663</v>
      </c>
      <c r="C9" t="s">
        <v>11</v>
      </c>
      <c r="E9">
        <v>42</v>
      </c>
      <c r="F9">
        <v>4.7619047999999997E-2</v>
      </c>
      <c r="O9">
        <v>42</v>
      </c>
      <c r="P9">
        <f>(0.047619/0.035212864)</f>
        <v>1.3523182891343344</v>
      </c>
    </row>
    <row r="10" spans="1:17" x14ac:dyDescent="0.25">
      <c r="A10">
        <v>700</v>
      </c>
      <c r="B10">
        <f>1/3</f>
        <v>0.33333333333333331</v>
      </c>
      <c r="C10" t="s">
        <v>13</v>
      </c>
      <c r="E10">
        <v>2</v>
      </c>
      <c r="F10">
        <v>0</v>
      </c>
      <c r="O10">
        <v>2</v>
      </c>
      <c r="P10">
        <f>(0/0.035212864)</f>
        <v>0</v>
      </c>
    </row>
    <row r="11" spans="1:17" x14ac:dyDescent="0.25">
      <c r="A11">
        <v>800</v>
      </c>
      <c r="B11">
        <f>0/2</f>
        <v>0</v>
      </c>
      <c r="C11" t="s">
        <v>12</v>
      </c>
      <c r="E11">
        <v>10</v>
      </c>
      <c r="F11">
        <v>0</v>
      </c>
      <c r="O11">
        <v>10</v>
      </c>
      <c r="P11">
        <f>(0/0.035212864)</f>
        <v>0</v>
      </c>
    </row>
    <row r="12" spans="1:17" x14ac:dyDescent="0.25">
      <c r="E12">
        <v>46</v>
      </c>
      <c r="F12">
        <v>0</v>
      </c>
      <c r="O12">
        <v>46</v>
      </c>
      <c r="P12">
        <f>(0/0.035212864)</f>
        <v>0</v>
      </c>
    </row>
    <row r="13" spans="1:17" x14ac:dyDescent="0.25">
      <c r="E13">
        <v>52</v>
      </c>
      <c r="F13">
        <v>1.9230769000000002E-2</v>
      </c>
      <c r="O13">
        <v>52</v>
      </c>
      <c r="P13">
        <f>(0.019231/0.035212864)</f>
        <v>0.54613563952082966</v>
      </c>
    </row>
    <row r="14" spans="1:17" x14ac:dyDescent="0.25">
      <c r="E14">
        <v>1</v>
      </c>
      <c r="F14">
        <v>0</v>
      </c>
      <c r="O14">
        <v>1</v>
      </c>
      <c r="P14">
        <f>0/0.78097</f>
        <v>0</v>
      </c>
    </row>
    <row r="15" spans="1:17" x14ac:dyDescent="0.25">
      <c r="E15">
        <v>47</v>
      </c>
      <c r="F15">
        <v>0</v>
      </c>
      <c r="O15">
        <v>47</v>
      </c>
      <c r="P15">
        <f>(0/0.078097)</f>
        <v>0</v>
      </c>
    </row>
    <row r="16" spans="1:17" x14ac:dyDescent="0.25">
      <c r="E16">
        <v>608</v>
      </c>
      <c r="F16">
        <v>0.125</v>
      </c>
      <c r="O16">
        <v>608</v>
      </c>
      <c r="P16">
        <f>(0.125/0.078097)</f>
        <v>1.6005736455945812</v>
      </c>
    </row>
    <row r="17" spans="1:16" x14ac:dyDescent="0.25">
      <c r="E17">
        <v>93</v>
      </c>
      <c r="F17">
        <v>0</v>
      </c>
      <c r="O17">
        <v>93</v>
      </c>
      <c r="P17">
        <f>(0/0.078097)</f>
        <v>0</v>
      </c>
    </row>
    <row r="18" spans="1:16" x14ac:dyDescent="0.25">
      <c r="E18">
        <v>502</v>
      </c>
      <c r="F18">
        <v>0.141434</v>
      </c>
      <c r="O18">
        <v>502</v>
      </c>
      <c r="P18">
        <f>(0.141434/0.078097)</f>
        <v>1.811004263928192</v>
      </c>
    </row>
    <row r="19" spans="1:16" x14ac:dyDescent="0.25">
      <c r="E19">
        <v>780</v>
      </c>
      <c r="F19">
        <v>0.63461500000000004</v>
      </c>
      <c r="O19">
        <v>780</v>
      </c>
      <c r="P19">
        <f>(0.634615/0.078097)</f>
        <v>8.1259843527920417</v>
      </c>
    </row>
    <row r="20" spans="1:16" x14ac:dyDescent="0.25">
      <c r="E20">
        <v>11</v>
      </c>
      <c r="F20">
        <v>0</v>
      </c>
      <c r="O20">
        <v>11</v>
      </c>
      <c r="P20">
        <f>(0/0.078097)</f>
        <v>0</v>
      </c>
    </row>
    <row r="21" spans="1:16" x14ac:dyDescent="0.25">
      <c r="E21">
        <v>2</v>
      </c>
      <c r="F21">
        <v>0</v>
      </c>
      <c r="O21">
        <v>2</v>
      </c>
      <c r="P21">
        <f>(0/0.078097)</f>
        <v>0</v>
      </c>
    </row>
    <row r="22" spans="1:16" x14ac:dyDescent="0.25">
      <c r="E22">
        <v>670</v>
      </c>
      <c r="F22">
        <v>8.8570999999999997E-2</v>
      </c>
      <c r="O22">
        <v>670</v>
      </c>
      <c r="P22">
        <f>(0.088571/0.078097)</f>
        <v>1.1341152669116612</v>
      </c>
    </row>
    <row r="23" spans="1:16" x14ac:dyDescent="0.25">
      <c r="E23">
        <v>1</v>
      </c>
      <c r="F23">
        <v>0</v>
      </c>
      <c r="O23">
        <v>1</v>
      </c>
      <c r="P23">
        <f>(0/0.078097)</f>
        <v>0</v>
      </c>
    </row>
    <row r="24" spans="1:16" x14ac:dyDescent="0.25">
      <c r="E24">
        <v>412</v>
      </c>
      <c r="F24">
        <v>0.536408</v>
      </c>
      <c r="O24">
        <v>412</v>
      </c>
      <c r="P24">
        <f>(0.536408/0.078097)</f>
        <v>6.8684840646887846</v>
      </c>
    </row>
    <row r="25" spans="1:16" x14ac:dyDescent="0.25">
      <c r="E25">
        <v>102</v>
      </c>
      <c r="F25">
        <v>0</v>
      </c>
      <c r="O25">
        <v>102</v>
      </c>
      <c r="P25">
        <f>(0/0.078097)</f>
        <v>0</v>
      </c>
    </row>
    <row r="26" spans="1:16" x14ac:dyDescent="0.25">
      <c r="E26">
        <v>901</v>
      </c>
      <c r="F26">
        <v>4.9945000000000003E-2</v>
      </c>
      <c r="O26">
        <v>901</v>
      </c>
      <c r="P26">
        <f>(0.049945/0.078097)</f>
        <v>0.63952520583377082</v>
      </c>
    </row>
    <row r="27" spans="1:16" x14ac:dyDescent="0.25">
      <c r="E27">
        <v>42</v>
      </c>
      <c r="F27">
        <v>0</v>
      </c>
      <c r="O27">
        <v>42</v>
      </c>
      <c r="P27">
        <f>(0/0.078097)</f>
        <v>0</v>
      </c>
    </row>
    <row r="30" spans="1:16" x14ac:dyDescent="0.25">
      <c r="A30" t="s">
        <v>19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F34A8F-1918-4F95-9E7F-A5826DCF650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2019-06-24T18:56:34Z</dcterms:created>
  <dcterms:modified xsi:type="dcterms:W3CDTF">2019-06-24T21:48:32Z</dcterms:modified>
</cp:coreProperties>
</file>