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firstSheet="1" activeTab="6"/>
  </bookViews>
  <sheets>
    <sheet name="Sheet4" sheetId="4" r:id="rId1"/>
    <sheet name="应力验证" sheetId="5" r:id="rId2"/>
    <sheet name="几何非线性验证" sheetId="6" r:id="rId3"/>
    <sheet name="Sheet6" sheetId="7" r:id="rId4"/>
    <sheet name="材料参数随温度变化" sheetId="8" r:id="rId5"/>
    <sheet name="FGMP-LIU" sheetId="42" r:id="rId6"/>
    <sheet name="不变化" sheetId="11" r:id="rId7"/>
    <sheet name="Sheet1" sheetId="12" r:id="rId8"/>
    <sheet name="Sheet2" sheetId="13" r:id="rId9"/>
    <sheet name="2" sheetId="14" r:id="rId10"/>
    <sheet name="Sheet8" sheetId="15" r:id="rId11"/>
    <sheet name="Sheet7" sheetId="18" r:id="rId12"/>
    <sheet name="Sheet9" sheetId="16" r:id="rId13"/>
    <sheet name="Sheet12" sheetId="21" r:id="rId14"/>
    <sheet name="FG-MEEP-B-rich-U分布" sheetId="22" r:id="rId15"/>
    <sheet name="FG-MEEP-F-rich-U分布不同指数" sheetId="34" r:id="rId16"/>
    <sheet name="FG-MEEP-F-rich-V分布不同指数" sheetId="23" r:id="rId17"/>
    <sheet name="FG-MEEP-F-rich-O分布不同指数" sheetId="24" r:id="rId18"/>
    <sheet name="FG-MEEP-F-rich-X分布" sheetId="25" r:id="rId19"/>
    <sheet name="MEE-C-rich-无孔隙率" sheetId="17" r:id="rId20"/>
    <sheet name="沿弧度方向正应力分布-HC" sheetId="27" r:id="rId21"/>
    <sheet name="沿弧度方向正应力分布-UTR" sheetId="33" r:id="rId22"/>
    <sheet name="沿弧度方向正应力分布-LTR" sheetId="35" r:id="rId23"/>
    <sheet name="沿弧度方向正应力分布-STR" sheetId="36" r:id="rId24"/>
    <sheet name="Sheet13" sheetId="37" r:id="rId25"/>
    <sheet name="Sheet10" sheetId="38" r:id="rId26"/>
    <sheet name="Sheet11" sheetId="39" r:id="rId27"/>
    <sheet name="Sheet14" sheetId="40" r:id="rId28"/>
    <sheet name="Sheet15" sheetId="41" r:id="rId29"/>
  </sheets>
  <calcPr calcId="144525"/>
</workbook>
</file>

<file path=xl/calcChain.xml><?xml version="1.0" encoding="utf-8"?>
<calcChain xmlns="http://schemas.openxmlformats.org/spreadsheetml/2006/main">
  <c r="L47" i="11" l="1"/>
  <c r="L48" i="11"/>
  <c r="L49" i="11"/>
  <c r="L50" i="11"/>
  <c r="L51" i="11"/>
  <c r="L52" i="11"/>
  <c r="L53" i="11"/>
  <c r="L54" i="11"/>
  <c r="L55" i="11"/>
  <c r="L46" i="11"/>
  <c r="J20" i="11"/>
  <c r="J21" i="11"/>
  <c r="J22" i="11"/>
  <c r="J23" i="11"/>
  <c r="J24" i="11"/>
  <c r="J25" i="11"/>
  <c r="J26" i="11"/>
  <c r="J27" i="11"/>
  <c r="J28" i="11"/>
  <c r="J19" i="11"/>
  <c r="Q5" i="11"/>
  <c r="Q6" i="11"/>
  <c r="Q7" i="11"/>
  <c r="Q8" i="11"/>
  <c r="Q9" i="11"/>
  <c r="Q10" i="11"/>
  <c r="Q11" i="11"/>
  <c r="Q12" i="11"/>
  <c r="Q13" i="11"/>
  <c r="N6" i="11"/>
  <c r="N7" i="11"/>
  <c r="N8" i="11"/>
  <c r="N9" i="11"/>
  <c r="N10" i="11" s="1"/>
  <c r="N11" i="11" s="1"/>
  <c r="N12" i="11" s="1"/>
  <c r="N13" i="11" s="1"/>
  <c r="BF2" i="11"/>
  <c r="BG2" i="11"/>
  <c r="BH2" i="11" s="1"/>
  <c r="AU2" i="5" l="1"/>
  <c r="AU3" i="5"/>
  <c r="AU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1" i="5"/>
  <c r="AD2" i="35" l="1"/>
  <c r="AD3" i="35" s="1"/>
  <c r="AD4" i="35" s="1"/>
  <c r="AD5" i="35" s="1"/>
  <c r="AD6" i="35" s="1"/>
  <c r="AD7" i="35" s="1"/>
  <c r="AD8" i="35" s="1"/>
  <c r="AD9" i="35" s="1"/>
  <c r="AD10" i="35" s="1"/>
  <c r="AD11" i="35" s="1"/>
  <c r="AF2" i="33"/>
  <c r="AF3" i="33" s="1"/>
  <c r="AF4" i="33" s="1"/>
  <c r="AF5" i="33" s="1"/>
  <c r="AF6" i="33" s="1"/>
  <c r="AF7" i="33" s="1"/>
  <c r="AF8" i="33" s="1"/>
  <c r="AF9" i="33" s="1"/>
  <c r="AF10" i="33" s="1"/>
  <c r="AF11" i="33" s="1"/>
  <c r="AX2" i="5" l="1"/>
  <c r="AX3" i="5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1" i="5"/>
  <c r="AI1" i="5"/>
  <c r="B1" i="39"/>
  <c r="I1" i="39"/>
  <c r="H1" i="39"/>
  <c r="F1" i="39"/>
  <c r="J48" i="24" l="1"/>
  <c r="J49" i="24"/>
  <c r="J50" i="24"/>
  <c r="J51" i="24"/>
  <c r="J52" i="24"/>
  <c r="J53" i="24"/>
  <c r="J54" i="24"/>
  <c r="J55" i="24"/>
  <c r="J56" i="24"/>
  <c r="J57" i="24"/>
  <c r="J58" i="24"/>
  <c r="I48" i="24"/>
  <c r="I49" i="24"/>
  <c r="I50" i="24"/>
  <c r="I51" i="24"/>
  <c r="I52" i="24"/>
  <c r="I53" i="24"/>
  <c r="I54" i="24"/>
  <c r="I55" i="24"/>
  <c r="I56" i="24"/>
  <c r="I57" i="24"/>
  <c r="I58" i="24"/>
  <c r="I48" i="25"/>
  <c r="I49" i="25"/>
  <c r="I50" i="25"/>
  <c r="I51" i="25"/>
  <c r="I52" i="25"/>
  <c r="I53" i="25"/>
  <c r="I54" i="25"/>
  <c r="I55" i="25"/>
  <c r="I56" i="25"/>
  <c r="I57" i="25"/>
  <c r="I58" i="25"/>
  <c r="I45" i="23"/>
  <c r="I46" i="23"/>
  <c r="I47" i="23"/>
  <c r="I48" i="23"/>
  <c r="I49" i="23"/>
  <c r="I50" i="23"/>
  <c r="I51" i="23"/>
  <c r="I52" i="23"/>
  <c r="I53" i="23"/>
  <c r="I54" i="23"/>
  <c r="I55" i="23"/>
  <c r="I198" i="24"/>
  <c r="I197" i="24"/>
  <c r="I196" i="24"/>
  <c r="I195" i="24"/>
  <c r="I194" i="24"/>
  <c r="I193" i="24"/>
  <c r="I192" i="24"/>
  <c r="I191" i="24"/>
  <c r="I190" i="24"/>
  <c r="I189" i="24"/>
  <c r="I188" i="24"/>
  <c r="I187" i="24"/>
  <c r="I184" i="24"/>
  <c r="I183" i="24"/>
  <c r="I182" i="24"/>
  <c r="I181" i="24"/>
  <c r="I180" i="24"/>
  <c r="I179" i="24"/>
  <c r="I178" i="24"/>
  <c r="I177" i="24"/>
  <c r="I176" i="24"/>
  <c r="I175" i="24"/>
  <c r="I174" i="24"/>
  <c r="I173" i="24"/>
  <c r="I171" i="24"/>
  <c r="I170" i="24"/>
  <c r="I169" i="24"/>
  <c r="I168" i="24"/>
  <c r="I167" i="24"/>
  <c r="I166" i="24"/>
  <c r="I165" i="24"/>
  <c r="I164" i="24"/>
  <c r="I163" i="24"/>
  <c r="I162" i="24"/>
  <c r="I161" i="24"/>
  <c r="I160" i="24"/>
  <c r="I158" i="24"/>
  <c r="I157" i="24"/>
  <c r="I156" i="24"/>
  <c r="I155" i="24"/>
  <c r="I154" i="24"/>
  <c r="I153" i="24"/>
  <c r="I152" i="24"/>
  <c r="I151" i="24"/>
  <c r="I150" i="24"/>
  <c r="I149" i="24"/>
  <c r="I148" i="24"/>
  <c r="I147" i="24"/>
  <c r="I145" i="24"/>
  <c r="I144" i="24"/>
  <c r="I143" i="24"/>
  <c r="I142" i="24"/>
  <c r="I141" i="24"/>
  <c r="I140" i="24"/>
  <c r="I139" i="24"/>
  <c r="I138" i="24"/>
  <c r="I137" i="24"/>
  <c r="I136" i="24"/>
  <c r="I135" i="24"/>
  <c r="I134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47" i="24"/>
  <c r="J49" i="25"/>
  <c r="J53" i="25"/>
  <c r="AA448" i="24"/>
  <c r="AA449" i="24" s="1"/>
  <c r="AA450" i="24" s="1"/>
  <c r="AA451" i="24" s="1"/>
  <c r="AA452" i="24" s="1"/>
  <c r="AA453" i="24" s="1"/>
  <c r="AA454" i="24" s="1"/>
  <c r="AA455" i="24" s="1"/>
  <c r="AA456" i="24" s="1"/>
  <c r="AA457" i="24" s="1"/>
  <c r="AA447" i="24"/>
  <c r="Z447" i="24"/>
  <c r="Z448" i="24" s="1"/>
  <c r="Z449" i="24" s="1"/>
  <c r="Z450" i="24" s="1"/>
  <c r="Z451" i="24" s="1"/>
  <c r="Z452" i="24" s="1"/>
  <c r="Z453" i="24" s="1"/>
  <c r="Z454" i="24" s="1"/>
  <c r="Z455" i="24" s="1"/>
  <c r="Z456" i="24" s="1"/>
  <c r="Z457" i="24" s="1"/>
  <c r="AA432" i="24"/>
  <c r="AA433" i="24" s="1"/>
  <c r="AA434" i="24" s="1"/>
  <c r="AA435" i="24" s="1"/>
  <c r="AA436" i="24" s="1"/>
  <c r="AA437" i="24" s="1"/>
  <c r="AA438" i="24" s="1"/>
  <c r="AA439" i="24" s="1"/>
  <c r="AA440" i="24" s="1"/>
  <c r="AA441" i="24" s="1"/>
  <c r="AA431" i="24"/>
  <c r="Z431" i="24"/>
  <c r="Z432" i="24" s="1"/>
  <c r="Z433" i="24" s="1"/>
  <c r="Z434" i="24" s="1"/>
  <c r="Z435" i="24" s="1"/>
  <c r="Z436" i="24" s="1"/>
  <c r="Z437" i="24" s="1"/>
  <c r="Z438" i="24" s="1"/>
  <c r="Z439" i="24" s="1"/>
  <c r="Z440" i="24" s="1"/>
  <c r="Z441" i="24" s="1"/>
  <c r="AA416" i="24"/>
  <c r="AA417" i="24" s="1"/>
  <c r="AA418" i="24" s="1"/>
  <c r="AA419" i="24" s="1"/>
  <c r="AA420" i="24" s="1"/>
  <c r="AA421" i="24" s="1"/>
  <c r="AA422" i="24" s="1"/>
  <c r="AA423" i="24" s="1"/>
  <c r="AA424" i="24" s="1"/>
  <c r="AA425" i="24" s="1"/>
  <c r="AA415" i="24"/>
  <c r="Z415" i="24"/>
  <c r="Z416" i="24" s="1"/>
  <c r="Z417" i="24" s="1"/>
  <c r="Z418" i="24" s="1"/>
  <c r="Z419" i="24" s="1"/>
  <c r="Z420" i="24" s="1"/>
  <c r="Z421" i="24" s="1"/>
  <c r="Z422" i="24" s="1"/>
  <c r="Z423" i="24" s="1"/>
  <c r="Z424" i="24" s="1"/>
  <c r="Z425" i="24" s="1"/>
  <c r="AA400" i="24"/>
  <c r="AA401" i="24" s="1"/>
  <c r="AA402" i="24" s="1"/>
  <c r="AA403" i="24" s="1"/>
  <c r="AA404" i="24" s="1"/>
  <c r="AA405" i="24" s="1"/>
  <c r="AA406" i="24" s="1"/>
  <c r="AA407" i="24" s="1"/>
  <c r="AA408" i="24" s="1"/>
  <c r="AA409" i="24" s="1"/>
  <c r="AA399" i="24"/>
  <c r="Z399" i="24"/>
  <c r="Z400" i="24" s="1"/>
  <c r="Z401" i="24" s="1"/>
  <c r="Z402" i="24" s="1"/>
  <c r="Z403" i="24" s="1"/>
  <c r="Z404" i="24" s="1"/>
  <c r="Z405" i="24" s="1"/>
  <c r="Z406" i="24" s="1"/>
  <c r="Z407" i="24" s="1"/>
  <c r="Z408" i="24" s="1"/>
  <c r="Z409" i="24" s="1"/>
  <c r="AA382" i="24"/>
  <c r="AA383" i="24" s="1"/>
  <c r="AA384" i="24" s="1"/>
  <c r="AA385" i="24" s="1"/>
  <c r="AA386" i="24" s="1"/>
  <c r="AA387" i="24" s="1"/>
  <c r="AA388" i="24" s="1"/>
  <c r="AA389" i="24" s="1"/>
  <c r="AA390" i="24" s="1"/>
  <c r="AA391" i="24" s="1"/>
  <c r="AA392" i="24" s="1"/>
  <c r="Z382" i="24"/>
  <c r="Z383" i="24" s="1"/>
  <c r="Z384" i="24" s="1"/>
  <c r="Z385" i="24" s="1"/>
  <c r="Z386" i="24" s="1"/>
  <c r="Z387" i="24" s="1"/>
  <c r="Z388" i="24" s="1"/>
  <c r="Z389" i="24" s="1"/>
  <c r="Z390" i="24" s="1"/>
  <c r="Z391" i="24" s="1"/>
  <c r="Z392" i="24" s="1"/>
  <c r="AA366" i="24"/>
  <c r="AA367" i="24" s="1"/>
  <c r="AA368" i="24" s="1"/>
  <c r="AA369" i="24" s="1"/>
  <c r="AA370" i="24" s="1"/>
  <c r="AA371" i="24" s="1"/>
  <c r="AA372" i="24" s="1"/>
  <c r="AA373" i="24" s="1"/>
  <c r="AA374" i="24" s="1"/>
  <c r="AA375" i="24" s="1"/>
  <c r="AA376" i="24" s="1"/>
  <c r="Z366" i="24"/>
  <c r="Z367" i="24" s="1"/>
  <c r="Z368" i="24" s="1"/>
  <c r="Z369" i="24" s="1"/>
  <c r="Z370" i="24" s="1"/>
  <c r="Z371" i="24" s="1"/>
  <c r="Z372" i="24" s="1"/>
  <c r="Z373" i="24" s="1"/>
  <c r="Z374" i="24" s="1"/>
  <c r="Z375" i="24" s="1"/>
  <c r="Z376" i="24" s="1"/>
  <c r="AA350" i="24"/>
  <c r="AA351" i="24" s="1"/>
  <c r="AA352" i="24" s="1"/>
  <c r="AA353" i="24" s="1"/>
  <c r="AA354" i="24" s="1"/>
  <c r="AA355" i="24" s="1"/>
  <c r="AA356" i="24" s="1"/>
  <c r="AA357" i="24" s="1"/>
  <c r="AA358" i="24" s="1"/>
  <c r="AA359" i="24" s="1"/>
  <c r="AA360" i="24" s="1"/>
  <c r="Z350" i="24"/>
  <c r="Z351" i="24" s="1"/>
  <c r="Z352" i="24" s="1"/>
  <c r="Z353" i="24" s="1"/>
  <c r="Z354" i="24" s="1"/>
  <c r="Z355" i="24" s="1"/>
  <c r="Z356" i="24" s="1"/>
  <c r="Z357" i="24" s="1"/>
  <c r="Z358" i="24" s="1"/>
  <c r="Z359" i="24" s="1"/>
  <c r="Z360" i="24" s="1"/>
  <c r="AA335" i="24"/>
  <c r="AA336" i="24" s="1"/>
  <c r="AA337" i="24" s="1"/>
  <c r="AA338" i="24" s="1"/>
  <c r="AA339" i="24" s="1"/>
  <c r="AA340" i="24" s="1"/>
  <c r="AA341" i="24" s="1"/>
  <c r="AA342" i="24" s="1"/>
  <c r="AA343" i="24" s="1"/>
  <c r="AA344" i="24" s="1"/>
  <c r="AA334" i="24"/>
  <c r="Z334" i="24"/>
  <c r="Z335" i="24" s="1"/>
  <c r="Z336" i="24" s="1"/>
  <c r="Z337" i="24" s="1"/>
  <c r="Z338" i="24" s="1"/>
  <c r="Z339" i="24" s="1"/>
  <c r="Z340" i="24" s="1"/>
  <c r="Z341" i="24" s="1"/>
  <c r="Z342" i="24" s="1"/>
  <c r="Z343" i="24" s="1"/>
  <c r="Z344" i="24" s="1"/>
  <c r="AA318" i="24"/>
  <c r="AA319" i="24" s="1"/>
  <c r="AA320" i="24" s="1"/>
  <c r="AA321" i="24" s="1"/>
  <c r="AA322" i="24" s="1"/>
  <c r="AA323" i="24" s="1"/>
  <c r="AA324" i="24" s="1"/>
  <c r="AA325" i="24" s="1"/>
  <c r="AA326" i="24" s="1"/>
  <c r="AA327" i="24" s="1"/>
  <c r="AA317" i="24"/>
  <c r="Z317" i="24"/>
  <c r="Z318" i="24" s="1"/>
  <c r="Z319" i="24" s="1"/>
  <c r="Z320" i="24" s="1"/>
  <c r="Z321" i="24" s="1"/>
  <c r="Z322" i="24" s="1"/>
  <c r="Z323" i="24" s="1"/>
  <c r="Z324" i="24" s="1"/>
  <c r="Z325" i="24" s="1"/>
  <c r="Z326" i="24" s="1"/>
  <c r="Z327" i="24" s="1"/>
  <c r="AA302" i="24"/>
  <c r="AA303" i="24" s="1"/>
  <c r="AA304" i="24" s="1"/>
  <c r="AA305" i="24" s="1"/>
  <c r="AA306" i="24" s="1"/>
  <c r="AA307" i="24" s="1"/>
  <c r="AA308" i="24" s="1"/>
  <c r="AA309" i="24" s="1"/>
  <c r="AA310" i="24" s="1"/>
  <c r="AA311" i="24" s="1"/>
  <c r="AA301" i="24"/>
  <c r="Z301" i="24"/>
  <c r="Z302" i="24" s="1"/>
  <c r="Z303" i="24" s="1"/>
  <c r="Z304" i="24" s="1"/>
  <c r="Z305" i="24" s="1"/>
  <c r="Z306" i="24" s="1"/>
  <c r="Z307" i="24" s="1"/>
  <c r="Z308" i="24" s="1"/>
  <c r="Z309" i="24" s="1"/>
  <c r="Z310" i="24" s="1"/>
  <c r="Z311" i="24" s="1"/>
  <c r="AA285" i="24"/>
  <c r="AA286" i="24" s="1"/>
  <c r="AA287" i="24" s="1"/>
  <c r="AA288" i="24" s="1"/>
  <c r="AA289" i="24" s="1"/>
  <c r="AA290" i="24" s="1"/>
  <c r="AA291" i="24" s="1"/>
  <c r="AA292" i="24" s="1"/>
  <c r="AA293" i="24" s="1"/>
  <c r="AA294" i="24" s="1"/>
  <c r="AA295" i="24" s="1"/>
  <c r="Z285" i="24"/>
  <c r="Z286" i="24" s="1"/>
  <c r="Z287" i="24" s="1"/>
  <c r="Z288" i="24" s="1"/>
  <c r="Z289" i="24" s="1"/>
  <c r="Z290" i="24" s="1"/>
  <c r="Z291" i="24" s="1"/>
  <c r="Z292" i="24" s="1"/>
  <c r="Z293" i="24" s="1"/>
  <c r="Z294" i="24" s="1"/>
  <c r="Z295" i="24" s="1"/>
  <c r="AA269" i="24"/>
  <c r="AA270" i="24" s="1"/>
  <c r="AA271" i="24" s="1"/>
  <c r="AA272" i="24" s="1"/>
  <c r="AA273" i="24" s="1"/>
  <c r="AA274" i="24" s="1"/>
  <c r="AA275" i="24" s="1"/>
  <c r="AA276" i="24" s="1"/>
  <c r="AA277" i="24" s="1"/>
  <c r="AA278" i="24" s="1"/>
  <c r="AA279" i="24" s="1"/>
  <c r="Z269" i="24"/>
  <c r="Z270" i="24" s="1"/>
  <c r="Z271" i="24" s="1"/>
  <c r="Z272" i="24" s="1"/>
  <c r="Z273" i="24" s="1"/>
  <c r="Z274" i="24" s="1"/>
  <c r="Z275" i="24" s="1"/>
  <c r="Z276" i="24" s="1"/>
  <c r="Z277" i="24" s="1"/>
  <c r="Z278" i="24" s="1"/>
  <c r="Z279" i="24" s="1"/>
  <c r="AA251" i="24"/>
  <c r="AA252" i="24" s="1"/>
  <c r="AA253" i="24" s="1"/>
  <c r="AA254" i="24" s="1"/>
  <c r="AA255" i="24" s="1"/>
  <c r="AA256" i="24" s="1"/>
  <c r="AA257" i="24" s="1"/>
  <c r="AA258" i="24" s="1"/>
  <c r="AA259" i="24" s="1"/>
  <c r="AA260" i="24" s="1"/>
  <c r="AA261" i="24" s="1"/>
  <c r="Z251" i="24"/>
  <c r="Z252" i="24" s="1"/>
  <c r="Z253" i="24" s="1"/>
  <c r="Z254" i="24" s="1"/>
  <c r="Z255" i="24" s="1"/>
  <c r="Z256" i="24" s="1"/>
  <c r="Z257" i="24" s="1"/>
  <c r="Z258" i="24" s="1"/>
  <c r="Z259" i="24" s="1"/>
  <c r="Z260" i="24" s="1"/>
  <c r="Z261" i="24" s="1"/>
  <c r="AA237" i="24"/>
  <c r="AA238" i="24" s="1"/>
  <c r="AA239" i="24" s="1"/>
  <c r="AA240" i="24" s="1"/>
  <c r="AA241" i="24" s="1"/>
  <c r="AA242" i="24" s="1"/>
  <c r="AA243" i="24" s="1"/>
  <c r="AA244" i="24" s="1"/>
  <c r="AA245" i="24" s="1"/>
  <c r="AA246" i="24" s="1"/>
  <c r="AA236" i="24"/>
  <c r="Z236" i="24"/>
  <c r="Z237" i="24" s="1"/>
  <c r="Z238" i="24" s="1"/>
  <c r="Z239" i="24" s="1"/>
  <c r="Z240" i="24" s="1"/>
  <c r="Z241" i="24" s="1"/>
  <c r="Z242" i="24" s="1"/>
  <c r="Z243" i="24" s="1"/>
  <c r="Z244" i="24" s="1"/>
  <c r="Z245" i="24" s="1"/>
  <c r="Z246" i="24" s="1"/>
  <c r="AA221" i="24"/>
  <c r="AA222" i="24" s="1"/>
  <c r="AA223" i="24" s="1"/>
  <c r="AA224" i="24" s="1"/>
  <c r="AA225" i="24" s="1"/>
  <c r="AA226" i="24" s="1"/>
  <c r="AA227" i="24" s="1"/>
  <c r="AA228" i="24" s="1"/>
  <c r="AA229" i="24" s="1"/>
  <c r="AA230" i="24" s="1"/>
  <c r="AA220" i="24"/>
  <c r="Z220" i="24"/>
  <c r="Z221" i="24" s="1"/>
  <c r="Z222" i="24" s="1"/>
  <c r="Z223" i="24" s="1"/>
  <c r="Z224" i="24" s="1"/>
  <c r="Z225" i="24" s="1"/>
  <c r="Z226" i="24" s="1"/>
  <c r="Z227" i="24" s="1"/>
  <c r="Z228" i="24" s="1"/>
  <c r="Z229" i="24" s="1"/>
  <c r="Z230" i="24" s="1"/>
  <c r="AA208" i="24"/>
  <c r="AA209" i="24" s="1"/>
  <c r="AA210" i="24" s="1"/>
  <c r="AA211" i="24" s="1"/>
  <c r="AA212" i="24" s="1"/>
  <c r="AA213" i="24" s="1"/>
  <c r="AA214" i="24" s="1"/>
  <c r="AA204" i="24"/>
  <c r="AA205" i="24" s="1"/>
  <c r="AA206" i="24" s="1"/>
  <c r="AA207" i="24" s="1"/>
  <c r="Z204" i="24"/>
  <c r="Z205" i="24" s="1"/>
  <c r="Z206" i="24" s="1"/>
  <c r="Z207" i="24" s="1"/>
  <c r="Z208" i="24" s="1"/>
  <c r="Z209" i="24" s="1"/>
  <c r="Z210" i="24" s="1"/>
  <c r="Z211" i="24" s="1"/>
  <c r="Z212" i="24" s="1"/>
  <c r="Z213" i="24" s="1"/>
  <c r="Z214" i="24" s="1"/>
  <c r="J87" i="23"/>
  <c r="J88" i="23"/>
  <c r="J89" i="23"/>
  <c r="J90" i="23"/>
  <c r="J91" i="23"/>
  <c r="J92" i="23"/>
  <c r="J93" i="23"/>
  <c r="J94" i="23"/>
  <c r="J95" i="23"/>
  <c r="J96" i="23"/>
  <c r="J97" i="23"/>
  <c r="J73" i="23"/>
  <c r="J74" i="23"/>
  <c r="J75" i="23"/>
  <c r="J76" i="23"/>
  <c r="J77" i="23"/>
  <c r="J78" i="23"/>
  <c r="J79" i="23"/>
  <c r="J80" i="23"/>
  <c r="J81" i="23"/>
  <c r="J82" i="23"/>
  <c r="J83" i="23"/>
  <c r="J59" i="23"/>
  <c r="J60" i="23"/>
  <c r="J61" i="23"/>
  <c r="J62" i="23"/>
  <c r="J63" i="23"/>
  <c r="J64" i="23"/>
  <c r="J65" i="23"/>
  <c r="J66" i="23"/>
  <c r="J67" i="23"/>
  <c r="J68" i="23"/>
  <c r="J69" i="23"/>
  <c r="J48" i="22"/>
  <c r="J49" i="22"/>
  <c r="J50" i="22"/>
  <c r="J51" i="22"/>
  <c r="J52" i="22"/>
  <c r="J53" i="22"/>
  <c r="J54" i="22"/>
  <c r="J55" i="22"/>
  <c r="J56" i="22"/>
  <c r="J57" i="22"/>
  <c r="J58" i="22"/>
  <c r="J48" i="34"/>
  <c r="J49" i="34"/>
  <c r="J50" i="34"/>
  <c r="J51" i="34"/>
  <c r="J52" i="34"/>
  <c r="J53" i="34"/>
  <c r="J54" i="34"/>
  <c r="J55" i="34"/>
  <c r="J56" i="34"/>
  <c r="J57" i="34"/>
  <c r="J58" i="34"/>
  <c r="J48" i="25"/>
  <c r="J50" i="25"/>
  <c r="J51" i="25"/>
  <c r="J52" i="25"/>
  <c r="J54" i="25"/>
  <c r="J55" i="25"/>
  <c r="J56" i="25"/>
  <c r="J57" i="25"/>
  <c r="J58" i="25"/>
  <c r="AH3" i="27"/>
  <c r="AH4" i="27"/>
  <c r="AH5" i="27" s="1"/>
  <c r="AH6" i="27" s="1"/>
  <c r="AH7" i="27" s="1"/>
  <c r="AH8" i="27" s="1"/>
  <c r="AH9" i="27" s="1"/>
  <c r="AH10" i="27" s="1"/>
  <c r="AH11" i="27" s="1"/>
  <c r="AH2" i="27"/>
  <c r="AA444" i="23"/>
  <c r="AA445" i="23" s="1"/>
  <c r="AA446" i="23" s="1"/>
  <c r="AA447" i="23" s="1"/>
  <c r="AA448" i="23" s="1"/>
  <c r="AA449" i="23" s="1"/>
  <c r="AA450" i="23" s="1"/>
  <c r="AA451" i="23" s="1"/>
  <c r="AA452" i="23" s="1"/>
  <c r="AA453" i="23" s="1"/>
  <c r="AA454" i="23" s="1"/>
  <c r="Z444" i="23"/>
  <c r="Z445" i="23" s="1"/>
  <c r="Z446" i="23" s="1"/>
  <c r="Z447" i="23" s="1"/>
  <c r="Z448" i="23" s="1"/>
  <c r="Z449" i="23" s="1"/>
  <c r="Z450" i="23" s="1"/>
  <c r="Z451" i="23" s="1"/>
  <c r="Z452" i="23" s="1"/>
  <c r="Z453" i="23" s="1"/>
  <c r="Z454" i="23" s="1"/>
  <c r="AA428" i="23"/>
  <c r="AA429" i="23" s="1"/>
  <c r="AA430" i="23" s="1"/>
  <c r="AA431" i="23" s="1"/>
  <c r="AA432" i="23" s="1"/>
  <c r="AA433" i="23" s="1"/>
  <c r="AA434" i="23" s="1"/>
  <c r="AA435" i="23" s="1"/>
  <c r="AA436" i="23" s="1"/>
  <c r="AA437" i="23" s="1"/>
  <c r="AA438" i="23" s="1"/>
  <c r="Z428" i="23"/>
  <c r="Z429" i="23" s="1"/>
  <c r="Z430" i="23" s="1"/>
  <c r="Z431" i="23" s="1"/>
  <c r="Z432" i="23" s="1"/>
  <c r="Z433" i="23" s="1"/>
  <c r="Z434" i="23" s="1"/>
  <c r="Z435" i="23" s="1"/>
  <c r="Z436" i="23" s="1"/>
  <c r="Z437" i="23" s="1"/>
  <c r="Z438" i="23" s="1"/>
  <c r="AA412" i="23"/>
  <c r="AA413" i="23" s="1"/>
  <c r="AA414" i="23" s="1"/>
  <c r="AA415" i="23" s="1"/>
  <c r="AA416" i="23" s="1"/>
  <c r="AA417" i="23" s="1"/>
  <c r="AA418" i="23" s="1"/>
  <c r="AA419" i="23" s="1"/>
  <c r="AA420" i="23" s="1"/>
  <c r="AA421" i="23" s="1"/>
  <c r="AA422" i="23" s="1"/>
  <c r="Z412" i="23"/>
  <c r="Z413" i="23" s="1"/>
  <c r="Z414" i="23" s="1"/>
  <c r="Z415" i="23" s="1"/>
  <c r="Z416" i="23" s="1"/>
  <c r="Z417" i="23" s="1"/>
  <c r="Z418" i="23" s="1"/>
  <c r="Z419" i="23" s="1"/>
  <c r="Z420" i="23" s="1"/>
  <c r="Z421" i="23" s="1"/>
  <c r="Z422" i="23" s="1"/>
  <c r="AA396" i="23"/>
  <c r="AA397" i="23" s="1"/>
  <c r="AA398" i="23" s="1"/>
  <c r="AA399" i="23" s="1"/>
  <c r="AA400" i="23" s="1"/>
  <c r="AA401" i="23" s="1"/>
  <c r="AA402" i="23" s="1"/>
  <c r="AA403" i="23" s="1"/>
  <c r="AA404" i="23" s="1"/>
  <c r="AA405" i="23" s="1"/>
  <c r="AA406" i="23" s="1"/>
  <c r="Z396" i="23"/>
  <c r="Z397" i="23" s="1"/>
  <c r="Z398" i="23" s="1"/>
  <c r="Z399" i="23" s="1"/>
  <c r="Z400" i="23" s="1"/>
  <c r="Z401" i="23" s="1"/>
  <c r="Z402" i="23" s="1"/>
  <c r="Z403" i="23" s="1"/>
  <c r="Z404" i="23" s="1"/>
  <c r="Z405" i="23" s="1"/>
  <c r="Z406" i="23" s="1"/>
  <c r="AA379" i="23"/>
  <c r="AA380" i="23" s="1"/>
  <c r="AA381" i="23" s="1"/>
  <c r="AA382" i="23" s="1"/>
  <c r="AA383" i="23" s="1"/>
  <c r="AA384" i="23" s="1"/>
  <c r="AA385" i="23" s="1"/>
  <c r="AA386" i="23" s="1"/>
  <c r="AA387" i="23" s="1"/>
  <c r="AA388" i="23" s="1"/>
  <c r="AA389" i="23" s="1"/>
  <c r="Z379" i="23"/>
  <c r="Z380" i="23" s="1"/>
  <c r="Z381" i="23" s="1"/>
  <c r="Z382" i="23" s="1"/>
  <c r="Z383" i="23" s="1"/>
  <c r="Z384" i="23" s="1"/>
  <c r="Z385" i="23" s="1"/>
  <c r="Z386" i="23" s="1"/>
  <c r="Z387" i="23" s="1"/>
  <c r="Z388" i="23" s="1"/>
  <c r="Z389" i="23" s="1"/>
  <c r="AA363" i="23"/>
  <c r="AA364" i="23" s="1"/>
  <c r="AA365" i="23" s="1"/>
  <c r="AA366" i="23" s="1"/>
  <c r="AA367" i="23" s="1"/>
  <c r="AA368" i="23" s="1"/>
  <c r="AA369" i="23" s="1"/>
  <c r="AA370" i="23" s="1"/>
  <c r="AA371" i="23" s="1"/>
  <c r="AA372" i="23" s="1"/>
  <c r="AA373" i="23" s="1"/>
  <c r="Z363" i="23"/>
  <c r="Z364" i="23" s="1"/>
  <c r="Z365" i="23" s="1"/>
  <c r="Z366" i="23" s="1"/>
  <c r="Z367" i="23" s="1"/>
  <c r="Z368" i="23" s="1"/>
  <c r="Z369" i="23" s="1"/>
  <c r="Z370" i="23" s="1"/>
  <c r="Z371" i="23" s="1"/>
  <c r="Z372" i="23" s="1"/>
  <c r="Z373" i="23" s="1"/>
  <c r="AA347" i="23"/>
  <c r="AA348" i="23" s="1"/>
  <c r="AA349" i="23" s="1"/>
  <c r="AA350" i="23" s="1"/>
  <c r="AA351" i="23" s="1"/>
  <c r="AA352" i="23" s="1"/>
  <c r="AA353" i="23" s="1"/>
  <c r="AA354" i="23" s="1"/>
  <c r="AA355" i="23" s="1"/>
  <c r="AA356" i="23" s="1"/>
  <c r="AA357" i="23" s="1"/>
  <c r="Z347" i="23"/>
  <c r="Z348" i="23" s="1"/>
  <c r="Z349" i="23" s="1"/>
  <c r="Z350" i="23" s="1"/>
  <c r="Z351" i="23" s="1"/>
  <c r="Z352" i="23" s="1"/>
  <c r="Z353" i="23" s="1"/>
  <c r="Z354" i="23" s="1"/>
  <c r="Z355" i="23" s="1"/>
  <c r="Z356" i="23" s="1"/>
  <c r="Z357" i="23" s="1"/>
  <c r="AA331" i="23"/>
  <c r="AA332" i="23" s="1"/>
  <c r="AA333" i="23" s="1"/>
  <c r="AA334" i="23" s="1"/>
  <c r="AA335" i="23" s="1"/>
  <c r="AA336" i="23" s="1"/>
  <c r="AA337" i="23" s="1"/>
  <c r="AA338" i="23" s="1"/>
  <c r="AA339" i="23" s="1"/>
  <c r="AA340" i="23" s="1"/>
  <c r="AA341" i="23" s="1"/>
  <c r="Z331" i="23"/>
  <c r="Z332" i="23" s="1"/>
  <c r="Z333" i="23" s="1"/>
  <c r="Z334" i="23" s="1"/>
  <c r="Z335" i="23" s="1"/>
  <c r="Z336" i="23" s="1"/>
  <c r="Z337" i="23" s="1"/>
  <c r="Z338" i="23" s="1"/>
  <c r="Z339" i="23" s="1"/>
  <c r="Z340" i="23" s="1"/>
  <c r="Z341" i="23" s="1"/>
  <c r="AA314" i="23"/>
  <c r="AA315" i="23" s="1"/>
  <c r="AA316" i="23" s="1"/>
  <c r="AA317" i="23" s="1"/>
  <c r="AA318" i="23" s="1"/>
  <c r="AA319" i="23" s="1"/>
  <c r="AA320" i="23" s="1"/>
  <c r="AA321" i="23" s="1"/>
  <c r="AA322" i="23" s="1"/>
  <c r="AA323" i="23" s="1"/>
  <c r="AA324" i="23" s="1"/>
  <c r="Z314" i="23"/>
  <c r="Z315" i="23" s="1"/>
  <c r="Z316" i="23" s="1"/>
  <c r="Z317" i="23" s="1"/>
  <c r="Z318" i="23" s="1"/>
  <c r="Z319" i="23" s="1"/>
  <c r="Z320" i="23" s="1"/>
  <c r="Z321" i="23" s="1"/>
  <c r="Z322" i="23" s="1"/>
  <c r="Z323" i="23" s="1"/>
  <c r="Z324" i="23" s="1"/>
  <c r="AA298" i="23"/>
  <c r="AA299" i="23" s="1"/>
  <c r="AA300" i="23" s="1"/>
  <c r="AA301" i="23" s="1"/>
  <c r="AA302" i="23" s="1"/>
  <c r="AA303" i="23" s="1"/>
  <c r="AA304" i="23" s="1"/>
  <c r="AA305" i="23" s="1"/>
  <c r="AA306" i="23" s="1"/>
  <c r="AA307" i="23" s="1"/>
  <c r="AA308" i="23" s="1"/>
  <c r="Z298" i="23"/>
  <c r="Z299" i="23" s="1"/>
  <c r="Z300" i="23" s="1"/>
  <c r="Z301" i="23" s="1"/>
  <c r="Z302" i="23" s="1"/>
  <c r="Z303" i="23" s="1"/>
  <c r="Z304" i="23" s="1"/>
  <c r="Z305" i="23" s="1"/>
  <c r="Z306" i="23" s="1"/>
  <c r="Z307" i="23" s="1"/>
  <c r="Z308" i="23" s="1"/>
  <c r="AA282" i="23"/>
  <c r="AA283" i="23" s="1"/>
  <c r="AA284" i="23" s="1"/>
  <c r="AA285" i="23" s="1"/>
  <c r="AA286" i="23" s="1"/>
  <c r="AA287" i="23" s="1"/>
  <c r="AA288" i="23" s="1"/>
  <c r="AA289" i="23" s="1"/>
  <c r="AA290" i="23" s="1"/>
  <c r="AA291" i="23" s="1"/>
  <c r="AA292" i="23" s="1"/>
  <c r="Z282" i="23"/>
  <c r="Z283" i="23" s="1"/>
  <c r="Z284" i="23" s="1"/>
  <c r="Z285" i="23" s="1"/>
  <c r="Z286" i="23" s="1"/>
  <c r="Z287" i="23" s="1"/>
  <c r="Z288" i="23" s="1"/>
  <c r="Z289" i="23" s="1"/>
  <c r="Z290" i="23" s="1"/>
  <c r="Z291" i="23" s="1"/>
  <c r="Z292" i="23" s="1"/>
  <c r="AA266" i="23"/>
  <c r="AA267" i="23" s="1"/>
  <c r="AA268" i="23" s="1"/>
  <c r="AA269" i="23" s="1"/>
  <c r="AA270" i="23" s="1"/>
  <c r="AA271" i="23" s="1"/>
  <c r="AA272" i="23" s="1"/>
  <c r="AA273" i="23" s="1"/>
  <c r="AA274" i="23" s="1"/>
  <c r="AA275" i="23" s="1"/>
  <c r="AA276" i="23" s="1"/>
  <c r="Z266" i="23"/>
  <c r="Z267" i="23" s="1"/>
  <c r="Z268" i="23" s="1"/>
  <c r="Z269" i="23" s="1"/>
  <c r="Z270" i="23" s="1"/>
  <c r="Z271" i="23" s="1"/>
  <c r="Z272" i="23" s="1"/>
  <c r="Z273" i="23" s="1"/>
  <c r="Z274" i="23" s="1"/>
  <c r="Z275" i="23" s="1"/>
  <c r="Z276" i="23" s="1"/>
  <c r="AA248" i="23"/>
  <c r="AA249" i="23" s="1"/>
  <c r="AA250" i="23" s="1"/>
  <c r="AA251" i="23" s="1"/>
  <c r="AA252" i="23" s="1"/>
  <c r="AA253" i="23" s="1"/>
  <c r="AA254" i="23" s="1"/>
  <c r="AA255" i="23" s="1"/>
  <c r="AA256" i="23" s="1"/>
  <c r="AA257" i="23" s="1"/>
  <c r="AA258" i="23" s="1"/>
  <c r="Z248" i="23"/>
  <c r="Z249" i="23" s="1"/>
  <c r="Z250" i="23" s="1"/>
  <c r="Z251" i="23" s="1"/>
  <c r="Z252" i="23" s="1"/>
  <c r="Z253" i="23" s="1"/>
  <c r="Z254" i="23" s="1"/>
  <c r="Z255" i="23" s="1"/>
  <c r="Z256" i="23" s="1"/>
  <c r="Z257" i="23" s="1"/>
  <c r="Z258" i="23" s="1"/>
  <c r="AA233" i="23"/>
  <c r="AA234" i="23" s="1"/>
  <c r="AA235" i="23" s="1"/>
  <c r="AA236" i="23" s="1"/>
  <c r="AA237" i="23" s="1"/>
  <c r="AA238" i="23" s="1"/>
  <c r="AA239" i="23" s="1"/>
  <c r="AA240" i="23" s="1"/>
  <c r="AA241" i="23" s="1"/>
  <c r="AA242" i="23" s="1"/>
  <c r="AA243" i="23" s="1"/>
  <c r="Z233" i="23"/>
  <c r="Z234" i="23" s="1"/>
  <c r="Z235" i="23" s="1"/>
  <c r="Z236" i="23" s="1"/>
  <c r="Z237" i="23" s="1"/>
  <c r="Z238" i="23" s="1"/>
  <c r="Z239" i="23" s="1"/>
  <c r="Z240" i="23" s="1"/>
  <c r="Z241" i="23" s="1"/>
  <c r="Z242" i="23" s="1"/>
  <c r="Z243" i="23" s="1"/>
  <c r="AA217" i="23"/>
  <c r="AA218" i="23" s="1"/>
  <c r="AA219" i="23" s="1"/>
  <c r="AA220" i="23" s="1"/>
  <c r="AA221" i="23" s="1"/>
  <c r="AA222" i="23" s="1"/>
  <c r="AA223" i="23" s="1"/>
  <c r="AA224" i="23" s="1"/>
  <c r="AA225" i="23" s="1"/>
  <c r="AA226" i="23" s="1"/>
  <c r="AA227" i="23" s="1"/>
  <c r="Z217" i="23"/>
  <c r="Z218" i="23" s="1"/>
  <c r="Z219" i="23" s="1"/>
  <c r="Z220" i="23" s="1"/>
  <c r="Z221" i="23" s="1"/>
  <c r="Z222" i="23" s="1"/>
  <c r="Z223" i="23" s="1"/>
  <c r="Z224" i="23" s="1"/>
  <c r="Z225" i="23" s="1"/>
  <c r="Z226" i="23" s="1"/>
  <c r="Z227" i="23" s="1"/>
  <c r="AA201" i="23"/>
  <c r="AA202" i="23" s="1"/>
  <c r="AA203" i="23" s="1"/>
  <c r="AA204" i="23" s="1"/>
  <c r="AA205" i="23" s="1"/>
  <c r="AA206" i="23" s="1"/>
  <c r="AA207" i="23" s="1"/>
  <c r="AA208" i="23" s="1"/>
  <c r="AA209" i="23" s="1"/>
  <c r="AA210" i="23" s="1"/>
  <c r="AA211" i="23" s="1"/>
  <c r="Z201" i="23"/>
  <c r="Z202" i="23" s="1"/>
  <c r="Z203" i="23" s="1"/>
  <c r="Z204" i="23" s="1"/>
  <c r="Z205" i="23" s="1"/>
  <c r="Z206" i="23" s="1"/>
  <c r="Z207" i="23" s="1"/>
  <c r="Z208" i="23" s="1"/>
  <c r="Z209" i="23" s="1"/>
  <c r="Z210" i="23" s="1"/>
  <c r="Z211" i="23" s="1"/>
  <c r="AD2" i="36" l="1"/>
  <c r="AD3" i="36" s="1"/>
  <c r="AD4" i="36" s="1"/>
  <c r="AD5" i="36" s="1"/>
  <c r="AD6" i="36" s="1"/>
  <c r="AD7" i="36" s="1"/>
  <c r="AD8" i="36" s="1"/>
  <c r="AD9" i="36" s="1"/>
  <c r="AD10" i="36" s="1"/>
  <c r="AD11" i="36" s="1"/>
  <c r="AA446" i="34" l="1"/>
  <c r="AA447" i="34" s="1"/>
  <c r="AA448" i="34" s="1"/>
  <c r="AA449" i="34" s="1"/>
  <c r="AA450" i="34" s="1"/>
  <c r="AA451" i="34" s="1"/>
  <c r="AA452" i="34" s="1"/>
  <c r="AA453" i="34" s="1"/>
  <c r="AA454" i="34" s="1"/>
  <c r="AA455" i="34" s="1"/>
  <c r="AA445" i="34"/>
  <c r="Z445" i="34"/>
  <c r="Z446" i="34" s="1"/>
  <c r="Z447" i="34" s="1"/>
  <c r="Z448" i="34" s="1"/>
  <c r="Z449" i="34" s="1"/>
  <c r="Z450" i="34" s="1"/>
  <c r="Z451" i="34" s="1"/>
  <c r="Z452" i="34" s="1"/>
  <c r="Z453" i="34" s="1"/>
  <c r="Z454" i="34" s="1"/>
  <c r="Z455" i="34" s="1"/>
  <c r="AA430" i="34"/>
  <c r="AA431" i="34" s="1"/>
  <c r="AA432" i="34" s="1"/>
  <c r="AA433" i="34" s="1"/>
  <c r="AA434" i="34" s="1"/>
  <c r="AA435" i="34" s="1"/>
  <c r="AA436" i="34" s="1"/>
  <c r="AA437" i="34" s="1"/>
  <c r="AA438" i="34" s="1"/>
  <c r="AA439" i="34" s="1"/>
  <c r="AA429" i="34"/>
  <c r="Z429" i="34"/>
  <c r="Z430" i="34" s="1"/>
  <c r="Z431" i="34" s="1"/>
  <c r="Z432" i="34" s="1"/>
  <c r="Z433" i="34" s="1"/>
  <c r="Z434" i="34" s="1"/>
  <c r="Z435" i="34" s="1"/>
  <c r="Z436" i="34" s="1"/>
  <c r="Z437" i="34" s="1"/>
  <c r="Z438" i="34" s="1"/>
  <c r="Z439" i="34" s="1"/>
  <c r="AA414" i="34"/>
  <c r="AA415" i="34" s="1"/>
  <c r="AA416" i="34" s="1"/>
  <c r="AA417" i="34" s="1"/>
  <c r="AA418" i="34" s="1"/>
  <c r="AA419" i="34" s="1"/>
  <c r="AA420" i="34" s="1"/>
  <c r="AA421" i="34" s="1"/>
  <c r="AA422" i="34" s="1"/>
  <c r="AA423" i="34" s="1"/>
  <c r="AA413" i="34"/>
  <c r="Z413" i="34"/>
  <c r="Z414" i="34" s="1"/>
  <c r="Z415" i="34" s="1"/>
  <c r="Z416" i="34" s="1"/>
  <c r="Z417" i="34" s="1"/>
  <c r="Z418" i="34" s="1"/>
  <c r="Z419" i="34" s="1"/>
  <c r="Z420" i="34" s="1"/>
  <c r="Z421" i="34" s="1"/>
  <c r="Z422" i="34" s="1"/>
  <c r="Z423" i="34" s="1"/>
  <c r="AA397" i="34"/>
  <c r="AA398" i="34" s="1"/>
  <c r="AA399" i="34" s="1"/>
  <c r="AA400" i="34" s="1"/>
  <c r="AA401" i="34" s="1"/>
  <c r="AA402" i="34" s="1"/>
  <c r="AA403" i="34" s="1"/>
  <c r="AA404" i="34" s="1"/>
  <c r="AA405" i="34" s="1"/>
  <c r="AA406" i="34" s="1"/>
  <c r="AA407" i="34" s="1"/>
  <c r="Z397" i="34"/>
  <c r="Z398" i="34" s="1"/>
  <c r="Z399" i="34" s="1"/>
  <c r="Z400" i="34" s="1"/>
  <c r="Z401" i="34" s="1"/>
  <c r="Z402" i="34" s="1"/>
  <c r="Z403" i="34" s="1"/>
  <c r="Z404" i="34" s="1"/>
  <c r="Z405" i="34" s="1"/>
  <c r="Z406" i="34" s="1"/>
  <c r="Z407" i="34" s="1"/>
  <c r="AA380" i="34"/>
  <c r="AA381" i="34" s="1"/>
  <c r="AA382" i="34" s="1"/>
  <c r="AA383" i="34" s="1"/>
  <c r="AA384" i="34" s="1"/>
  <c r="AA385" i="34" s="1"/>
  <c r="AA386" i="34" s="1"/>
  <c r="AA387" i="34" s="1"/>
  <c r="AA388" i="34" s="1"/>
  <c r="AA389" i="34" s="1"/>
  <c r="AA390" i="34" s="1"/>
  <c r="Z380" i="34"/>
  <c r="Z381" i="34" s="1"/>
  <c r="Z382" i="34" s="1"/>
  <c r="Z383" i="34" s="1"/>
  <c r="Z384" i="34" s="1"/>
  <c r="Z385" i="34" s="1"/>
  <c r="Z386" i="34" s="1"/>
  <c r="Z387" i="34" s="1"/>
  <c r="Z388" i="34" s="1"/>
  <c r="Z389" i="34" s="1"/>
  <c r="Z390" i="34" s="1"/>
  <c r="AA365" i="34"/>
  <c r="AA366" i="34" s="1"/>
  <c r="AA367" i="34" s="1"/>
  <c r="AA368" i="34" s="1"/>
  <c r="AA369" i="34" s="1"/>
  <c r="AA370" i="34" s="1"/>
  <c r="AA371" i="34" s="1"/>
  <c r="AA372" i="34" s="1"/>
  <c r="AA373" i="34" s="1"/>
  <c r="AA374" i="34" s="1"/>
  <c r="AA364" i="34"/>
  <c r="Z364" i="34"/>
  <c r="Z365" i="34" s="1"/>
  <c r="Z366" i="34" s="1"/>
  <c r="Z367" i="34" s="1"/>
  <c r="Z368" i="34" s="1"/>
  <c r="Z369" i="34" s="1"/>
  <c r="Z370" i="34" s="1"/>
  <c r="Z371" i="34" s="1"/>
  <c r="Z372" i="34" s="1"/>
  <c r="Z373" i="34" s="1"/>
  <c r="Z374" i="34" s="1"/>
  <c r="AA348" i="34"/>
  <c r="AA349" i="34" s="1"/>
  <c r="AA350" i="34" s="1"/>
  <c r="AA351" i="34" s="1"/>
  <c r="AA352" i="34" s="1"/>
  <c r="AA353" i="34" s="1"/>
  <c r="AA354" i="34" s="1"/>
  <c r="AA355" i="34" s="1"/>
  <c r="AA356" i="34" s="1"/>
  <c r="AA357" i="34" s="1"/>
  <c r="AA358" i="34" s="1"/>
  <c r="Z348" i="34"/>
  <c r="Z349" i="34" s="1"/>
  <c r="Z350" i="34" s="1"/>
  <c r="Z351" i="34" s="1"/>
  <c r="Z352" i="34" s="1"/>
  <c r="Z353" i="34" s="1"/>
  <c r="Z354" i="34" s="1"/>
  <c r="Z355" i="34" s="1"/>
  <c r="Z356" i="34" s="1"/>
  <c r="Z357" i="34" s="1"/>
  <c r="Z358" i="34" s="1"/>
  <c r="AA332" i="34"/>
  <c r="AA333" i="34" s="1"/>
  <c r="AA334" i="34" s="1"/>
  <c r="AA335" i="34" s="1"/>
  <c r="AA336" i="34" s="1"/>
  <c r="AA337" i="34" s="1"/>
  <c r="AA338" i="34" s="1"/>
  <c r="AA339" i="34" s="1"/>
  <c r="AA340" i="34" s="1"/>
  <c r="AA341" i="34" s="1"/>
  <c r="AA342" i="34" s="1"/>
  <c r="Z332" i="34"/>
  <c r="Z333" i="34" s="1"/>
  <c r="Z334" i="34" s="1"/>
  <c r="Z335" i="34" s="1"/>
  <c r="Z336" i="34" s="1"/>
  <c r="Z337" i="34" s="1"/>
  <c r="Z338" i="34" s="1"/>
  <c r="Z339" i="34" s="1"/>
  <c r="Z340" i="34" s="1"/>
  <c r="Z341" i="34" s="1"/>
  <c r="Z342" i="34" s="1"/>
  <c r="AA315" i="34"/>
  <c r="AA316" i="34" s="1"/>
  <c r="AA317" i="34" s="1"/>
  <c r="AA318" i="34" s="1"/>
  <c r="AA319" i="34" s="1"/>
  <c r="AA320" i="34" s="1"/>
  <c r="AA321" i="34" s="1"/>
  <c r="AA322" i="34" s="1"/>
  <c r="AA323" i="34" s="1"/>
  <c r="AA324" i="34" s="1"/>
  <c r="AA325" i="34" s="1"/>
  <c r="Z315" i="34"/>
  <c r="Z316" i="34" s="1"/>
  <c r="Z317" i="34" s="1"/>
  <c r="Z318" i="34" s="1"/>
  <c r="Z319" i="34" s="1"/>
  <c r="Z320" i="34" s="1"/>
  <c r="Z321" i="34" s="1"/>
  <c r="Z322" i="34" s="1"/>
  <c r="Z323" i="34" s="1"/>
  <c r="Z324" i="34" s="1"/>
  <c r="Z325" i="34" s="1"/>
  <c r="AA299" i="34"/>
  <c r="AA300" i="34" s="1"/>
  <c r="AA301" i="34" s="1"/>
  <c r="AA302" i="34" s="1"/>
  <c r="AA303" i="34" s="1"/>
  <c r="AA304" i="34" s="1"/>
  <c r="AA305" i="34" s="1"/>
  <c r="AA306" i="34" s="1"/>
  <c r="AA307" i="34" s="1"/>
  <c r="AA308" i="34" s="1"/>
  <c r="AA309" i="34" s="1"/>
  <c r="Z299" i="34"/>
  <c r="Z300" i="34" s="1"/>
  <c r="Z301" i="34" s="1"/>
  <c r="Z302" i="34" s="1"/>
  <c r="Z303" i="34" s="1"/>
  <c r="Z304" i="34" s="1"/>
  <c r="Z305" i="34" s="1"/>
  <c r="Z306" i="34" s="1"/>
  <c r="Z307" i="34" s="1"/>
  <c r="Z308" i="34" s="1"/>
  <c r="Z309" i="34" s="1"/>
  <c r="AA283" i="34"/>
  <c r="AA284" i="34" s="1"/>
  <c r="AA285" i="34" s="1"/>
  <c r="AA286" i="34" s="1"/>
  <c r="AA287" i="34" s="1"/>
  <c r="AA288" i="34" s="1"/>
  <c r="AA289" i="34" s="1"/>
  <c r="AA290" i="34" s="1"/>
  <c r="AA291" i="34" s="1"/>
  <c r="AA292" i="34" s="1"/>
  <c r="AA293" i="34" s="1"/>
  <c r="Z283" i="34"/>
  <c r="Z284" i="34" s="1"/>
  <c r="Z285" i="34" s="1"/>
  <c r="Z286" i="34" s="1"/>
  <c r="Z287" i="34" s="1"/>
  <c r="Z288" i="34" s="1"/>
  <c r="Z289" i="34" s="1"/>
  <c r="Z290" i="34" s="1"/>
  <c r="Z291" i="34" s="1"/>
  <c r="Z292" i="34" s="1"/>
  <c r="Z293" i="34" s="1"/>
  <c r="AA267" i="34"/>
  <c r="AA268" i="34" s="1"/>
  <c r="AA269" i="34" s="1"/>
  <c r="AA270" i="34" s="1"/>
  <c r="AA271" i="34" s="1"/>
  <c r="AA272" i="34" s="1"/>
  <c r="AA273" i="34" s="1"/>
  <c r="AA274" i="34" s="1"/>
  <c r="AA275" i="34" s="1"/>
  <c r="AA276" i="34" s="1"/>
  <c r="AA277" i="34" s="1"/>
  <c r="Z267" i="34"/>
  <c r="Z268" i="34" s="1"/>
  <c r="Z269" i="34" s="1"/>
  <c r="Z270" i="34" s="1"/>
  <c r="Z271" i="34" s="1"/>
  <c r="Z272" i="34" s="1"/>
  <c r="Z273" i="34" s="1"/>
  <c r="Z274" i="34" s="1"/>
  <c r="Z275" i="34" s="1"/>
  <c r="Z276" i="34" s="1"/>
  <c r="Z277" i="34" s="1"/>
  <c r="AA250" i="34"/>
  <c r="AA251" i="34" s="1"/>
  <c r="AA252" i="34" s="1"/>
  <c r="AA253" i="34" s="1"/>
  <c r="AA254" i="34" s="1"/>
  <c r="AA255" i="34" s="1"/>
  <c r="AA256" i="34" s="1"/>
  <c r="AA257" i="34" s="1"/>
  <c r="AA258" i="34" s="1"/>
  <c r="AA259" i="34" s="1"/>
  <c r="AA249" i="34"/>
  <c r="Z249" i="34"/>
  <c r="Z250" i="34" s="1"/>
  <c r="Z251" i="34" s="1"/>
  <c r="Z252" i="34" s="1"/>
  <c r="Z253" i="34" s="1"/>
  <c r="Z254" i="34" s="1"/>
  <c r="Z255" i="34" s="1"/>
  <c r="Z256" i="34" s="1"/>
  <c r="Z257" i="34" s="1"/>
  <c r="Z258" i="34" s="1"/>
  <c r="Z259" i="34" s="1"/>
  <c r="AA234" i="34"/>
  <c r="AA235" i="34" s="1"/>
  <c r="AA236" i="34" s="1"/>
  <c r="AA237" i="34" s="1"/>
  <c r="AA238" i="34" s="1"/>
  <c r="AA239" i="34" s="1"/>
  <c r="AA240" i="34" s="1"/>
  <c r="AA241" i="34" s="1"/>
  <c r="AA242" i="34" s="1"/>
  <c r="AA243" i="34" s="1"/>
  <c r="AA244" i="34" s="1"/>
  <c r="Z234" i="34"/>
  <c r="Z235" i="34" s="1"/>
  <c r="Z236" i="34" s="1"/>
  <c r="Z237" i="34" s="1"/>
  <c r="Z238" i="34" s="1"/>
  <c r="Z239" i="34" s="1"/>
  <c r="Z240" i="34" s="1"/>
  <c r="Z241" i="34" s="1"/>
  <c r="Z242" i="34" s="1"/>
  <c r="Z243" i="34" s="1"/>
  <c r="Z244" i="34" s="1"/>
  <c r="AA218" i="34"/>
  <c r="AA219" i="34" s="1"/>
  <c r="AA220" i="34" s="1"/>
  <c r="AA221" i="34" s="1"/>
  <c r="AA222" i="34" s="1"/>
  <c r="AA223" i="34" s="1"/>
  <c r="AA224" i="34" s="1"/>
  <c r="AA225" i="34" s="1"/>
  <c r="AA226" i="34" s="1"/>
  <c r="AA227" i="34" s="1"/>
  <c r="AA228" i="34" s="1"/>
  <c r="Z218" i="34"/>
  <c r="Z219" i="34" s="1"/>
  <c r="Z220" i="34" s="1"/>
  <c r="Z221" i="34" s="1"/>
  <c r="Z222" i="34" s="1"/>
  <c r="Z223" i="34" s="1"/>
  <c r="Z224" i="34" s="1"/>
  <c r="Z225" i="34" s="1"/>
  <c r="Z226" i="34" s="1"/>
  <c r="Z227" i="34" s="1"/>
  <c r="Z228" i="34" s="1"/>
  <c r="AA202" i="34"/>
  <c r="AA203" i="34" s="1"/>
  <c r="AA204" i="34" s="1"/>
  <c r="AA205" i="34" s="1"/>
  <c r="AA206" i="34" s="1"/>
  <c r="AA207" i="34" s="1"/>
  <c r="AA208" i="34" s="1"/>
  <c r="AA209" i="34" s="1"/>
  <c r="AA210" i="34" s="1"/>
  <c r="AA211" i="34" s="1"/>
  <c r="AA212" i="34" s="1"/>
  <c r="Z202" i="34"/>
  <c r="Z203" i="34" s="1"/>
  <c r="Z204" i="34" s="1"/>
  <c r="Z205" i="34" s="1"/>
  <c r="Z206" i="34" s="1"/>
  <c r="Z207" i="34" s="1"/>
  <c r="Z208" i="34" s="1"/>
  <c r="Z209" i="34" s="1"/>
  <c r="Z210" i="34" s="1"/>
  <c r="Z211" i="34" s="1"/>
  <c r="Z212" i="34" s="1"/>
  <c r="G195" i="34"/>
  <c r="J195" i="34" s="1"/>
  <c r="E185" i="34"/>
  <c r="G185" i="34" s="1"/>
  <c r="J185" i="34" s="1"/>
  <c r="G184" i="34"/>
  <c r="J184" i="34" s="1"/>
  <c r="G181" i="34"/>
  <c r="J181" i="34" s="1"/>
  <c r="K181" i="34" s="1"/>
  <c r="E171" i="34"/>
  <c r="G171" i="34" s="1"/>
  <c r="J171" i="34" s="1"/>
  <c r="K171" i="34" s="1"/>
  <c r="G170" i="34"/>
  <c r="J170" i="34" s="1"/>
  <c r="K170" i="34" s="1"/>
  <c r="G168" i="34"/>
  <c r="J168" i="34" s="1"/>
  <c r="E158" i="34"/>
  <c r="G158" i="34" s="1"/>
  <c r="J158" i="34" s="1"/>
  <c r="G157" i="34"/>
  <c r="J157" i="34" s="1"/>
  <c r="G155" i="34"/>
  <c r="J155" i="34" s="1"/>
  <c r="E145" i="34"/>
  <c r="E146" i="34" s="1"/>
  <c r="G144" i="34"/>
  <c r="J144" i="34" s="1"/>
  <c r="G142" i="34"/>
  <c r="J142" i="34" s="1"/>
  <c r="E132" i="34"/>
  <c r="G132" i="34" s="1"/>
  <c r="J132" i="34" s="1"/>
  <c r="G131" i="34"/>
  <c r="J131" i="34" s="1"/>
  <c r="G128" i="34"/>
  <c r="J128" i="34" s="1"/>
  <c r="E119" i="34"/>
  <c r="G119" i="34" s="1"/>
  <c r="J119" i="34" s="1"/>
  <c r="G118" i="34"/>
  <c r="J118" i="34" s="1"/>
  <c r="E118" i="34"/>
  <c r="G117" i="34"/>
  <c r="J117" i="34" s="1"/>
  <c r="G114" i="34"/>
  <c r="J114" i="34" s="1"/>
  <c r="E105" i="34"/>
  <c r="E106" i="34" s="1"/>
  <c r="E104" i="34"/>
  <c r="G104" i="34" s="1"/>
  <c r="J104" i="34" s="1"/>
  <c r="G103" i="34"/>
  <c r="J103" i="34" s="1"/>
  <c r="G100" i="34"/>
  <c r="J100" i="34" s="1"/>
  <c r="G90" i="34"/>
  <c r="J90" i="34" s="1"/>
  <c r="E90" i="34"/>
  <c r="E91" i="34" s="1"/>
  <c r="G89" i="34"/>
  <c r="J89" i="34" s="1"/>
  <c r="G86" i="34"/>
  <c r="J86" i="34" s="1"/>
  <c r="E77" i="34"/>
  <c r="G77" i="34" s="1"/>
  <c r="J77" i="34" s="1"/>
  <c r="E76" i="34"/>
  <c r="G76" i="34" s="1"/>
  <c r="J76" i="34" s="1"/>
  <c r="G75" i="34"/>
  <c r="J75" i="34" s="1"/>
  <c r="G72" i="34"/>
  <c r="J72" i="34" s="1"/>
  <c r="G62" i="34"/>
  <c r="J62" i="34" s="1"/>
  <c r="E62" i="34"/>
  <c r="E63" i="34" s="1"/>
  <c r="G61" i="34"/>
  <c r="J61" i="34" s="1"/>
  <c r="G58" i="34"/>
  <c r="E49" i="34"/>
  <c r="E50" i="34" s="1"/>
  <c r="E48" i="34"/>
  <c r="G48" i="34" s="1"/>
  <c r="G47" i="34"/>
  <c r="J47" i="34" s="1"/>
  <c r="Z26" i="34"/>
  <c r="Z27" i="34" s="1"/>
  <c r="Z28" i="34" s="1"/>
  <c r="Z29" i="34" s="1"/>
  <c r="Z30" i="34" s="1"/>
  <c r="Z31" i="34" s="1"/>
  <c r="Z32" i="34" s="1"/>
  <c r="Z33" i="34" s="1"/>
  <c r="Z34" i="34" s="1"/>
  <c r="Z35" i="34" s="1"/>
  <c r="Z36" i="34" s="1"/>
  <c r="Y26" i="34"/>
  <c r="Y27" i="34" s="1"/>
  <c r="Y28" i="34" s="1"/>
  <c r="Y29" i="34" s="1"/>
  <c r="Y30" i="34" s="1"/>
  <c r="Y31" i="34" s="1"/>
  <c r="Y32" i="34" s="1"/>
  <c r="Y33" i="34" s="1"/>
  <c r="Y34" i="34" s="1"/>
  <c r="Y35" i="34" s="1"/>
  <c r="Y36" i="34" s="1"/>
  <c r="AI15" i="34"/>
  <c r="AI14" i="34"/>
  <c r="AI13" i="34"/>
  <c r="AI12" i="34"/>
  <c r="AI11" i="34"/>
  <c r="AI10" i="34"/>
  <c r="AI9" i="34"/>
  <c r="Z9" i="34"/>
  <c r="Z10" i="34" s="1"/>
  <c r="Z11" i="34" s="1"/>
  <c r="Z12" i="34" s="1"/>
  <c r="Z13" i="34" s="1"/>
  <c r="Z14" i="34" s="1"/>
  <c r="Z15" i="34" s="1"/>
  <c r="Z16" i="34" s="1"/>
  <c r="Z17" i="34" s="1"/>
  <c r="Z18" i="34" s="1"/>
  <c r="Z19" i="34" s="1"/>
  <c r="Y9" i="34"/>
  <c r="Y10" i="34" s="1"/>
  <c r="Y11" i="34" s="1"/>
  <c r="Y12" i="34" s="1"/>
  <c r="Y13" i="34" s="1"/>
  <c r="Y14" i="34" s="1"/>
  <c r="Y15" i="34" s="1"/>
  <c r="Y16" i="34" s="1"/>
  <c r="Y17" i="34" s="1"/>
  <c r="Y18" i="34" s="1"/>
  <c r="Y19" i="34" s="1"/>
  <c r="AI8" i="34"/>
  <c r="AI7" i="34"/>
  <c r="AI6" i="34"/>
  <c r="AI5" i="34"/>
  <c r="AI4" i="34"/>
  <c r="AJ4" i="34" s="1"/>
  <c r="AH4" i="34"/>
  <c r="AH5" i="34" s="1"/>
  <c r="AA749" i="22"/>
  <c r="AA750" i="22" s="1"/>
  <c r="AA751" i="22" s="1"/>
  <c r="AA752" i="22" s="1"/>
  <c r="AA753" i="22" s="1"/>
  <c r="AA754" i="22" s="1"/>
  <c r="AA755" i="22" s="1"/>
  <c r="AA756" i="22" s="1"/>
  <c r="AA757" i="22" s="1"/>
  <c r="AA758" i="22" s="1"/>
  <c r="AA759" i="22" s="1"/>
  <c r="Z749" i="22"/>
  <c r="Z750" i="22" s="1"/>
  <c r="Z751" i="22" s="1"/>
  <c r="Z752" i="22" s="1"/>
  <c r="Z753" i="22" s="1"/>
  <c r="Z754" i="22" s="1"/>
  <c r="Z755" i="22" s="1"/>
  <c r="Z756" i="22" s="1"/>
  <c r="Z757" i="22" s="1"/>
  <c r="Z758" i="22" s="1"/>
  <c r="Z759" i="22" s="1"/>
  <c r="AA716" i="22"/>
  <c r="AA717" i="22" s="1"/>
  <c r="AA718" i="22" s="1"/>
  <c r="AA719" i="22" s="1"/>
  <c r="AA720" i="22" s="1"/>
  <c r="AA721" i="22" s="1"/>
  <c r="AA722" i="22" s="1"/>
  <c r="AA723" i="22" s="1"/>
  <c r="AA724" i="22" s="1"/>
  <c r="AA725" i="22" s="1"/>
  <c r="AA726" i="22" s="1"/>
  <c r="Z716" i="22"/>
  <c r="Z717" i="22" s="1"/>
  <c r="Z718" i="22" s="1"/>
  <c r="Z719" i="22" s="1"/>
  <c r="Z720" i="22" s="1"/>
  <c r="Z721" i="22" s="1"/>
  <c r="Z722" i="22" s="1"/>
  <c r="Z723" i="22" s="1"/>
  <c r="Z724" i="22" s="1"/>
  <c r="Z725" i="22" s="1"/>
  <c r="Z726" i="22" s="1"/>
  <c r="AA700" i="22"/>
  <c r="AA701" i="22" s="1"/>
  <c r="AA702" i="22" s="1"/>
  <c r="AA703" i="22" s="1"/>
  <c r="AA704" i="22" s="1"/>
  <c r="AA705" i="22" s="1"/>
  <c r="AA706" i="22" s="1"/>
  <c r="AA707" i="22" s="1"/>
  <c r="AA708" i="22" s="1"/>
  <c r="AA709" i="22" s="1"/>
  <c r="AA710" i="22" s="1"/>
  <c r="Z700" i="22"/>
  <c r="Z701" i="22" s="1"/>
  <c r="Z702" i="22" s="1"/>
  <c r="Z703" i="22" s="1"/>
  <c r="Z704" i="22" s="1"/>
  <c r="Z705" i="22" s="1"/>
  <c r="Z706" i="22" s="1"/>
  <c r="Z707" i="22" s="1"/>
  <c r="Z708" i="22" s="1"/>
  <c r="Z709" i="22" s="1"/>
  <c r="Z710" i="22" s="1"/>
  <c r="AA668" i="22"/>
  <c r="AA669" i="22" s="1"/>
  <c r="AA670" i="22" s="1"/>
  <c r="AA671" i="22" s="1"/>
  <c r="AA672" i="22" s="1"/>
  <c r="AA673" i="22" s="1"/>
  <c r="AA674" i="22" s="1"/>
  <c r="AA675" i="22" s="1"/>
  <c r="AA676" i="22" s="1"/>
  <c r="AA677" i="22" s="1"/>
  <c r="AA678" i="22" s="1"/>
  <c r="Z668" i="22"/>
  <c r="Z669" i="22" s="1"/>
  <c r="Z670" i="22" s="1"/>
  <c r="Z671" i="22" s="1"/>
  <c r="Z672" i="22" s="1"/>
  <c r="Z673" i="22" s="1"/>
  <c r="Z674" i="22" s="1"/>
  <c r="Z675" i="22" s="1"/>
  <c r="Z676" i="22" s="1"/>
  <c r="Z677" i="22" s="1"/>
  <c r="Z678" i="22" s="1"/>
  <c r="AA732" i="22"/>
  <c r="AA733" i="22" s="1"/>
  <c r="AA734" i="22" s="1"/>
  <c r="AA735" i="22" s="1"/>
  <c r="AA736" i="22" s="1"/>
  <c r="AA737" i="22" s="1"/>
  <c r="AA738" i="22" s="1"/>
  <c r="AA739" i="22" s="1"/>
  <c r="AA740" i="22" s="1"/>
  <c r="AA741" i="22" s="1"/>
  <c r="AA742" i="22" s="1"/>
  <c r="Z732" i="22"/>
  <c r="Z733" i="22" s="1"/>
  <c r="Z734" i="22" s="1"/>
  <c r="Z735" i="22" s="1"/>
  <c r="Z736" i="22" s="1"/>
  <c r="Z737" i="22" s="1"/>
  <c r="Z738" i="22" s="1"/>
  <c r="Z739" i="22" s="1"/>
  <c r="Z740" i="22" s="1"/>
  <c r="Z741" i="22" s="1"/>
  <c r="Z742" i="22" s="1"/>
  <c r="AA684" i="22"/>
  <c r="AA685" i="22" s="1"/>
  <c r="AA686" i="22" s="1"/>
  <c r="AA687" i="22" s="1"/>
  <c r="AA688" i="22" s="1"/>
  <c r="AA689" i="22" s="1"/>
  <c r="AA690" i="22" s="1"/>
  <c r="AA691" i="22" s="1"/>
  <c r="AA692" i="22" s="1"/>
  <c r="AA693" i="22" s="1"/>
  <c r="AA694" i="22" s="1"/>
  <c r="Z684" i="22"/>
  <c r="Z685" i="22" s="1"/>
  <c r="Z686" i="22" s="1"/>
  <c r="Z687" i="22" s="1"/>
  <c r="Z688" i="22" s="1"/>
  <c r="Z689" i="22" s="1"/>
  <c r="Z690" i="22" s="1"/>
  <c r="Z691" i="22" s="1"/>
  <c r="Z692" i="22" s="1"/>
  <c r="Z693" i="22" s="1"/>
  <c r="Z694" i="22" s="1"/>
  <c r="AA653" i="22"/>
  <c r="AA654" i="22" s="1"/>
  <c r="AA655" i="22" s="1"/>
  <c r="AA656" i="22" s="1"/>
  <c r="AA657" i="22" s="1"/>
  <c r="AA658" i="22" s="1"/>
  <c r="AA659" i="22" s="1"/>
  <c r="AA660" i="22" s="1"/>
  <c r="AA661" i="22" s="1"/>
  <c r="AA662" i="22" s="1"/>
  <c r="AA663" i="22" s="1"/>
  <c r="Z653" i="22"/>
  <c r="Z654" i="22" s="1"/>
  <c r="Z655" i="22" s="1"/>
  <c r="Z656" i="22" s="1"/>
  <c r="Z657" i="22" s="1"/>
  <c r="Z658" i="22" s="1"/>
  <c r="Z659" i="22" s="1"/>
  <c r="Z660" i="22" s="1"/>
  <c r="Z661" i="22" s="1"/>
  <c r="Z662" i="22" s="1"/>
  <c r="Z663" i="22" s="1"/>
  <c r="J186" i="25"/>
  <c r="J187" i="25"/>
  <c r="J188" i="25"/>
  <c r="J189" i="25"/>
  <c r="J190" i="25"/>
  <c r="J191" i="25"/>
  <c r="J192" i="25"/>
  <c r="J193" i="25"/>
  <c r="J194" i="25"/>
  <c r="J195" i="25"/>
  <c r="J196" i="25"/>
  <c r="I186" i="25"/>
  <c r="I187" i="25"/>
  <c r="I188" i="25"/>
  <c r="I189" i="25"/>
  <c r="I190" i="25"/>
  <c r="I191" i="25"/>
  <c r="I192" i="25"/>
  <c r="I193" i="25"/>
  <c r="I194" i="25"/>
  <c r="I195" i="25"/>
  <c r="I196" i="25"/>
  <c r="G196" i="25"/>
  <c r="G187" i="25"/>
  <c r="E187" i="25"/>
  <c r="E188" i="25" s="1"/>
  <c r="E186" i="25"/>
  <c r="G186" i="25" s="1"/>
  <c r="G185" i="25"/>
  <c r="K172" i="25"/>
  <c r="K173" i="25"/>
  <c r="K174" i="25"/>
  <c r="K175" i="25"/>
  <c r="K176" i="25"/>
  <c r="K177" i="25"/>
  <c r="K178" i="25"/>
  <c r="K179" i="25"/>
  <c r="K180" i="25"/>
  <c r="K181" i="25"/>
  <c r="K182" i="25"/>
  <c r="J172" i="25"/>
  <c r="J173" i="25"/>
  <c r="J174" i="25"/>
  <c r="J175" i="25"/>
  <c r="J176" i="25"/>
  <c r="J177" i="25"/>
  <c r="J178" i="25"/>
  <c r="J179" i="25"/>
  <c r="J180" i="25"/>
  <c r="J181" i="25"/>
  <c r="J182" i="25"/>
  <c r="I172" i="25"/>
  <c r="I173" i="25"/>
  <c r="I174" i="25"/>
  <c r="I175" i="25"/>
  <c r="I176" i="25"/>
  <c r="I177" i="25"/>
  <c r="I178" i="25"/>
  <c r="I179" i="25"/>
  <c r="I180" i="25"/>
  <c r="I181" i="25"/>
  <c r="I182" i="25"/>
  <c r="G182" i="25"/>
  <c r="E173" i="25"/>
  <c r="E174" i="25" s="1"/>
  <c r="E172" i="25"/>
  <c r="G172" i="25" s="1"/>
  <c r="G171" i="25"/>
  <c r="J159" i="25"/>
  <c r="J160" i="25"/>
  <c r="J161" i="25"/>
  <c r="J162" i="25"/>
  <c r="J163" i="25"/>
  <c r="J164" i="25"/>
  <c r="J165" i="25"/>
  <c r="J166" i="25"/>
  <c r="J167" i="25"/>
  <c r="J168" i="25"/>
  <c r="J169" i="25"/>
  <c r="I159" i="25"/>
  <c r="I160" i="25"/>
  <c r="I161" i="25"/>
  <c r="I162" i="25"/>
  <c r="I163" i="25"/>
  <c r="I164" i="25"/>
  <c r="I165" i="25"/>
  <c r="I166" i="25"/>
  <c r="I167" i="25"/>
  <c r="I168" i="25"/>
  <c r="I169" i="25"/>
  <c r="G169" i="25"/>
  <c r="E159" i="25"/>
  <c r="E160" i="25" s="1"/>
  <c r="G158" i="25"/>
  <c r="J146" i="25"/>
  <c r="J147" i="25"/>
  <c r="J148" i="25"/>
  <c r="J149" i="25"/>
  <c r="J150" i="25"/>
  <c r="J151" i="25"/>
  <c r="J152" i="25"/>
  <c r="J153" i="25"/>
  <c r="J154" i="25"/>
  <c r="J155" i="25"/>
  <c r="J156" i="25"/>
  <c r="I146" i="25"/>
  <c r="I147" i="25"/>
  <c r="I148" i="25"/>
  <c r="I149" i="25"/>
  <c r="I150" i="25"/>
  <c r="I151" i="25"/>
  <c r="I152" i="25"/>
  <c r="I153" i="25"/>
  <c r="I154" i="25"/>
  <c r="I155" i="25"/>
  <c r="I156" i="25"/>
  <c r="G156" i="25"/>
  <c r="E147" i="25"/>
  <c r="E148" i="25" s="1"/>
  <c r="E146" i="25"/>
  <c r="G146" i="25" s="1"/>
  <c r="G145" i="25"/>
  <c r="J132" i="25"/>
  <c r="J133" i="25"/>
  <c r="J134" i="25"/>
  <c r="J135" i="25"/>
  <c r="J136" i="25"/>
  <c r="J137" i="25"/>
  <c r="J138" i="25"/>
  <c r="J139" i="25"/>
  <c r="J140" i="25"/>
  <c r="J141" i="25"/>
  <c r="J142" i="25"/>
  <c r="I142" i="25"/>
  <c r="G142" i="25"/>
  <c r="E132" i="25"/>
  <c r="G132" i="25" s="1"/>
  <c r="G131" i="25"/>
  <c r="I128" i="25"/>
  <c r="I117" i="25"/>
  <c r="G128" i="25"/>
  <c r="E118" i="25"/>
  <c r="G118" i="25" s="1"/>
  <c r="G117" i="25"/>
  <c r="I114" i="25"/>
  <c r="I103" i="25"/>
  <c r="I104" i="25"/>
  <c r="G114" i="25"/>
  <c r="J114" i="25" s="1"/>
  <c r="E104" i="25"/>
  <c r="E105" i="25" s="1"/>
  <c r="I105" i="25" s="1"/>
  <c r="G103" i="25"/>
  <c r="I100" i="25"/>
  <c r="I89" i="25"/>
  <c r="G100" i="25"/>
  <c r="J100" i="25" s="1"/>
  <c r="E90" i="25"/>
  <c r="G90" i="25" s="1"/>
  <c r="G89" i="25"/>
  <c r="I86" i="25"/>
  <c r="I75" i="25"/>
  <c r="G86" i="25"/>
  <c r="E76" i="25"/>
  <c r="G76" i="25" s="1"/>
  <c r="G75" i="25"/>
  <c r="I62" i="25"/>
  <c r="J62" i="25" s="1"/>
  <c r="I63" i="25"/>
  <c r="I64" i="25"/>
  <c r="I65" i="25"/>
  <c r="I66" i="25"/>
  <c r="I67" i="25"/>
  <c r="I68" i="25"/>
  <c r="I69" i="25"/>
  <c r="J69" i="25" s="1"/>
  <c r="I70" i="25"/>
  <c r="I71" i="25"/>
  <c r="I72" i="25"/>
  <c r="I61" i="25"/>
  <c r="G72" i="25"/>
  <c r="G71" i="25"/>
  <c r="J71" i="25" s="1"/>
  <c r="G70" i="25"/>
  <c r="G69" i="25"/>
  <c r="G68" i="25"/>
  <c r="J68" i="25" s="1"/>
  <c r="G67" i="25"/>
  <c r="J67" i="25" s="1"/>
  <c r="G66" i="25"/>
  <c r="G65" i="25"/>
  <c r="J65" i="25" s="1"/>
  <c r="G64" i="25"/>
  <c r="G63" i="25"/>
  <c r="J63" i="25" s="1"/>
  <c r="G62" i="25"/>
  <c r="G61" i="25"/>
  <c r="J61" i="25" s="1"/>
  <c r="I47" i="25"/>
  <c r="J47" i="25" s="1"/>
  <c r="G58" i="25"/>
  <c r="E48" i="25"/>
  <c r="G48" i="25" s="1"/>
  <c r="G47" i="25"/>
  <c r="G198" i="24"/>
  <c r="J198" i="24" s="1"/>
  <c r="G189" i="24"/>
  <c r="J189" i="24" s="1"/>
  <c r="E189" i="24"/>
  <c r="E190" i="24" s="1"/>
  <c r="E188" i="24"/>
  <c r="G188" i="24" s="1"/>
  <c r="J188" i="24" s="1"/>
  <c r="G187" i="24"/>
  <c r="G184" i="24"/>
  <c r="J184" i="24" s="1"/>
  <c r="K184" i="24" s="1"/>
  <c r="E175" i="24"/>
  <c r="E176" i="24" s="1"/>
  <c r="E174" i="24"/>
  <c r="G174" i="24" s="1"/>
  <c r="J174" i="24" s="1"/>
  <c r="K174" i="24" s="1"/>
  <c r="G173" i="24"/>
  <c r="G171" i="24"/>
  <c r="J171" i="24" s="1"/>
  <c r="E162" i="24"/>
  <c r="E163" i="24" s="1"/>
  <c r="E161" i="24"/>
  <c r="G161" i="24" s="1"/>
  <c r="J161" i="24" s="1"/>
  <c r="G160" i="24"/>
  <c r="G158" i="24"/>
  <c r="J158" i="24" s="1"/>
  <c r="E148" i="24"/>
  <c r="E149" i="24" s="1"/>
  <c r="G147" i="24"/>
  <c r="G145" i="24"/>
  <c r="J145" i="24" s="1"/>
  <c r="G136" i="24"/>
  <c r="J136" i="24" s="1"/>
  <c r="E136" i="24"/>
  <c r="E137" i="24" s="1"/>
  <c r="E135" i="24"/>
  <c r="G135" i="24" s="1"/>
  <c r="J135" i="24" s="1"/>
  <c r="G134" i="24"/>
  <c r="G131" i="24"/>
  <c r="J131" i="24" s="1"/>
  <c r="E121" i="24"/>
  <c r="E122" i="24" s="1"/>
  <c r="G120" i="24"/>
  <c r="J120" i="24" s="1"/>
  <c r="G117" i="24"/>
  <c r="J117" i="24" s="1"/>
  <c r="E108" i="24"/>
  <c r="E109" i="24" s="1"/>
  <c r="E107" i="24"/>
  <c r="G107" i="24" s="1"/>
  <c r="J107" i="24" s="1"/>
  <c r="G106" i="24"/>
  <c r="J106" i="24" s="1"/>
  <c r="G103" i="24"/>
  <c r="J103" i="24" s="1"/>
  <c r="E94" i="24"/>
  <c r="E95" i="24" s="1"/>
  <c r="E93" i="24"/>
  <c r="G93" i="24" s="1"/>
  <c r="J93" i="24" s="1"/>
  <c r="G92" i="24"/>
  <c r="J92" i="24" s="1"/>
  <c r="G58" i="24"/>
  <c r="G57" i="24"/>
  <c r="G56" i="24"/>
  <c r="G55" i="24"/>
  <c r="G54" i="24"/>
  <c r="G53" i="24"/>
  <c r="G52" i="24"/>
  <c r="G51" i="24"/>
  <c r="G50" i="24"/>
  <c r="G49" i="24"/>
  <c r="G48" i="24"/>
  <c r="G47" i="24"/>
  <c r="G72" i="24"/>
  <c r="G71" i="24"/>
  <c r="J71" i="24" s="1"/>
  <c r="G70" i="24"/>
  <c r="G69" i="24"/>
  <c r="G68" i="24"/>
  <c r="G67" i="24"/>
  <c r="J67" i="24" s="1"/>
  <c r="G66" i="24"/>
  <c r="G65" i="24"/>
  <c r="G64" i="24"/>
  <c r="G63" i="24"/>
  <c r="G62" i="24"/>
  <c r="G61" i="24"/>
  <c r="G87" i="24"/>
  <c r="J87" i="24" s="1"/>
  <c r="E77" i="24"/>
  <c r="E78" i="24" s="1"/>
  <c r="G76" i="24"/>
  <c r="J76" i="24" s="1"/>
  <c r="J65" i="24"/>
  <c r="J68" i="24"/>
  <c r="J69" i="24"/>
  <c r="J70" i="24"/>
  <c r="J72" i="24"/>
  <c r="J61" i="24"/>
  <c r="E48" i="24"/>
  <c r="I192" i="23"/>
  <c r="G192" i="23"/>
  <c r="J192" i="23" s="1"/>
  <c r="E182" i="23"/>
  <c r="E183" i="23" s="1"/>
  <c r="I183" i="23" s="1"/>
  <c r="G181" i="23"/>
  <c r="I178" i="23"/>
  <c r="G178" i="23"/>
  <c r="J178" i="23" s="1"/>
  <c r="K178" i="23" s="1"/>
  <c r="E168" i="23"/>
  <c r="G168" i="23" s="1"/>
  <c r="G167" i="23"/>
  <c r="I165" i="23"/>
  <c r="G165" i="23"/>
  <c r="J165" i="23" s="1"/>
  <c r="E155" i="23"/>
  <c r="G155" i="23" s="1"/>
  <c r="G154" i="23"/>
  <c r="I152" i="23"/>
  <c r="G152" i="23"/>
  <c r="E142" i="23"/>
  <c r="G142" i="23" s="1"/>
  <c r="G141" i="23"/>
  <c r="I139" i="23"/>
  <c r="I128" i="23"/>
  <c r="G139" i="23"/>
  <c r="J139" i="23" s="1"/>
  <c r="E129" i="23"/>
  <c r="G129" i="23" s="1"/>
  <c r="G128" i="23"/>
  <c r="I125" i="23"/>
  <c r="I114" i="23"/>
  <c r="G125" i="23"/>
  <c r="E115" i="23"/>
  <c r="E116" i="23" s="1"/>
  <c r="I116" i="23" s="1"/>
  <c r="G114" i="23"/>
  <c r="I97" i="23"/>
  <c r="I111" i="23"/>
  <c r="I100" i="23"/>
  <c r="G111" i="23"/>
  <c r="E101" i="23"/>
  <c r="G101" i="23" s="1"/>
  <c r="G100" i="23"/>
  <c r="J100" i="23" s="1"/>
  <c r="I86" i="23"/>
  <c r="G97" i="23"/>
  <c r="E87" i="23"/>
  <c r="I87" i="23" s="1"/>
  <c r="G86" i="23"/>
  <c r="I83" i="23"/>
  <c r="I72" i="23"/>
  <c r="G83" i="23"/>
  <c r="E73" i="23"/>
  <c r="G73" i="23" s="1"/>
  <c r="G72" i="23"/>
  <c r="J72" i="23" s="1"/>
  <c r="I69" i="23"/>
  <c r="I58" i="23"/>
  <c r="G69" i="23"/>
  <c r="E59" i="23"/>
  <c r="G59" i="23" s="1"/>
  <c r="G58" i="23"/>
  <c r="I44" i="23"/>
  <c r="G55" i="23"/>
  <c r="J55" i="23" s="1"/>
  <c r="E45" i="23"/>
  <c r="G45" i="23" s="1"/>
  <c r="J45" i="23" s="1"/>
  <c r="G44" i="23"/>
  <c r="G58" i="22"/>
  <c r="G195" i="22"/>
  <c r="J195" i="22" s="1"/>
  <c r="G184" i="22"/>
  <c r="J184" i="22" s="1"/>
  <c r="G181" i="22"/>
  <c r="J181" i="22" s="1"/>
  <c r="K181" i="22" s="1"/>
  <c r="G170" i="22"/>
  <c r="J170" i="22" s="1"/>
  <c r="K170" i="22" s="1"/>
  <c r="G168" i="22"/>
  <c r="J168" i="22" s="1"/>
  <c r="G157" i="22"/>
  <c r="J157" i="22" s="1"/>
  <c r="G155" i="22"/>
  <c r="J155" i="22" s="1"/>
  <c r="G144" i="22"/>
  <c r="J144" i="22" s="1"/>
  <c r="G142" i="22"/>
  <c r="J142" i="22" s="1"/>
  <c r="G131" i="22"/>
  <c r="J131" i="22" s="1"/>
  <c r="G128" i="22"/>
  <c r="J128" i="22" s="1"/>
  <c r="G117" i="22"/>
  <c r="J117" i="22" s="1"/>
  <c r="G114" i="22"/>
  <c r="J114" i="22" s="1"/>
  <c r="G103" i="22"/>
  <c r="J103" i="22" s="1"/>
  <c r="G100" i="22"/>
  <c r="J100" i="22" s="1"/>
  <c r="G89" i="22"/>
  <c r="J89" i="22" s="1"/>
  <c r="G86" i="22"/>
  <c r="J86" i="22" s="1"/>
  <c r="G75" i="22"/>
  <c r="J75" i="22" s="1"/>
  <c r="G72" i="22"/>
  <c r="J72" i="22" s="1"/>
  <c r="G61" i="22"/>
  <c r="J61" i="22" s="1"/>
  <c r="E185" i="22"/>
  <c r="E186" i="22" s="1"/>
  <c r="E187" i="22" s="1"/>
  <c r="E188" i="22" s="1"/>
  <c r="E189" i="22" s="1"/>
  <c r="E190" i="22" s="1"/>
  <c r="E191" i="22" s="1"/>
  <c r="E192" i="22" s="1"/>
  <c r="E193" i="22" s="1"/>
  <c r="E194" i="22" s="1"/>
  <c r="G194" i="22" s="1"/>
  <c r="J194" i="22" s="1"/>
  <c r="E171" i="22"/>
  <c r="G171" i="22" s="1"/>
  <c r="J171" i="22" s="1"/>
  <c r="E158" i="22"/>
  <c r="E159" i="22" s="1"/>
  <c r="E160" i="22" s="1"/>
  <c r="E161" i="22" s="1"/>
  <c r="E162" i="22" s="1"/>
  <c r="E163" i="22" s="1"/>
  <c r="E164" i="22" s="1"/>
  <c r="E165" i="22" s="1"/>
  <c r="E166" i="22" s="1"/>
  <c r="E167" i="22" s="1"/>
  <c r="G167" i="22" s="1"/>
  <c r="J167" i="22" s="1"/>
  <c r="E145" i="22"/>
  <c r="E146" i="22" s="1"/>
  <c r="E147" i="22" s="1"/>
  <c r="E148" i="22" s="1"/>
  <c r="E149" i="22" s="1"/>
  <c r="E150" i="22" s="1"/>
  <c r="E151" i="22" s="1"/>
  <c r="E152" i="22" s="1"/>
  <c r="E153" i="22" s="1"/>
  <c r="E154" i="22" s="1"/>
  <c r="G154" i="22" s="1"/>
  <c r="J154" i="22" s="1"/>
  <c r="E132" i="22"/>
  <c r="E133" i="22" s="1"/>
  <c r="E134" i="22" s="1"/>
  <c r="E135" i="22" s="1"/>
  <c r="E136" i="22" s="1"/>
  <c r="E137" i="22" s="1"/>
  <c r="E138" i="22" s="1"/>
  <c r="E139" i="22" s="1"/>
  <c r="E140" i="22" s="1"/>
  <c r="E141" i="22" s="1"/>
  <c r="G141" i="22" s="1"/>
  <c r="J141" i="22" s="1"/>
  <c r="E118" i="22"/>
  <c r="E119" i="22" s="1"/>
  <c r="E120" i="22" s="1"/>
  <c r="E121" i="22" s="1"/>
  <c r="E122" i="22" s="1"/>
  <c r="E123" i="22" s="1"/>
  <c r="E124" i="22" s="1"/>
  <c r="E125" i="22" s="1"/>
  <c r="E126" i="22" s="1"/>
  <c r="E127" i="22" s="1"/>
  <c r="G127" i="22" s="1"/>
  <c r="J127" i="22" s="1"/>
  <c r="E104" i="22"/>
  <c r="E105" i="22" s="1"/>
  <c r="E106" i="22" s="1"/>
  <c r="E107" i="22" s="1"/>
  <c r="E108" i="22" s="1"/>
  <c r="E109" i="22" s="1"/>
  <c r="E110" i="22" s="1"/>
  <c r="E111" i="22" s="1"/>
  <c r="E112" i="22" s="1"/>
  <c r="E113" i="22" s="1"/>
  <c r="G113" i="22" s="1"/>
  <c r="J113" i="22" s="1"/>
  <c r="E90" i="22"/>
  <c r="E91" i="22" s="1"/>
  <c r="E92" i="22" s="1"/>
  <c r="E93" i="22" s="1"/>
  <c r="E94" i="22" s="1"/>
  <c r="E95" i="22" s="1"/>
  <c r="E96" i="22" s="1"/>
  <c r="E97" i="22" s="1"/>
  <c r="E98" i="22" s="1"/>
  <c r="E99" i="22" s="1"/>
  <c r="G99" i="22" s="1"/>
  <c r="J99" i="22" s="1"/>
  <c r="E76" i="22"/>
  <c r="E77" i="22" s="1"/>
  <c r="E78" i="22" s="1"/>
  <c r="E79" i="22" s="1"/>
  <c r="E80" i="22" s="1"/>
  <c r="E81" i="22" s="1"/>
  <c r="E82" i="22" s="1"/>
  <c r="E83" i="22" s="1"/>
  <c r="E84" i="22" s="1"/>
  <c r="E85" i="22" s="1"/>
  <c r="G85" i="22" s="1"/>
  <c r="J85" i="22" s="1"/>
  <c r="E62" i="22"/>
  <c r="E63" i="22" s="1"/>
  <c r="E64" i="22" s="1"/>
  <c r="E65" i="22" s="1"/>
  <c r="E66" i="22" s="1"/>
  <c r="E67" i="22" s="1"/>
  <c r="E68" i="22" s="1"/>
  <c r="E69" i="22" s="1"/>
  <c r="E70" i="22" s="1"/>
  <c r="E71" i="22" s="1"/>
  <c r="G71" i="22" s="1"/>
  <c r="J71" i="22" s="1"/>
  <c r="G47" i="22"/>
  <c r="J47" i="22" s="1"/>
  <c r="Z25" i="25"/>
  <c r="Z26" i="25" s="1"/>
  <c r="Z27" i="25" s="1"/>
  <c r="Z28" i="25" s="1"/>
  <c r="Z29" i="25" s="1"/>
  <c r="Z30" i="25" s="1"/>
  <c r="Z31" i="25" s="1"/>
  <c r="Z32" i="25" s="1"/>
  <c r="Z33" i="25" s="1"/>
  <c r="Z34" i="25" s="1"/>
  <c r="Z35" i="25" s="1"/>
  <c r="Y25" i="25"/>
  <c r="Y26" i="25" s="1"/>
  <c r="Y27" i="25" s="1"/>
  <c r="Y28" i="25" s="1"/>
  <c r="Y29" i="25" s="1"/>
  <c r="Y30" i="25" s="1"/>
  <c r="Y31" i="25" s="1"/>
  <c r="Y32" i="25" s="1"/>
  <c r="Y33" i="25" s="1"/>
  <c r="Y34" i="25" s="1"/>
  <c r="Y35" i="25" s="1"/>
  <c r="Z26" i="24"/>
  <c r="Z27" i="24" s="1"/>
  <c r="Z28" i="24" s="1"/>
  <c r="Z29" i="24" s="1"/>
  <c r="Z30" i="24" s="1"/>
  <c r="Z31" i="24" s="1"/>
  <c r="Z32" i="24" s="1"/>
  <c r="Z33" i="24" s="1"/>
  <c r="Z34" i="24" s="1"/>
  <c r="Z35" i="24" s="1"/>
  <c r="Z25" i="24"/>
  <c r="Y25" i="24"/>
  <c r="Y26" i="24" s="1"/>
  <c r="Y27" i="24" s="1"/>
  <c r="Y28" i="24" s="1"/>
  <c r="Y29" i="24" s="1"/>
  <c r="Y30" i="24" s="1"/>
  <c r="Y31" i="24" s="1"/>
  <c r="Y32" i="24" s="1"/>
  <c r="Y33" i="24" s="1"/>
  <c r="Y34" i="24" s="1"/>
  <c r="Y35" i="24" s="1"/>
  <c r="Z9" i="23"/>
  <c r="Z10" i="23" s="1"/>
  <c r="Z11" i="23" s="1"/>
  <c r="Z12" i="23" s="1"/>
  <c r="Z13" i="23" s="1"/>
  <c r="Z14" i="23" s="1"/>
  <c r="Z15" i="23" s="1"/>
  <c r="Z16" i="23" s="1"/>
  <c r="Z17" i="23" s="1"/>
  <c r="Z18" i="23" s="1"/>
  <c r="Z19" i="23" s="1"/>
  <c r="Y9" i="23"/>
  <c r="Y10" i="23" s="1"/>
  <c r="Y11" i="23" s="1"/>
  <c r="Y12" i="23" s="1"/>
  <c r="Y13" i="23" s="1"/>
  <c r="Y14" i="23" s="1"/>
  <c r="Y15" i="23" s="1"/>
  <c r="Y16" i="23" s="1"/>
  <c r="Y17" i="23" s="1"/>
  <c r="Y18" i="23" s="1"/>
  <c r="Y19" i="23" s="1"/>
  <c r="Z26" i="22"/>
  <c r="Z27" i="22" s="1"/>
  <c r="Z28" i="22" s="1"/>
  <c r="Z29" i="22" s="1"/>
  <c r="Z30" i="22" s="1"/>
  <c r="Z31" i="22" s="1"/>
  <c r="Z32" i="22" s="1"/>
  <c r="Z33" i="22" s="1"/>
  <c r="Z34" i="22" s="1"/>
  <c r="Z35" i="22" s="1"/>
  <c r="Z36" i="22" s="1"/>
  <c r="Y26" i="22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J66" i="24" l="1"/>
  <c r="J62" i="24"/>
  <c r="J64" i="24"/>
  <c r="J63" i="24"/>
  <c r="J47" i="24"/>
  <c r="G90" i="22"/>
  <c r="J90" i="22" s="1"/>
  <c r="G93" i="22"/>
  <c r="J93" i="22" s="1"/>
  <c r="G94" i="22"/>
  <c r="J94" i="22" s="1"/>
  <c r="G132" i="22"/>
  <c r="J132" i="22" s="1"/>
  <c r="G140" i="22"/>
  <c r="J140" i="22" s="1"/>
  <c r="G145" i="22"/>
  <c r="J145" i="22" s="1"/>
  <c r="G121" i="22"/>
  <c r="J121" i="22" s="1"/>
  <c r="G148" i="22"/>
  <c r="J148" i="22" s="1"/>
  <c r="J44" i="23"/>
  <c r="E102" i="23"/>
  <c r="E103" i="23" s="1"/>
  <c r="I103" i="23" s="1"/>
  <c r="J111" i="23"/>
  <c r="J86" i="23"/>
  <c r="E60" i="23"/>
  <c r="E61" i="23" s="1"/>
  <c r="I61" i="23" s="1"/>
  <c r="J125" i="23"/>
  <c r="G182" i="23"/>
  <c r="E88" i="23"/>
  <c r="J152" i="23"/>
  <c r="E169" i="23"/>
  <c r="E170" i="23" s="1"/>
  <c r="I170" i="23" s="1"/>
  <c r="G87" i="23"/>
  <c r="E130" i="23"/>
  <c r="E131" i="23" s="1"/>
  <c r="I131" i="23" s="1"/>
  <c r="J114" i="23"/>
  <c r="E143" i="23"/>
  <c r="G143" i="23" s="1"/>
  <c r="E156" i="23"/>
  <c r="G156" i="23" s="1"/>
  <c r="I59" i="23"/>
  <c r="I73" i="23"/>
  <c r="I182" i="23"/>
  <c r="J58" i="23"/>
  <c r="I101" i="23"/>
  <c r="J101" i="23" s="1"/>
  <c r="I115" i="23"/>
  <c r="I129" i="23"/>
  <c r="J129" i="23" s="1"/>
  <c r="I168" i="23"/>
  <c r="J168" i="23" s="1"/>
  <c r="K168" i="23" s="1"/>
  <c r="I155" i="23"/>
  <c r="J155" i="23" s="1"/>
  <c r="I142" i="23"/>
  <c r="J142" i="23" s="1"/>
  <c r="E46" i="23"/>
  <c r="E47" i="23" s="1"/>
  <c r="E74" i="23"/>
  <c r="E75" i="23" s="1"/>
  <c r="I75" i="23" s="1"/>
  <c r="I88" i="23"/>
  <c r="I130" i="23"/>
  <c r="I102" i="23"/>
  <c r="E120" i="34"/>
  <c r="G120" i="34" s="1"/>
  <c r="J120" i="34" s="1"/>
  <c r="G145" i="34"/>
  <c r="J145" i="34" s="1"/>
  <c r="E172" i="34"/>
  <c r="G172" i="34" s="1"/>
  <c r="J172" i="34" s="1"/>
  <c r="K172" i="34" s="1"/>
  <c r="E133" i="34"/>
  <c r="G133" i="34" s="1"/>
  <c r="J133" i="34" s="1"/>
  <c r="E159" i="34"/>
  <c r="E160" i="34" s="1"/>
  <c r="E161" i="34" s="1"/>
  <c r="E186" i="34"/>
  <c r="E187" i="34" s="1"/>
  <c r="G187" i="34" s="1"/>
  <c r="J187" i="34" s="1"/>
  <c r="E147" i="34"/>
  <c r="G146" i="34"/>
  <c r="J146" i="34" s="1"/>
  <c r="E188" i="34"/>
  <c r="E92" i="34"/>
  <c r="G91" i="34"/>
  <c r="J91" i="34" s="1"/>
  <c r="E51" i="34"/>
  <c r="G50" i="34"/>
  <c r="AH6" i="34"/>
  <c r="AM5" i="34"/>
  <c r="AL5" i="34" s="1"/>
  <c r="AP5" i="34" s="1"/>
  <c r="AK5" i="34"/>
  <c r="E64" i="34"/>
  <c r="G63" i="34"/>
  <c r="J63" i="34" s="1"/>
  <c r="E107" i="34"/>
  <c r="G106" i="34"/>
  <c r="J106" i="34" s="1"/>
  <c r="E78" i="34"/>
  <c r="E134" i="34"/>
  <c r="E173" i="34"/>
  <c r="AK4" i="34"/>
  <c r="G49" i="34"/>
  <c r="G105" i="34"/>
  <c r="J105" i="34" s="1"/>
  <c r="G159" i="34"/>
  <c r="J159" i="34" s="1"/>
  <c r="G186" i="34"/>
  <c r="J186" i="34" s="1"/>
  <c r="AM4" i="34"/>
  <c r="AL4" i="34" s="1"/>
  <c r="AP4" i="34" s="1"/>
  <c r="G97" i="22"/>
  <c r="J97" i="22" s="1"/>
  <c r="G69" i="22"/>
  <c r="J69" i="22" s="1"/>
  <c r="G84" i="22"/>
  <c r="J84" i="22" s="1"/>
  <c r="G135" i="22"/>
  <c r="J135" i="22" s="1"/>
  <c r="G149" i="22"/>
  <c r="J149" i="22" s="1"/>
  <c r="G80" i="22"/>
  <c r="J80" i="22" s="1"/>
  <c r="G65" i="22"/>
  <c r="J65" i="22" s="1"/>
  <c r="G98" i="22"/>
  <c r="J98" i="22" s="1"/>
  <c r="G136" i="22"/>
  <c r="J136" i="22" s="1"/>
  <c r="G152" i="22"/>
  <c r="J152" i="22" s="1"/>
  <c r="G185" i="22"/>
  <c r="J185" i="22" s="1"/>
  <c r="G79" i="22"/>
  <c r="J79" i="22" s="1"/>
  <c r="G83" i="22"/>
  <c r="J83" i="22" s="1"/>
  <c r="G139" i="22"/>
  <c r="J139" i="22" s="1"/>
  <c r="G153" i="22"/>
  <c r="J153" i="22" s="1"/>
  <c r="G188" i="22"/>
  <c r="J188" i="22" s="1"/>
  <c r="G193" i="22"/>
  <c r="J193" i="22" s="1"/>
  <c r="G76" i="22"/>
  <c r="J76" i="22" s="1"/>
  <c r="G189" i="22"/>
  <c r="J189" i="22" s="1"/>
  <c r="G78" i="22"/>
  <c r="J78" i="22" s="1"/>
  <c r="G192" i="22"/>
  <c r="J192" i="22" s="1"/>
  <c r="E189" i="25"/>
  <c r="G188" i="25"/>
  <c r="E175" i="25"/>
  <c r="G174" i="25"/>
  <c r="G173" i="25"/>
  <c r="E161" i="25"/>
  <c r="G160" i="25"/>
  <c r="G159" i="25"/>
  <c r="E149" i="25"/>
  <c r="G148" i="25"/>
  <c r="G147" i="25"/>
  <c r="J64" i="25"/>
  <c r="J72" i="25"/>
  <c r="J117" i="25"/>
  <c r="E49" i="25"/>
  <c r="J66" i="25"/>
  <c r="E119" i="25"/>
  <c r="E77" i="25"/>
  <c r="E91" i="25"/>
  <c r="J128" i="25"/>
  <c r="E133" i="25"/>
  <c r="J70" i="25"/>
  <c r="I76" i="25"/>
  <c r="J76" i="25" s="1"/>
  <c r="J75" i="25"/>
  <c r="I90" i="25"/>
  <c r="J90" i="25" s="1"/>
  <c r="J103" i="25"/>
  <c r="J86" i="25"/>
  <c r="J89" i="25"/>
  <c r="I118" i="25"/>
  <c r="J118" i="25" s="1"/>
  <c r="I132" i="25"/>
  <c r="G133" i="25"/>
  <c r="G119" i="25"/>
  <c r="E106" i="25"/>
  <c r="G105" i="25"/>
  <c r="J105" i="25" s="1"/>
  <c r="G104" i="25"/>
  <c r="J104" i="25" s="1"/>
  <c r="G77" i="25"/>
  <c r="E191" i="24"/>
  <c r="G190" i="24"/>
  <c r="J190" i="24" s="1"/>
  <c r="E177" i="24"/>
  <c r="G176" i="24"/>
  <c r="J176" i="24" s="1"/>
  <c r="K176" i="24" s="1"/>
  <c r="G175" i="24"/>
  <c r="J175" i="24" s="1"/>
  <c r="K175" i="24" s="1"/>
  <c r="E164" i="24"/>
  <c r="G163" i="24"/>
  <c r="J163" i="24" s="1"/>
  <c r="G162" i="24"/>
  <c r="J162" i="24" s="1"/>
  <c r="E150" i="24"/>
  <c r="G149" i="24"/>
  <c r="J149" i="24" s="1"/>
  <c r="G148" i="24"/>
  <c r="J148" i="24" s="1"/>
  <c r="E138" i="24"/>
  <c r="G137" i="24"/>
  <c r="J137" i="24" s="1"/>
  <c r="E123" i="24"/>
  <c r="G122" i="24"/>
  <c r="J122" i="24" s="1"/>
  <c r="G121" i="24"/>
  <c r="J121" i="24" s="1"/>
  <c r="E110" i="24"/>
  <c r="G109" i="24"/>
  <c r="J109" i="24" s="1"/>
  <c r="G108" i="24"/>
  <c r="J108" i="24" s="1"/>
  <c r="E96" i="24"/>
  <c r="G95" i="24"/>
  <c r="J95" i="24" s="1"/>
  <c r="G94" i="24"/>
  <c r="J94" i="24" s="1"/>
  <c r="E79" i="24"/>
  <c r="G78" i="24"/>
  <c r="J78" i="24" s="1"/>
  <c r="G77" i="24"/>
  <c r="J77" i="24" s="1"/>
  <c r="E49" i="24"/>
  <c r="E184" i="23"/>
  <c r="I184" i="23" s="1"/>
  <c r="G183" i="23"/>
  <c r="J183" i="23" s="1"/>
  <c r="E132" i="23"/>
  <c r="I132" i="23" s="1"/>
  <c r="E117" i="23"/>
  <c r="I117" i="23" s="1"/>
  <c r="G116" i="23"/>
  <c r="J116" i="23" s="1"/>
  <c r="G115" i="23"/>
  <c r="E104" i="23"/>
  <c r="I104" i="23" s="1"/>
  <c r="G103" i="23"/>
  <c r="J103" i="23" s="1"/>
  <c r="G102" i="23"/>
  <c r="E62" i="23"/>
  <c r="I62" i="23" s="1"/>
  <c r="G61" i="23"/>
  <c r="G60" i="23"/>
  <c r="E48" i="23"/>
  <c r="G47" i="23"/>
  <c r="J47" i="23" s="1"/>
  <c r="G46" i="23"/>
  <c r="J46" i="23" s="1"/>
  <c r="G107" i="22"/>
  <c r="J107" i="22" s="1"/>
  <c r="G70" i="22"/>
  <c r="J70" i="22" s="1"/>
  <c r="G108" i="22"/>
  <c r="G126" i="22"/>
  <c r="J126" i="22" s="1"/>
  <c r="G64" i="22"/>
  <c r="J64" i="22" s="1"/>
  <c r="G82" i="22"/>
  <c r="J82" i="22" s="1"/>
  <c r="G92" i="22"/>
  <c r="J92" i="22" s="1"/>
  <c r="G110" i="22"/>
  <c r="J110" i="22" s="1"/>
  <c r="G120" i="22"/>
  <c r="G138" i="22"/>
  <c r="J138" i="22" s="1"/>
  <c r="G147" i="22"/>
  <c r="J147" i="22" s="1"/>
  <c r="G164" i="22"/>
  <c r="J164" i="22" s="1"/>
  <c r="G191" i="22"/>
  <c r="J191" i="22" s="1"/>
  <c r="G111" i="22"/>
  <c r="J111" i="22" s="1"/>
  <c r="G165" i="22"/>
  <c r="J165" i="22" s="1"/>
  <c r="G112" i="22"/>
  <c r="J112" i="22" s="1"/>
  <c r="G158" i="22"/>
  <c r="J158" i="22" s="1"/>
  <c r="G66" i="22"/>
  <c r="J66" i="22" s="1"/>
  <c r="G104" i="22"/>
  <c r="J104" i="22" s="1"/>
  <c r="G122" i="22"/>
  <c r="J122" i="22" s="1"/>
  <c r="E172" i="22"/>
  <c r="G67" i="22"/>
  <c r="J67" i="22" s="1"/>
  <c r="G77" i="22"/>
  <c r="J77" i="22" s="1"/>
  <c r="G95" i="22"/>
  <c r="J95" i="22" s="1"/>
  <c r="G105" i="22"/>
  <c r="J105" i="22" s="1"/>
  <c r="G123" i="22"/>
  <c r="J123" i="22" s="1"/>
  <c r="G133" i="22"/>
  <c r="J133" i="22" s="1"/>
  <c r="G150" i="22"/>
  <c r="J150" i="22" s="1"/>
  <c r="G159" i="22"/>
  <c r="J159" i="22" s="1"/>
  <c r="G186" i="22"/>
  <c r="J186" i="22" s="1"/>
  <c r="G166" i="22"/>
  <c r="J166" i="22" s="1"/>
  <c r="G68" i="22"/>
  <c r="J68" i="22" s="1"/>
  <c r="G96" i="22"/>
  <c r="J96" i="22" s="1"/>
  <c r="G106" i="22"/>
  <c r="J106" i="22" s="1"/>
  <c r="G124" i="22"/>
  <c r="J124" i="22" s="1"/>
  <c r="G134" i="22"/>
  <c r="J134" i="22" s="1"/>
  <c r="G151" i="22"/>
  <c r="J151" i="22" s="1"/>
  <c r="G160" i="22"/>
  <c r="J160" i="22" s="1"/>
  <c r="G187" i="22"/>
  <c r="J187" i="22" s="1"/>
  <c r="G125" i="22"/>
  <c r="J125" i="22" s="1"/>
  <c r="G161" i="22"/>
  <c r="G62" i="22"/>
  <c r="J62" i="22" s="1"/>
  <c r="G118" i="22"/>
  <c r="J118" i="22" s="1"/>
  <c r="G162" i="22"/>
  <c r="J162" i="22" s="1"/>
  <c r="G63" i="22"/>
  <c r="J63" i="22" s="1"/>
  <c r="G81" i="22"/>
  <c r="J81" i="22" s="1"/>
  <c r="G91" i="22"/>
  <c r="J91" i="22" s="1"/>
  <c r="G109" i="22"/>
  <c r="J109" i="22" s="1"/>
  <c r="G119" i="22"/>
  <c r="J119" i="22" s="1"/>
  <c r="G137" i="22"/>
  <c r="J137" i="22" s="1"/>
  <c r="G146" i="22"/>
  <c r="J146" i="22" s="1"/>
  <c r="G163" i="22"/>
  <c r="J163" i="22" s="1"/>
  <c r="G190" i="22"/>
  <c r="J190" i="22" s="1"/>
  <c r="I131" i="25"/>
  <c r="I106" i="25"/>
  <c r="AI15" i="25"/>
  <c r="AI14" i="25"/>
  <c r="AI13" i="25"/>
  <c r="AI12" i="25"/>
  <c r="AI11" i="25"/>
  <c r="AI10" i="25"/>
  <c r="AI9" i="25"/>
  <c r="Z9" i="25"/>
  <c r="Z10" i="25" s="1"/>
  <c r="Z11" i="25" s="1"/>
  <c r="Z12" i="25" s="1"/>
  <c r="Z13" i="25" s="1"/>
  <c r="Z14" i="25" s="1"/>
  <c r="Z15" i="25" s="1"/>
  <c r="Z16" i="25" s="1"/>
  <c r="Z17" i="25" s="1"/>
  <c r="Z18" i="25" s="1"/>
  <c r="Z19" i="25" s="1"/>
  <c r="Y9" i="25"/>
  <c r="Y10" i="25" s="1"/>
  <c r="Y11" i="25" s="1"/>
  <c r="Y12" i="25" s="1"/>
  <c r="Y13" i="25" s="1"/>
  <c r="Y14" i="25" s="1"/>
  <c r="Y15" i="25" s="1"/>
  <c r="Y16" i="25" s="1"/>
  <c r="Y17" i="25" s="1"/>
  <c r="Y18" i="25" s="1"/>
  <c r="Y19" i="25" s="1"/>
  <c r="AI8" i="25"/>
  <c r="AI7" i="25"/>
  <c r="AI6" i="25"/>
  <c r="AI5" i="25"/>
  <c r="AI4" i="25"/>
  <c r="AH4" i="25"/>
  <c r="AH5" i="25" s="1"/>
  <c r="AH6" i="25" s="1"/>
  <c r="AI5" i="23"/>
  <c r="AI6" i="23"/>
  <c r="AI7" i="23"/>
  <c r="AI8" i="23"/>
  <c r="AI9" i="23"/>
  <c r="AI10" i="23"/>
  <c r="AI11" i="23"/>
  <c r="AI12" i="23"/>
  <c r="AI13" i="23"/>
  <c r="AI14" i="23"/>
  <c r="AI15" i="23"/>
  <c r="AI4" i="23"/>
  <c r="J187" i="24"/>
  <c r="AI15" i="24"/>
  <c r="AI14" i="24"/>
  <c r="AI13" i="24"/>
  <c r="AI12" i="24"/>
  <c r="AI11" i="24"/>
  <c r="AI10" i="24"/>
  <c r="AI9" i="24"/>
  <c r="Z9" i="24"/>
  <c r="Z10" i="24" s="1"/>
  <c r="Z11" i="24" s="1"/>
  <c r="Z12" i="24" s="1"/>
  <c r="Z13" i="24" s="1"/>
  <c r="Z14" i="24" s="1"/>
  <c r="Z15" i="24" s="1"/>
  <c r="Z16" i="24" s="1"/>
  <c r="Z17" i="24" s="1"/>
  <c r="Z18" i="24" s="1"/>
  <c r="Z19" i="24" s="1"/>
  <c r="Y9" i="24"/>
  <c r="Y10" i="24" s="1"/>
  <c r="Y11" i="24" s="1"/>
  <c r="Y12" i="24" s="1"/>
  <c r="Y13" i="24" s="1"/>
  <c r="Y14" i="24" s="1"/>
  <c r="Y15" i="24" s="1"/>
  <c r="Y16" i="24" s="1"/>
  <c r="Y17" i="24" s="1"/>
  <c r="Y18" i="24" s="1"/>
  <c r="Y19" i="24" s="1"/>
  <c r="AI8" i="24"/>
  <c r="AI7" i="24"/>
  <c r="AI6" i="24"/>
  <c r="AI5" i="24"/>
  <c r="AI4" i="24"/>
  <c r="AH4" i="24"/>
  <c r="AH5" i="24" s="1"/>
  <c r="I181" i="23"/>
  <c r="J181" i="23" s="1"/>
  <c r="I167" i="23"/>
  <c r="J167" i="23" s="1"/>
  <c r="K167" i="23" s="1"/>
  <c r="I154" i="23"/>
  <c r="I141" i="23"/>
  <c r="J128" i="23"/>
  <c r="Z25" i="23"/>
  <c r="Z26" i="23" s="1"/>
  <c r="Z27" i="23" s="1"/>
  <c r="Z28" i="23" s="1"/>
  <c r="Z29" i="23" s="1"/>
  <c r="Z30" i="23" s="1"/>
  <c r="Z31" i="23" s="1"/>
  <c r="Z32" i="23" s="1"/>
  <c r="Z33" i="23" s="1"/>
  <c r="Z34" i="23" s="1"/>
  <c r="Z35" i="23" s="1"/>
  <c r="Y25" i="23"/>
  <c r="Y26" i="23" s="1"/>
  <c r="Y27" i="23" s="1"/>
  <c r="Y28" i="23" s="1"/>
  <c r="Y29" i="23" s="1"/>
  <c r="Y30" i="23" s="1"/>
  <c r="Y31" i="23" s="1"/>
  <c r="Y32" i="23" s="1"/>
  <c r="Y33" i="23" s="1"/>
  <c r="Y34" i="23" s="1"/>
  <c r="Y35" i="23" s="1"/>
  <c r="AH4" i="23"/>
  <c r="AH5" i="23" s="1"/>
  <c r="AH6" i="23" s="1"/>
  <c r="J161" i="22"/>
  <c r="E48" i="22"/>
  <c r="AI15" i="22"/>
  <c r="AI14" i="22"/>
  <c r="AI13" i="22"/>
  <c r="AI12" i="22"/>
  <c r="AI11" i="22"/>
  <c r="AI10" i="22"/>
  <c r="AI9" i="22"/>
  <c r="Z9" i="22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Y9" i="22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AI8" i="22"/>
  <c r="AI7" i="22"/>
  <c r="AI6" i="22"/>
  <c r="AI5" i="22"/>
  <c r="AI4" i="22"/>
  <c r="AH4" i="22"/>
  <c r="AH5" i="22" s="1"/>
  <c r="J139" i="21"/>
  <c r="J140" i="21"/>
  <c r="J141" i="21"/>
  <c r="J142" i="21"/>
  <c r="J143" i="21"/>
  <c r="J144" i="21"/>
  <c r="J145" i="21"/>
  <c r="J146" i="21"/>
  <c r="J147" i="21"/>
  <c r="J148" i="21"/>
  <c r="J149" i="21"/>
  <c r="J105" i="21"/>
  <c r="J106" i="21"/>
  <c r="J107" i="21"/>
  <c r="J108" i="21"/>
  <c r="J109" i="21"/>
  <c r="J110" i="21"/>
  <c r="J111" i="21"/>
  <c r="J112" i="21"/>
  <c r="J113" i="21"/>
  <c r="J114" i="21"/>
  <c r="J103" i="21"/>
  <c r="J88" i="21"/>
  <c r="J89" i="21"/>
  <c r="J90" i="21"/>
  <c r="J91" i="21"/>
  <c r="J92" i="21"/>
  <c r="J93" i="21"/>
  <c r="J94" i="21"/>
  <c r="J95" i="21"/>
  <c r="J96" i="21"/>
  <c r="J85" i="21"/>
  <c r="J86" i="21"/>
  <c r="J70" i="21"/>
  <c r="J71" i="21"/>
  <c r="J72" i="21"/>
  <c r="J73" i="21"/>
  <c r="J74" i="21"/>
  <c r="J75" i="21"/>
  <c r="J76" i="21"/>
  <c r="J77" i="21"/>
  <c r="J78" i="21"/>
  <c r="J79" i="21"/>
  <c r="J68" i="21"/>
  <c r="J125" i="21"/>
  <c r="J126" i="21"/>
  <c r="J127" i="21"/>
  <c r="J128" i="21"/>
  <c r="J129" i="21"/>
  <c r="J130" i="21"/>
  <c r="J131" i="21"/>
  <c r="J132" i="21"/>
  <c r="J121" i="21"/>
  <c r="J122" i="21"/>
  <c r="J123" i="21"/>
  <c r="G139" i="21"/>
  <c r="G140" i="21"/>
  <c r="G141" i="21"/>
  <c r="G142" i="21"/>
  <c r="G143" i="21"/>
  <c r="G144" i="21"/>
  <c r="G145" i="21"/>
  <c r="G146" i="21"/>
  <c r="G147" i="21"/>
  <c r="G148" i="21"/>
  <c r="G149" i="21"/>
  <c r="J138" i="21"/>
  <c r="J157" i="21"/>
  <c r="J158" i="21"/>
  <c r="J159" i="21"/>
  <c r="J160" i="21"/>
  <c r="J161" i="21"/>
  <c r="J162" i="21"/>
  <c r="J163" i="21"/>
  <c r="J164" i="21"/>
  <c r="J165" i="21"/>
  <c r="J166" i="21"/>
  <c r="J167" i="21"/>
  <c r="J176" i="21"/>
  <c r="J177" i="21"/>
  <c r="J178" i="21"/>
  <c r="J179" i="21"/>
  <c r="J180" i="21"/>
  <c r="J181" i="21"/>
  <c r="J182" i="21"/>
  <c r="J183" i="21"/>
  <c r="J184" i="21"/>
  <c r="J185" i="21"/>
  <c r="J186" i="21"/>
  <c r="K195" i="21"/>
  <c r="K196" i="21"/>
  <c r="K197" i="21"/>
  <c r="K198" i="21"/>
  <c r="K199" i="21"/>
  <c r="K200" i="21"/>
  <c r="K201" i="21"/>
  <c r="K202" i="21"/>
  <c r="K203" i="21"/>
  <c r="K204" i="21"/>
  <c r="K205" i="21"/>
  <c r="J195" i="21"/>
  <c r="J196" i="21"/>
  <c r="J197" i="21"/>
  <c r="J198" i="21"/>
  <c r="J199" i="21"/>
  <c r="J200" i="21"/>
  <c r="J201" i="21"/>
  <c r="J202" i="21"/>
  <c r="J203" i="21"/>
  <c r="J204" i="21"/>
  <c r="J205" i="21"/>
  <c r="J213" i="21"/>
  <c r="J214" i="21"/>
  <c r="J215" i="21"/>
  <c r="J216" i="21"/>
  <c r="J217" i="21"/>
  <c r="J218" i="21"/>
  <c r="J219" i="21"/>
  <c r="J220" i="21"/>
  <c r="J221" i="21"/>
  <c r="J222" i="21"/>
  <c r="J223" i="21"/>
  <c r="E213" i="21"/>
  <c r="E214" i="21" s="1"/>
  <c r="G212" i="21"/>
  <c r="E212" i="21"/>
  <c r="E195" i="21"/>
  <c r="E196" i="21" s="1"/>
  <c r="E194" i="21"/>
  <c r="G194" i="21" s="1"/>
  <c r="J194" i="21" s="1"/>
  <c r="K194" i="21" s="1"/>
  <c r="E176" i="21"/>
  <c r="E177" i="21" s="1"/>
  <c r="G175" i="21"/>
  <c r="E175" i="21"/>
  <c r="E157" i="21"/>
  <c r="E158" i="21" s="1"/>
  <c r="G156" i="21"/>
  <c r="J156" i="21" s="1"/>
  <c r="E156" i="21"/>
  <c r="E139" i="21"/>
  <c r="E140" i="21" s="1"/>
  <c r="G138" i="21"/>
  <c r="E138" i="21"/>
  <c r="E122" i="21"/>
  <c r="E123" i="21" s="1"/>
  <c r="G121" i="21"/>
  <c r="E121" i="21"/>
  <c r="E104" i="21"/>
  <c r="E105" i="21" s="1"/>
  <c r="G103" i="21"/>
  <c r="E103" i="21"/>
  <c r="E86" i="21"/>
  <c r="E87" i="21" s="1"/>
  <c r="G85" i="21"/>
  <c r="E85" i="21"/>
  <c r="E69" i="21"/>
  <c r="E70" i="21" s="1"/>
  <c r="G68" i="21"/>
  <c r="E68" i="21"/>
  <c r="J53" i="21"/>
  <c r="J54" i="21"/>
  <c r="J55" i="21"/>
  <c r="J56" i="21"/>
  <c r="J57" i="21"/>
  <c r="J58" i="21"/>
  <c r="J59" i="21"/>
  <c r="J60" i="21"/>
  <c r="J49" i="21"/>
  <c r="J50" i="21"/>
  <c r="J51" i="21"/>
  <c r="G50" i="21"/>
  <c r="E50" i="21"/>
  <c r="E51" i="21" s="1"/>
  <c r="E49" i="21"/>
  <c r="G49" i="21" s="1"/>
  <c r="G33" i="21"/>
  <c r="J33" i="21" s="1"/>
  <c r="G44" i="21"/>
  <c r="J36" i="21"/>
  <c r="J37" i="21"/>
  <c r="J38" i="21"/>
  <c r="J39" i="21"/>
  <c r="J40" i="21"/>
  <c r="J41" i="21"/>
  <c r="J42" i="21"/>
  <c r="J43" i="21"/>
  <c r="J44" i="21"/>
  <c r="J34" i="21"/>
  <c r="G35" i="21"/>
  <c r="G36" i="21"/>
  <c r="G37" i="21"/>
  <c r="G38" i="21"/>
  <c r="G39" i="21"/>
  <c r="G40" i="21"/>
  <c r="G41" i="21"/>
  <c r="G42" i="21"/>
  <c r="G43" i="21"/>
  <c r="E33" i="21"/>
  <c r="E34" i="21"/>
  <c r="G34" i="21"/>
  <c r="J212" i="21"/>
  <c r="J175" i="21"/>
  <c r="AI15" i="21"/>
  <c r="AI14" i="21"/>
  <c r="AI13" i="21"/>
  <c r="AI12" i="21"/>
  <c r="AI11" i="21"/>
  <c r="AI10" i="21"/>
  <c r="AI9" i="21"/>
  <c r="Z9" i="21"/>
  <c r="Z10" i="21" s="1"/>
  <c r="Z11" i="21" s="1"/>
  <c r="Z12" i="21" s="1"/>
  <c r="Z13" i="21" s="1"/>
  <c r="Z14" i="21" s="1"/>
  <c r="Z15" i="21" s="1"/>
  <c r="Z16" i="21" s="1"/>
  <c r="Z17" i="21" s="1"/>
  <c r="Z18" i="21" s="1"/>
  <c r="Z19" i="21" s="1"/>
  <c r="Y9" i="21"/>
  <c r="Y10" i="21" s="1"/>
  <c r="Y11" i="21" s="1"/>
  <c r="Y12" i="21" s="1"/>
  <c r="Y13" i="21" s="1"/>
  <c r="Y14" i="21" s="1"/>
  <c r="Y15" i="21" s="1"/>
  <c r="Y16" i="21" s="1"/>
  <c r="Y17" i="21" s="1"/>
  <c r="Y18" i="21" s="1"/>
  <c r="Y19" i="21" s="1"/>
  <c r="AI8" i="21"/>
  <c r="AI7" i="21"/>
  <c r="AI6" i="21"/>
  <c r="AI5" i="21"/>
  <c r="AH5" i="21"/>
  <c r="AH6" i="21" s="1"/>
  <c r="AI4" i="21"/>
  <c r="AJ4" i="21" s="1"/>
  <c r="AH4" i="21"/>
  <c r="AM4" i="21" s="1"/>
  <c r="AL4" i="21" s="1"/>
  <c r="AP4" i="21" s="1"/>
  <c r="E25" i="17"/>
  <c r="G25" i="17" s="1"/>
  <c r="H25" i="17" s="1"/>
  <c r="G74" i="23" l="1"/>
  <c r="G75" i="23"/>
  <c r="E76" i="23"/>
  <c r="I76" i="23" s="1"/>
  <c r="J115" i="23"/>
  <c r="I60" i="23"/>
  <c r="I74" i="23"/>
  <c r="J182" i="23"/>
  <c r="G169" i="23"/>
  <c r="G170" i="23"/>
  <c r="J170" i="23" s="1"/>
  <c r="K170" i="23" s="1"/>
  <c r="I169" i="23"/>
  <c r="E89" i="23"/>
  <c r="G88" i="23"/>
  <c r="E171" i="23"/>
  <c r="I171" i="23" s="1"/>
  <c r="G130" i="23"/>
  <c r="J130" i="23" s="1"/>
  <c r="G131" i="23"/>
  <c r="J131" i="23" s="1"/>
  <c r="AM5" i="23"/>
  <c r="AL5" i="23" s="1"/>
  <c r="E157" i="23"/>
  <c r="I156" i="23"/>
  <c r="E144" i="23"/>
  <c r="I143" i="23"/>
  <c r="J143" i="23" s="1"/>
  <c r="J156" i="23"/>
  <c r="J102" i="23"/>
  <c r="E121" i="34"/>
  <c r="G160" i="34"/>
  <c r="J160" i="34" s="1"/>
  <c r="E52" i="34"/>
  <c r="G51" i="34"/>
  <c r="E108" i="34"/>
  <c r="G107" i="34"/>
  <c r="J107" i="34" s="1"/>
  <c r="E174" i="34"/>
  <c r="G173" i="34"/>
  <c r="J173" i="34" s="1"/>
  <c r="K173" i="34" s="1"/>
  <c r="G64" i="34"/>
  <c r="J64" i="34" s="1"/>
  <c r="E65" i="34"/>
  <c r="E135" i="34"/>
  <c r="G134" i="34"/>
  <c r="J134" i="34" s="1"/>
  <c r="E93" i="34"/>
  <c r="G92" i="34"/>
  <c r="J92" i="34" s="1"/>
  <c r="E79" i="34"/>
  <c r="G78" i="34"/>
  <c r="J78" i="34" s="1"/>
  <c r="E162" i="34"/>
  <c r="G161" i="34"/>
  <c r="J161" i="34" s="1"/>
  <c r="E189" i="34"/>
  <c r="G188" i="34"/>
  <c r="J188" i="34" s="1"/>
  <c r="AK6" i="34"/>
  <c r="AH7" i="34"/>
  <c r="AM6" i="34"/>
  <c r="AL6" i="34" s="1"/>
  <c r="AP6" i="34" s="1"/>
  <c r="E148" i="34"/>
  <c r="G147" i="34"/>
  <c r="J147" i="34" s="1"/>
  <c r="E49" i="22"/>
  <c r="G49" i="22" s="1"/>
  <c r="G48" i="22"/>
  <c r="E190" i="25"/>
  <c r="G189" i="25"/>
  <c r="E176" i="25"/>
  <c r="G175" i="25"/>
  <c r="E162" i="25"/>
  <c r="G161" i="25"/>
  <c r="E150" i="25"/>
  <c r="G149" i="25"/>
  <c r="I171" i="25"/>
  <c r="E92" i="25"/>
  <c r="I91" i="25"/>
  <c r="E78" i="25"/>
  <c r="I77" i="25"/>
  <c r="J77" i="25" s="1"/>
  <c r="I185" i="25"/>
  <c r="J185" i="25" s="1"/>
  <c r="E120" i="25"/>
  <c r="I119" i="25"/>
  <c r="J119" i="25" s="1"/>
  <c r="AJ4" i="25"/>
  <c r="AK4" i="25" s="1"/>
  <c r="I145" i="25"/>
  <c r="J145" i="25" s="1"/>
  <c r="G91" i="25"/>
  <c r="J91" i="25" s="1"/>
  <c r="E50" i="25"/>
  <c r="G49" i="25"/>
  <c r="I158" i="25"/>
  <c r="E134" i="25"/>
  <c r="I133" i="25"/>
  <c r="G106" i="25"/>
  <c r="J106" i="25" s="1"/>
  <c r="E107" i="25"/>
  <c r="I107" i="25" s="1"/>
  <c r="E192" i="24"/>
  <c r="G191" i="24"/>
  <c r="J191" i="24" s="1"/>
  <c r="E178" i="24"/>
  <c r="G177" i="24"/>
  <c r="J177" i="24" s="1"/>
  <c r="K177" i="24" s="1"/>
  <c r="E165" i="24"/>
  <c r="G164" i="24"/>
  <c r="J164" i="24" s="1"/>
  <c r="E151" i="24"/>
  <c r="G150" i="24"/>
  <c r="J150" i="24" s="1"/>
  <c r="E139" i="24"/>
  <c r="G138" i="24"/>
  <c r="J138" i="24" s="1"/>
  <c r="E124" i="24"/>
  <c r="G123" i="24"/>
  <c r="J123" i="24" s="1"/>
  <c r="E111" i="24"/>
  <c r="G110" i="24"/>
  <c r="J110" i="24" s="1"/>
  <c r="E97" i="24"/>
  <c r="G96" i="24"/>
  <c r="J96" i="24" s="1"/>
  <c r="E80" i="24"/>
  <c r="G79" i="24"/>
  <c r="J79" i="24" s="1"/>
  <c r="E50" i="24"/>
  <c r="G184" i="23"/>
  <c r="J184" i="23" s="1"/>
  <c r="E185" i="23"/>
  <c r="I185" i="23" s="1"/>
  <c r="E133" i="23"/>
  <c r="I133" i="23" s="1"/>
  <c r="G132" i="23"/>
  <c r="J132" i="23" s="1"/>
  <c r="E118" i="23"/>
  <c r="I118" i="23" s="1"/>
  <c r="G117" i="23"/>
  <c r="J117" i="23" s="1"/>
  <c r="E105" i="23"/>
  <c r="I105" i="23" s="1"/>
  <c r="G104" i="23"/>
  <c r="J104" i="23" s="1"/>
  <c r="E77" i="23"/>
  <c r="I77" i="23" s="1"/>
  <c r="G76" i="23"/>
  <c r="E63" i="23"/>
  <c r="I63" i="23" s="1"/>
  <c r="G62" i="23"/>
  <c r="E49" i="23"/>
  <c r="G48" i="23"/>
  <c r="J48" i="23" s="1"/>
  <c r="E173" i="22"/>
  <c r="G172" i="22"/>
  <c r="J172" i="22" s="1"/>
  <c r="K172" i="22" s="1"/>
  <c r="K171" i="22"/>
  <c r="AM6" i="23"/>
  <c r="AL6" i="23" s="1"/>
  <c r="AH7" i="23"/>
  <c r="AK6" i="23"/>
  <c r="AK5" i="23"/>
  <c r="AK6" i="25"/>
  <c r="AH7" i="25"/>
  <c r="AM6" i="25"/>
  <c r="AL6" i="25" s="1"/>
  <c r="AP6" i="25" s="1"/>
  <c r="AK5" i="25"/>
  <c r="J131" i="25"/>
  <c r="J158" i="25"/>
  <c r="J171" i="25"/>
  <c r="K171" i="25" s="1"/>
  <c r="AM5" i="25"/>
  <c r="AL5" i="25" s="1"/>
  <c r="AP5" i="25" s="1"/>
  <c r="J173" i="24"/>
  <c r="K173" i="24" s="1"/>
  <c r="J160" i="24"/>
  <c r="AJ4" i="23"/>
  <c r="AK4" i="23" s="1"/>
  <c r="AJ4" i="24"/>
  <c r="AM4" i="24" s="1"/>
  <c r="AL4" i="24" s="1"/>
  <c r="AP4" i="24" s="1"/>
  <c r="J134" i="24"/>
  <c r="J147" i="24"/>
  <c r="AH6" i="24"/>
  <c r="AM5" i="24"/>
  <c r="AL5" i="24" s="1"/>
  <c r="AP5" i="24" s="1"/>
  <c r="AK5" i="24"/>
  <c r="J154" i="23"/>
  <c r="J141" i="23"/>
  <c r="AP5" i="23"/>
  <c r="AJ4" i="22"/>
  <c r="AK4" i="22" s="1"/>
  <c r="AK5" i="22"/>
  <c r="AH6" i="22"/>
  <c r="AM5" i="22"/>
  <c r="AL5" i="22" s="1"/>
  <c r="AP5" i="22" s="1"/>
  <c r="E215" i="21"/>
  <c r="G214" i="21"/>
  <c r="G213" i="21"/>
  <c r="E197" i="21"/>
  <c r="G196" i="21"/>
  <c r="G195" i="21"/>
  <c r="E178" i="21"/>
  <c r="G177" i="21"/>
  <c r="G176" i="21"/>
  <c r="E159" i="21"/>
  <c r="G158" i="21"/>
  <c r="G157" i="21"/>
  <c r="E141" i="21"/>
  <c r="E124" i="21"/>
  <c r="G123" i="21"/>
  <c r="G122" i="21"/>
  <c r="E106" i="21"/>
  <c r="G105" i="21"/>
  <c r="G104" i="21"/>
  <c r="J104" i="21" s="1"/>
  <c r="E88" i="21"/>
  <c r="G87" i="21"/>
  <c r="J87" i="21" s="1"/>
  <c r="G86" i="21"/>
  <c r="E71" i="21"/>
  <c r="G70" i="21"/>
  <c r="G69" i="21"/>
  <c r="J69" i="21" s="1"/>
  <c r="E52" i="21"/>
  <c r="G51" i="21"/>
  <c r="AK6" i="21"/>
  <c r="AM6" i="21"/>
  <c r="AL6" i="21" s="1"/>
  <c r="AP6" i="21" s="1"/>
  <c r="AH7" i="21"/>
  <c r="AK5" i="21"/>
  <c r="AK4" i="21"/>
  <c r="AM5" i="21"/>
  <c r="AL5" i="21" s="1"/>
  <c r="AP5" i="21" s="1"/>
  <c r="E35" i="21"/>
  <c r="FF25" i="5"/>
  <c r="FE25" i="5"/>
  <c r="FF23" i="5"/>
  <c r="FE23" i="5"/>
  <c r="FB24" i="5"/>
  <c r="FB25" i="5"/>
  <c r="FB23" i="5"/>
  <c r="FC25" i="5"/>
  <c r="FC24" i="5"/>
  <c r="FC23" i="5"/>
  <c r="FE10" i="5"/>
  <c r="FG10" i="5"/>
  <c r="FK10" i="5"/>
  <c r="FK11" i="5"/>
  <c r="FK9" i="5"/>
  <c r="FI10" i="5"/>
  <c r="FI11" i="5"/>
  <c r="FI9" i="5"/>
  <c r="FG9" i="5"/>
  <c r="FE11" i="5"/>
  <c r="FE9" i="5"/>
  <c r="FC11" i="5"/>
  <c r="FC10" i="5"/>
  <c r="AK1" i="5"/>
  <c r="Q10" i="18"/>
  <c r="Q4" i="18"/>
  <c r="E50" i="22" l="1"/>
  <c r="G50" i="22" s="1"/>
  <c r="E172" i="23"/>
  <c r="I172" i="23" s="1"/>
  <c r="I89" i="23"/>
  <c r="E90" i="23"/>
  <c r="G89" i="23"/>
  <c r="J169" i="23"/>
  <c r="K169" i="23" s="1"/>
  <c r="G171" i="23"/>
  <c r="J171" i="23" s="1"/>
  <c r="K171" i="23" s="1"/>
  <c r="I144" i="23"/>
  <c r="E145" i="23"/>
  <c r="G144" i="23"/>
  <c r="I157" i="23"/>
  <c r="E158" i="23"/>
  <c r="G157" i="23"/>
  <c r="J157" i="23" s="1"/>
  <c r="E122" i="34"/>
  <c r="G121" i="34"/>
  <c r="J121" i="34" s="1"/>
  <c r="E163" i="34"/>
  <c r="G162" i="34"/>
  <c r="J162" i="34" s="1"/>
  <c r="E66" i="34"/>
  <c r="G65" i="34"/>
  <c r="J65" i="34" s="1"/>
  <c r="E80" i="34"/>
  <c r="G79" i="34"/>
  <c r="J79" i="34" s="1"/>
  <c r="G174" i="34"/>
  <c r="J174" i="34" s="1"/>
  <c r="K174" i="34" s="1"/>
  <c r="E175" i="34"/>
  <c r="G148" i="34"/>
  <c r="J148" i="34" s="1"/>
  <c r="E149" i="34"/>
  <c r="AM7" i="34"/>
  <c r="AL7" i="34" s="1"/>
  <c r="AP7" i="34" s="1"/>
  <c r="AK7" i="34"/>
  <c r="AH8" i="34"/>
  <c r="G93" i="34"/>
  <c r="J93" i="34" s="1"/>
  <c r="E94" i="34"/>
  <c r="E109" i="34"/>
  <c r="G108" i="34"/>
  <c r="J108" i="34" s="1"/>
  <c r="E190" i="34"/>
  <c r="G189" i="34"/>
  <c r="J189" i="34" s="1"/>
  <c r="E136" i="34"/>
  <c r="G135" i="34"/>
  <c r="J135" i="34" s="1"/>
  <c r="E53" i="34"/>
  <c r="G52" i="34"/>
  <c r="E191" i="25"/>
  <c r="G190" i="25"/>
  <c r="E177" i="25"/>
  <c r="G176" i="25"/>
  <c r="E163" i="25"/>
  <c r="G162" i="25"/>
  <c r="E151" i="25"/>
  <c r="G150" i="25"/>
  <c r="AM4" i="25"/>
  <c r="AL4" i="25" s="1"/>
  <c r="AP4" i="25" s="1"/>
  <c r="I134" i="25"/>
  <c r="G134" i="25"/>
  <c r="E135" i="25"/>
  <c r="I78" i="25"/>
  <c r="E79" i="25"/>
  <c r="G78" i="25"/>
  <c r="I92" i="25"/>
  <c r="G92" i="25"/>
  <c r="J92" i="25" s="1"/>
  <c r="E93" i="25"/>
  <c r="E51" i="25"/>
  <c r="G50" i="25"/>
  <c r="I120" i="25"/>
  <c r="E121" i="25"/>
  <c r="G120" i="25"/>
  <c r="E108" i="25"/>
  <c r="I108" i="25" s="1"/>
  <c r="G107" i="25"/>
  <c r="J107" i="25" s="1"/>
  <c r="E193" i="24"/>
  <c r="G192" i="24"/>
  <c r="J192" i="24" s="1"/>
  <c r="E179" i="24"/>
  <c r="G178" i="24"/>
  <c r="J178" i="24" s="1"/>
  <c r="K178" i="24" s="1"/>
  <c r="E166" i="24"/>
  <c r="G165" i="24"/>
  <c r="J165" i="24" s="1"/>
  <c r="E152" i="24"/>
  <c r="G151" i="24"/>
  <c r="J151" i="24" s="1"/>
  <c r="E140" i="24"/>
  <c r="G139" i="24"/>
  <c r="J139" i="24" s="1"/>
  <c r="E125" i="24"/>
  <c r="G124" i="24"/>
  <c r="J124" i="24" s="1"/>
  <c r="E112" i="24"/>
  <c r="G111" i="24"/>
  <c r="E98" i="24"/>
  <c r="G97" i="24"/>
  <c r="J97" i="24" s="1"/>
  <c r="E81" i="24"/>
  <c r="G80" i="24"/>
  <c r="J80" i="24" s="1"/>
  <c r="E51" i="24"/>
  <c r="E186" i="23"/>
  <c r="I186" i="23" s="1"/>
  <c r="G185" i="23"/>
  <c r="J185" i="23" s="1"/>
  <c r="E173" i="23"/>
  <c r="I173" i="23" s="1"/>
  <c r="G172" i="23"/>
  <c r="J172" i="23" s="1"/>
  <c r="K172" i="23" s="1"/>
  <c r="E134" i="23"/>
  <c r="I134" i="23" s="1"/>
  <c r="G133" i="23"/>
  <c r="J133" i="23" s="1"/>
  <c r="E119" i="23"/>
  <c r="I119" i="23" s="1"/>
  <c r="G118" i="23"/>
  <c r="J118" i="23" s="1"/>
  <c r="E106" i="23"/>
  <c r="I106" i="23" s="1"/>
  <c r="G105" i="23"/>
  <c r="J105" i="23" s="1"/>
  <c r="E78" i="23"/>
  <c r="I78" i="23" s="1"/>
  <c r="G77" i="23"/>
  <c r="E64" i="23"/>
  <c r="I64" i="23" s="1"/>
  <c r="G63" i="23"/>
  <c r="E50" i="23"/>
  <c r="G49" i="23"/>
  <c r="J49" i="23" s="1"/>
  <c r="E174" i="22"/>
  <c r="G173" i="22"/>
  <c r="J120" i="22"/>
  <c r="AK4" i="24"/>
  <c r="AH8" i="23"/>
  <c r="AM7" i="23"/>
  <c r="AL7" i="23" s="1"/>
  <c r="AK7" i="23"/>
  <c r="AM7" i="25"/>
  <c r="AL7" i="25" s="1"/>
  <c r="AP7" i="25" s="1"/>
  <c r="AK7" i="25"/>
  <c r="AH8" i="25"/>
  <c r="AM4" i="23"/>
  <c r="AL4" i="23" s="1"/>
  <c r="AP4" i="23" s="1"/>
  <c r="AK6" i="24"/>
  <c r="AH7" i="24"/>
  <c r="AM6" i="24"/>
  <c r="AL6" i="24" s="1"/>
  <c r="AP6" i="24" s="1"/>
  <c r="AP6" i="23"/>
  <c r="AM4" i="22"/>
  <c r="AL4" i="22" s="1"/>
  <c r="AP4" i="22" s="1"/>
  <c r="E51" i="22"/>
  <c r="G51" i="22" s="1"/>
  <c r="AK6" i="22"/>
  <c r="AH7" i="22"/>
  <c r="AM6" i="22"/>
  <c r="AL6" i="22" s="1"/>
  <c r="AP6" i="22" s="1"/>
  <c r="G215" i="21"/>
  <c r="E216" i="21"/>
  <c r="G197" i="21"/>
  <c r="E198" i="21"/>
  <c r="G178" i="21"/>
  <c r="E179" i="21"/>
  <c r="G159" i="21"/>
  <c r="E160" i="21"/>
  <c r="E142" i="21"/>
  <c r="G124" i="21"/>
  <c r="J124" i="21" s="1"/>
  <c r="E125" i="21"/>
  <c r="G106" i="21"/>
  <c r="E107" i="21"/>
  <c r="G88" i="21"/>
  <c r="E89" i="21"/>
  <c r="G71" i="21"/>
  <c r="E72" i="21"/>
  <c r="G52" i="21"/>
  <c r="J52" i="21" s="1"/>
  <c r="E53" i="21"/>
  <c r="E36" i="21"/>
  <c r="J35" i="21"/>
  <c r="AK7" i="21"/>
  <c r="AH8" i="21"/>
  <c r="AM7" i="21"/>
  <c r="AL7" i="21" s="1"/>
  <c r="AP7" i="21" s="1"/>
  <c r="CX2" i="5"/>
  <c r="CX3" i="5" s="1"/>
  <c r="CX4" i="5" s="1"/>
  <c r="CX5" i="5" s="1"/>
  <c r="CX6" i="5" s="1"/>
  <c r="CX7" i="5" s="1"/>
  <c r="CX8" i="5" s="1"/>
  <c r="CX9" i="5" s="1"/>
  <c r="CX10" i="5" s="1"/>
  <c r="CX11" i="5" s="1"/>
  <c r="CX12" i="5" s="1"/>
  <c r="CX13" i="5" s="1"/>
  <c r="CX14" i="5" s="1"/>
  <c r="CX15" i="5" s="1"/>
  <c r="CX16" i="5" s="1"/>
  <c r="CX17" i="5" s="1"/>
  <c r="CX18" i="5" s="1"/>
  <c r="CX19" i="5" s="1"/>
  <c r="CX20" i="5" s="1"/>
  <c r="CX21" i="5" s="1"/>
  <c r="J144" i="23" l="1"/>
  <c r="I90" i="23"/>
  <c r="G90" i="23"/>
  <c r="E91" i="23"/>
  <c r="I158" i="23"/>
  <c r="E159" i="23"/>
  <c r="G158" i="23"/>
  <c r="I145" i="23"/>
  <c r="E146" i="23"/>
  <c r="G145" i="23"/>
  <c r="E123" i="34"/>
  <c r="G122" i="34"/>
  <c r="J122" i="34" s="1"/>
  <c r="E95" i="34"/>
  <c r="G94" i="34"/>
  <c r="J94" i="34" s="1"/>
  <c r="E176" i="34"/>
  <c r="G175" i="34"/>
  <c r="J175" i="34" s="1"/>
  <c r="K175" i="34" s="1"/>
  <c r="AM8" i="34"/>
  <c r="AL8" i="34" s="1"/>
  <c r="AP8" i="34" s="1"/>
  <c r="AK8" i="34"/>
  <c r="AH9" i="34"/>
  <c r="G80" i="34"/>
  <c r="J80" i="34" s="1"/>
  <c r="E81" i="34"/>
  <c r="G53" i="34"/>
  <c r="E54" i="34"/>
  <c r="E67" i="34"/>
  <c r="G66" i="34"/>
  <c r="J66" i="34" s="1"/>
  <c r="G136" i="34"/>
  <c r="J136" i="34" s="1"/>
  <c r="E137" i="34"/>
  <c r="G190" i="34"/>
  <c r="J190" i="34" s="1"/>
  <c r="E191" i="34"/>
  <c r="G109" i="34"/>
  <c r="J109" i="34" s="1"/>
  <c r="E110" i="34"/>
  <c r="E150" i="34"/>
  <c r="G149" i="34"/>
  <c r="J149" i="34" s="1"/>
  <c r="G163" i="34"/>
  <c r="J163" i="34" s="1"/>
  <c r="E164" i="34"/>
  <c r="J173" i="22"/>
  <c r="K173" i="22" s="1"/>
  <c r="E192" i="25"/>
  <c r="G191" i="25"/>
  <c r="E178" i="25"/>
  <c r="G177" i="25"/>
  <c r="E164" i="25"/>
  <c r="G163" i="25"/>
  <c r="E152" i="25"/>
  <c r="G151" i="25"/>
  <c r="J120" i="25"/>
  <c r="I79" i="25"/>
  <c r="E80" i="25"/>
  <c r="G79" i="25"/>
  <c r="J79" i="25" s="1"/>
  <c r="I135" i="25"/>
  <c r="E136" i="25"/>
  <c r="G135" i="25"/>
  <c r="E52" i="25"/>
  <c r="G51" i="25"/>
  <c r="I93" i="25"/>
  <c r="E94" i="25"/>
  <c r="G93" i="25"/>
  <c r="I121" i="25"/>
  <c r="E122" i="25"/>
  <c r="G121" i="25"/>
  <c r="J78" i="25"/>
  <c r="E109" i="25"/>
  <c r="I109" i="25" s="1"/>
  <c r="G108" i="25"/>
  <c r="J108" i="25" s="1"/>
  <c r="E194" i="24"/>
  <c r="G193" i="24"/>
  <c r="J193" i="24" s="1"/>
  <c r="E180" i="24"/>
  <c r="G179" i="24"/>
  <c r="J179" i="24" s="1"/>
  <c r="K179" i="24" s="1"/>
  <c r="E167" i="24"/>
  <c r="G166" i="24"/>
  <c r="J166" i="24" s="1"/>
  <c r="E153" i="24"/>
  <c r="G152" i="24"/>
  <c r="J152" i="24" s="1"/>
  <c r="E141" i="24"/>
  <c r="G140" i="24"/>
  <c r="J140" i="24" s="1"/>
  <c r="E126" i="24"/>
  <c r="G125" i="24"/>
  <c r="J125" i="24" s="1"/>
  <c r="E113" i="24"/>
  <c r="G112" i="24"/>
  <c r="J112" i="24" s="1"/>
  <c r="J111" i="24"/>
  <c r="E99" i="24"/>
  <c r="G98" i="24"/>
  <c r="J98" i="24" s="1"/>
  <c r="E82" i="24"/>
  <c r="G81" i="24"/>
  <c r="J81" i="24" s="1"/>
  <c r="E52" i="24"/>
  <c r="E187" i="23"/>
  <c r="I187" i="23" s="1"/>
  <c r="G186" i="23"/>
  <c r="J186" i="23" s="1"/>
  <c r="E174" i="23"/>
  <c r="I174" i="23" s="1"/>
  <c r="G173" i="23"/>
  <c r="J173" i="23" s="1"/>
  <c r="K173" i="23" s="1"/>
  <c r="E135" i="23"/>
  <c r="I135" i="23" s="1"/>
  <c r="G134" i="23"/>
  <c r="J134" i="23" s="1"/>
  <c r="E120" i="23"/>
  <c r="I120" i="23" s="1"/>
  <c r="G119" i="23"/>
  <c r="J119" i="23" s="1"/>
  <c r="E107" i="23"/>
  <c r="I107" i="23" s="1"/>
  <c r="G106" i="23"/>
  <c r="J106" i="23" s="1"/>
  <c r="E79" i="23"/>
  <c r="I79" i="23" s="1"/>
  <c r="G78" i="23"/>
  <c r="E65" i="23"/>
  <c r="I65" i="23" s="1"/>
  <c r="G64" i="23"/>
  <c r="G50" i="23"/>
  <c r="J50" i="23" s="1"/>
  <c r="E51" i="23"/>
  <c r="E175" i="22"/>
  <c r="G174" i="22"/>
  <c r="AH9" i="23"/>
  <c r="AM8" i="23"/>
  <c r="AL8" i="23" s="1"/>
  <c r="AK8" i="23"/>
  <c r="AM8" i="25"/>
  <c r="AL8" i="25" s="1"/>
  <c r="AP8" i="25" s="1"/>
  <c r="AK8" i="25"/>
  <c r="AH9" i="25"/>
  <c r="AM7" i="24"/>
  <c r="AL7" i="24" s="1"/>
  <c r="AP7" i="24" s="1"/>
  <c r="AK7" i="24"/>
  <c r="AH8" i="24"/>
  <c r="AP7" i="23"/>
  <c r="AM7" i="22"/>
  <c r="AL7" i="22" s="1"/>
  <c r="AP7" i="22" s="1"/>
  <c r="AK7" i="22"/>
  <c r="AH8" i="22"/>
  <c r="E52" i="22"/>
  <c r="G52" i="22" s="1"/>
  <c r="E217" i="21"/>
  <c r="G216" i="21"/>
  <c r="E199" i="21"/>
  <c r="G198" i="21"/>
  <c r="E180" i="21"/>
  <c r="G179" i="21"/>
  <c r="E161" i="21"/>
  <c r="G160" i="21"/>
  <c r="E143" i="21"/>
  <c r="E126" i="21"/>
  <c r="G125" i="21"/>
  <c r="E108" i="21"/>
  <c r="G107" i="21"/>
  <c r="E90" i="21"/>
  <c r="G89" i="21"/>
  <c r="E73" i="21"/>
  <c r="G72" i="21"/>
  <c r="E54" i="21"/>
  <c r="G53" i="21"/>
  <c r="E37" i="21"/>
  <c r="AM8" i="21"/>
  <c r="AL8" i="21" s="1"/>
  <c r="AP8" i="21" s="1"/>
  <c r="AK8" i="21"/>
  <c r="AH9" i="21"/>
  <c r="BL4" i="6"/>
  <c r="BL5" i="6" s="1"/>
  <c r="BL6" i="6" s="1"/>
  <c r="BL7" i="6" s="1"/>
  <c r="BL8" i="6" s="1"/>
  <c r="BL9" i="6" s="1"/>
  <c r="BL10" i="6" s="1"/>
  <c r="BL11" i="6" s="1"/>
  <c r="BL12" i="6" s="1"/>
  <c r="BL3" i="6"/>
  <c r="J158" i="23" l="1"/>
  <c r="E92" i="23"/>
  <c r="I91" i="23"/>
  <c r="G91" i="23"/>
  <c r="J145" i="23"/>
  <c r="I146" i="23"/>
  <c r="G146" i="23"/>
  <c r="E147" i="23"/>
  <c r="I159" i="23"/>
  <c r="G159" i="23"/>
  <c r="E160" i="23"/>
  <c r="E124" i="34"/>
  <c r="G123" i="34"/>
  <c r="J123" i="34" s="1"/>
  <c r="E111" i="34"/>
  <c r="G110" i="34"/>
  <c r="J110" i="34" s="1"/>
  <c r="AM9" i="34"/>
  <c r="AL9" i="34" s="1"/>
  <c r="AP9" i="34" s="1"/>
  <c r="AK9" i="34"/>
  <c r="AH10" i="34"/>
  <c r="E68" i="34"/>
  <c r="G67" i="34"/>
  <c r="J67" i="34" s="1"/>
  <c r="E192" i="34"/>
  <c r="G191" i="34"/>
  <c r="J191" i="34" s="1"/>
  <c r="E55" i="34"/>
  <c r="G54" i="34"/>
  <c r="G176" i="34"/>
  <c r="J176" i="34" s="1"/>
  <c r="K176" i="34" s="1"/>
  <c r="E177" i="34"/>
  <c r="E151" i="34"/>
  <c r="G150" i="34"/>
  <c r="J150" i="34" s="1"/>
  <c r="E165" i="34"/>
  <c r="G164" i="34"/>
  <c r="J164" i="34" s="1"/>
  <c r="E138" i="34"/>
  <c r="G137" i="34"/>
  <c r="J137" i="34" s="1"/>
  <c r="E82" i="34"/>
  <c r="G81" i="34"/>
  <c r="J81" i="34" s="1"/>
  <c r="E96" i="34"/>
  <c r="G95" i="34"/>
  <c r="J95" i="34" s="1"/>
  <c r="J174" i="22"/>
  <c r="K174" i="22" s="1"/>
  <c r="E193" i="25"/>
  <c r="G192" i="25"/>
  <c r="E179" i="25"/>
  <c r="G178" i="25"/>
  <c r="E165" i="25"/>
  <c r="G164" i="25"/>
  <c r="E153" i="25"/>
  <c r="G152" i="25"/>
  <c r="J121" i="25"/>
  <c r="I94" i="25"/>
  <c r="E95" i="25"/>
  <c r="G94" i="25"/>
  <c r="J94" i="25" s="1"/>
  <c r="G52" i="25"/>
  <c r="E53" i="25"/>
  <c r="I136" i="25"/>
  <c r="E137" i="25"/>
  <c r="G136" i="25"/>
  <c r="J93" i="25"/>
  <c r="I80" i="25"/>
  <c r="G80" i="25"/>
  <c r="J80" i="25" s="1"/>
  <c r="E81" i="25"/>
  <c r="I122" i="25"/>
  <c r="E123" i="25"/>
  <c r="G122" i="25"/>
  <c r="J122" i="25" s="1"/>
  <c r="E110" i="25"/>
  <c r="I110" i="25" s="1"/>
  <c r="G109" i="25"/>
  <c r="J109" i="25" s="1"/>
  <c r="E195" i="24"/>
  <c r="G194" i="24"/>
  <c r="J194" i="24" s="1"/>
  <c r="E181" i="24"/>
  <c r="G180" i="24"/>
  <c r="J180" i="24" s="1"/>
  <c r="K180" i="24" s="1"/>
  <c r="E168" i="24"/>
  <c r="G167" i="24"/>
  <c r="J167" i="24" s="1"/>
  <c r="E154" i="24"/>
  <c r="G153" i="24"/>
  <c r="J153" i="24" s="1"/>
  <c r="E142" i="24"/>
  <c r="G141" i="24"/>
  <c r="J141" i="24" s="1"/>
  <c r="E127" i="24"/>
  <c r="G126" i="24"/>
  <c r="J126" i="24" s="1"/>
  <c r="E114" i="24"/>
  <c r="G113" i="24"/>
  <c r="J113" i="24" s="1"/>
  <c r="E100" i="24"/>
  <c r="G99" i="24"/>
  <c r="J99" i="24" s="1"/>
  <c r="E83" i="24"/>
  <c r="G82" i="24"/>
  <c r="J82" i="24" s="1"/>
  <c r="E53" i="24"/>
  <c r="E188" i="23"/>
  <c r="I188" i="23" s="1"/>
  <c r="G187" i="23"/>
  <c r="J187" i="23" s="1"/>
  <c r="E175" i="23"/>
  <c r="I175" i="23" s="1"/>
  <c r="G174" i="23"/>
  <c r="J174" i="23" s="1"/>
  <c r="K174" i="23" s="1"/>
  <c r="E136" i="23"/>
  <c r="I136" i="23" s="1"/>
  <c r="G135" i="23"/>
  <c r="J135" i="23" s="1"/>
  <c r="E121" i="23"/>
  <c r="I121" i="23" s="1"/>
  <c r="G120" i="23"/>
  <c r="J120" i="23" s="1"/>
  <c r="E108" i="23"/>
  <c r="I108" i="23" s="1"/>
  <c r="G107" i="23"/>
  <c r="J107" i="23" s="1"/>
  <c r="E80" i="23"/>
  <c r="I80" i="23" s="1"/>
  <c r="G79" i="23"/>
  <c r="E66" i="23"/>
  <c r="I66" i="23" s="1"/>
  <c r="G65" i="23"/>
  <c r="E52" i="23"/>
  <c r="G51" i="23"/>
  <c r="J51" i="23" s="1"/>
  <c r="E176" i="22"/>
  <c r="G175" i="22"/>
  <c r="AH10" i="23"/>
  <c r="AM9" i="23"/>
  <c r="AL9" i="23" s="1"/>
  <c r="AK9" i="23"/>
  <c r="AM9" i="25"/>
  <c r="AL9" i="25" s="1"/>
  <c r="AP9" i="25" s="1"/>
  <c r="AK9" i="25"/>
  <c r="AH10" i="25"/>
  <c r="AM8" i="24"/>
  <c r="AL8" i="24" s="1"/>
  <c r="AP8" i="24" s="1"/>
  <c r="AK8" i="24"/>
  <c r="AH9" i="24"/>
  <c r="AP8" i="23"/>
  <c r="AM8" i="22"/>
  <c r="AL8" i="22" s="1"/>
  <c r="AP8" i="22" s="1"/>
  <c r="AK8" i="22"/>
  <c r="AH9" i="22"/>
  <c r="E53" i="22"/>
  <c r="G53" i="22" s="1"/>
  <c r="J108" i="22"/>
  <c r="E218" i="21"/>
  <c r="G217" i="21"/>
  <c r="E200" i="21"/>
  <c r="G199" i="21"/>
  <c r="E181" i="21"/>
  <c r="G180" i="21"/>
  <c r="E162" i="21"/>
  <c r="G161" i="21"/>
  <c r="E144" i="21"/>
  <c r="E127" i="21"/>
  <c r="G126" i="21"/>
  <c r="E109" i="21"/>
  <c r="G108" i="21"/>
  <c r="E91" i="21"/>
  <c r="G90" i="21"/>
  <c r="E74" i="21"/>
  <c r="G73" i="21"/>
  <c r="E55" i="21"/>
  <c r="G54" i="21"/>
  <c r="E38" i="21"/>
  <c r="AM9" i="21"/>
  <c r="AL9" i="21" s="1"/>
  <c r="AP9" i="21" s="1"/>
  <c r="AH10" i="21"/>
  <c r="AK9" i="21"/>
  <c r="E167" i="17"/>
  <c r="E168" i="17"/>
  <c r="E169" i="17"/>
  <c r="E170" i="17"/>
  <c r="E171" i="17"/>
  <c r="E172" i="17"/>
  <c r="E173" i="17"/>
  <c r="E174" i="17"/>
  <c r="E175" i="17"/>
  <c r="E176" i="17"/>
  <c r="E177" i="17"/>
  <c r="E166" i="17"/>
  <c r="D166" i="17"/>
  <c r="D167" i="17" s="1"/>
  <c r="G152" i="17"/>
  <c r="H152" i="17" s="1"/>
  <c r="G153" i="17"/>
  <c r="H153" i="17" s="1"/>
  <c r="G154" i="17"/>
  <c r="H154" i="17" s="1"/>
  <c r="G155" i="17"/>
  <c r="H155" i="17" s="1"/>
  <c r="G156" i="17"/>
  <c r="H156" i="17" s="1"/>
  <c r="G157" i="17"/>
  <c r="H157" i="17" s="1"/>
  <c r="G158" i="17"/>
  <c r="H158" i="17" s="1"/>
  <c r="G159" i="17"/>
  <c r="H159" i="17" s="1"/>
  <c r="G151" i="17"/>
  <c r="H151" i="17" s="1"/>
  <c r="G150" i="17"/>
  <c r="H150" i="17" s="1"/>
  <c r="G147" i="17"/>
  <c r="H147" i="17" s="1"/>
  <c r="I147" i="17" s="1"/>
  <c r="G146" i="17"/>
  <c r="H146" i="17" s="1"/>
  <c r="I146" i="17" s="1"/>
  <c r="G145" i="17"/>
  <c r="H145" i="17" s="1"/>
  <c r="I145" i="17" s="1"/>
  <c r="G144" i="17"/>
  <c r="H144" i="17" s="1"/>
  <c r="I144" i="17" s="1"/>
  <c r="G143" i="17"/>
  <c r="H143" i="17" s="1"/>
  <c r="I143" i="17" s="1"/>
  <c r="G142" i="17"/>
  <c r="H142" i="17" s="1"/>
  <c r="I142" i="17" s="1"/>
  <c r="G141" i="17"/>
  <c r="H141" i="17" s="1"/>
  <c r="I141" i="17" s="1"/>
  <c r="G140" i="17"/>
  <c r="H140" i="17" s="1"/>
  <c r="I140" i="17" s="1"/>
  <c r="G139" i="17"/>
  <c r="H139" i="17" s="1"/>
  <c r="I139" i="17" s="1"/>
  <c r="G138" i="17"/>
  <c r="H138" i="17" s="1"/>
  <c r="I138" i="17" s="1"/>
  <c r="G134" i="17"/>
  <c r="H134" i="17" s="1"/>
  <c r="G133" i="17"/>
  <c r="H133" i="17" s="1"/>
  <c r="G132" i="17"/>
  <c r="H132" i="17" s="1"/>
  <c r="G131" i="17"/>
  <c r="H131" i="17" s="1"/>
  <c r="G130" i="17"/>
  <c r="H130" i="17" s="1"/>
  <c r="G129" i="17"/>
  <c r="H129" i="17" s="1"/>
  <c r="G128" i="17"/>
  <c r="H128" i="17" s="1"/>
  <c r="G127" i="17"/>
  <c r="H127" i="17" s="1"/>
  <c r="G126" i="17"/>
  <c r="H126" i="17" s="1"/>
  <c r="G125" i="17"/>
  <c r="H125" i="17" s="1"/>
  <c r="G121" i="17"/>
  <c r="H121" i="17" s="1"/>
  <c r="G120" i="17"/>
  <c r="H120" i="17" s="1"/>
  <c r="G119" i="17"/>
  <c r="H119" i="17" s="1"/>
  <c r="G118" i="17"/>
  <c r="H118" i="17" s="1"/>
  <c r="G117" i="17"/>
  <c r="H117" i="17" s="1"/>
  <c r="G116" i="17"/>
  <c r="H116" i="17" s="1"/>
  <c r="G115" i="17"/>
  <c r="H115" i="17" s="1"/>
  <c r="G114" i="17"/>
  <c r="H114" i="17" s="1"/>
  <c r="G113" i="17"/>
  <c r="H113" i="17" s="1"/>
  <c r="G112" i="17"/>
  <c r="H112" i="17" s="1"/>
  <c r="G109" i="17"/>
  <c r="H109" i="17" s="1"/>
  <c r="G108" i="17"/>
  <c r="H108" i="17" s="1"/>
  <c r="G107" i="17"/>
  <c r="H107" i="17" s="1"/>
  <c r="G106" i="17"/>
  <c r="H106" i="17" s="1"/>
  <c r="G105" i="17"/>
  <c r="H105" i="17" s="1"/>
  <c r="G104" i="17"/>
  <c r="H104" i="17" s="1"/>
  <c r="G103" i="17"/>
  <c r="H103" i="17" s="1"/>
  <c r="G102" i="17"/>
  <c r="H102" i="17" s="1"/>
  <c r="G101" i="17"/>
  <c r="H101" i="17" s="1"/>
  <c r="G100" i="17"/>
  <c r="H100" i="17" s="1"/>
  <c r="G89" i="17"/>
  <c r="H89" i="17" s="1"/>
  <c r="G90" i="17"/>
  <c r="H90" i="17" s="1"/>
  <c r="G91" i="17"/>
  <c r="H91" i="17" s="1"/>
  <c r="G92" i="17"/>
  <c r="H92" i="17" s="1"/>
  <c r="G93" i="17"/>
  <c r="H93" i="17" s="1"/>
  <c r="G94" i="17"/>
  <c r="H94" i="17" s="1"/>
  <c r="G95" i="17"/>
  <c r="H95" i="17" s="1"/>
  <c r="G96" i="17"/>
  <c r="H96" i="17" s="1"/>
  <c r="G97" i="17"/>
  <c r="H97" i="17" s="1"/>
  <c r="G88" i="17"/>
  <c r="H88" i="17" s="1"/>
  <c r="G85" i="17"/>
  <c r="H85" i="17" s="1"/>
  <c r="G84" i="17"/>
  <c r="H84" i="17" s="1"/>
  <c r="G83" i="17"/>
  <c r="H83" i="17" s="1"/>
  <c r="G82" i="17"/>
  <c r="H82" i="17" s="1"/>
  <c r="G81" i="17"/>
  <c r="H81" i="17" s="1"/>
  <c r="G80" i="17"/>
  <c r="H80" i="17" s="1"/>
  <c r="G79" i="17"/>
  <c r="H79" i="17" s="1"/>
  <c r="G78" i="17"/>
  <c r="H78" i="17" s="1"/>
  <c r="G77" i="17"/>
  <c r="H77" i="17" s="1"/>
  <c r="G76" i="17"/>
  <c r="H76" i="17" s="1"/>
  <c r="G72" i="17"/>
  <c r="H72" i="17" s="1"/>
  <c r="G71" i="17"/>
  <c r="H71" i="17" s="1"/>
  <c r="G70" i="17"/>
  <c r="H70" i="17" s="1"/>
  <c r="G69" i="17"/>
  <c r="H69" i="17" s="1"/>
  <c r="G68" i="17"/>
  <c r="H68" i="17" s="1"/>
  <c r="G67" i="17"/>
  <c r="H67" i="17" s="1"/>
  <c r="G66" i="17"/>
  <c r="H66" i="17" s="1"/>
  <c r="G65" i="17"/>
  <c r="H65" i="17" s="1"/>
  <c r="G64" i="17"/>
  <c r="H64" i="17" s="1"/>
  <c r="G63" i="17"/>
  <c r="H63" i="17" s="1"/>
  <c r="G60" i="17"/>
  <c r="H60" i="17" s="1"/>
  <c r="G59" i="17"/>
  <c r="H59" i="17" s="1"/>
  <c r="G58" i="17"/>
  <c r="H58" i="17" s="1"/>
  <c r="G57" i="17"/>
  <c r="H57" i="17" s="1"/>
  <c r="G56" i="17"/>
  <c r="H56" i="17" s="1"/>
  <c r="G55" i="17"/>
  <c r="H55" i="17" s="1"/>
  <c r="G54" i="17"/>
  <c r="H54" i="17" s="1"/>
  <c r="G53" i="17"/>
  <c r="H53" i="17" s="1"/>
  <c r="G52" i="17"/>
  <c r="H52" i="17" s="1"/>
  <c r="G51" i="17"/>
  <c r="H51" i="17" s="1"/>
  <c r="G39" i="17"/>
  <c r="H39" i="17" s="1"/>
  <c r="G40" i="17"/>
  <c r="H40" i="17" s="1"/>
  <c r="G41" i="17"/>
  <c r="H41" i="17" s="1"/>
  <c r="G42" i="17"/>
  <c r="H42" i="17" s="1"/>
  <c r="G43" i="17"/>
  <c r="H43" i="17" s="1"/>
  <c r="G44" i="17"/>
  <c r="H44" i="17" s="1"/>
  <c r="G45" i="17"/>
  <c r="H45" i="17" s="1"/>
  <c r="G46" i="17"/>
  <c r="H46" i="17" s="1"/>
  <c r="G47" i="17"/>
  <c r="H47" i="17" s="1"/>
  <c r="G38" i="17"/>
  <c r="H38" i="17" s="1"/>
  <c r="J146" i="23" l="1"/>
  <c r="J159" i="23"/>
  <c r="I92" i="23"/>
  <c r="E93" i="23"/>
  <c r="G92" i="23"/>
  <c r="I160" i="23"/>
  <c r="E161" i="23"/>
  <c r="G160" i="23"/>
  <c r="I147" i="23"/>
  <c r="E148" i="23"/>
  <c r="G147" i="23"/>
  <c r="E125" i="34"/>
  <c r="G124" i="34"/>
  <c r="J124" i="34" s="1"/>
  <c r="E83" i="34"/>
  <c r="G82" i="34"/>
  <c r="J82" i="34" s="1"/>
  <c r="G151" i="34"/>
  <c r="J151" i="34" s="1"/>
  <c r="E152" i="34"/>
  <c r="E69" i="34"/>
  <c r="G68" i="34"/>
  <c r="J68" i="34" s="1"/>
  <c r="E178" i="34"/>
  <c r="G177" i="34"/>
  <c r="J177" i="34" s="1"/>
  <c r="K177" i="34" s="1"/>
  <c r="AM10" i="34"/>
  <c r="AL10" i="34" s="1"/>
  <c r="AP10" i="34" s="1"/>
  <c r="AK10" i="34"/>
  <c r="AH11" i="34"/>
  <c r="G96" i="34"/>
  <c r="J96" i="34" s="1"/>
  <c r="E97" i="34"/>
  <c r="E139" i="34"/>
  <c r="G138" i="34"/>
  <c r="J138" i="34" s="1"/>
  <c r="E166" i="34"/>
  <c r="G165" i="34"/>
  <c r="J165" i="34" s="1"/>
  <c r="E56" i="34"/>
  <c r="G55" i="34"/>
  <c r="E193" i="34"/>
  <c r="G192" i="34"/>
  <c r="J192" i="34" s="1"/>
  <c r="E112" i="34"/>
  <c r="G111" i="34"/>
  <c r="J111" i="34" s="1"/>
  <c r="J175" i="22"/>
  <c r="K175" i="22" s="1"/>
  <c r="E194" i="25"/>
  <c r="G193" i="25"/>
  <c r="E180" i="25"/>
  <c r="G179" i="25"/>
  <c r="E166" i="25"/>
  <c r="G165" i="25"/>
  <c r="E154" i="25"/>
  <c r="G153" i="25"/>
  <c r="I81" i="25"/>
  <c r="E82" i="25"/>
  <c r="G81" i="25"/>
  <c r="J81" i="25" s="1"/>
  <c r="E54" i="25"/>
  <c r="G53" i="25"/>
  <c r="I137" i="25"/>
  <c r="E138" i="25"/>
  <c r="G137" i="25"/>
  <c r="I123" i="25"/>
  <c r="E124" i="25"/>
  <c r="G123" i="25"/>
  <c r="I95" i="25"/>
  <c r="G95" i="25"/>
  <c r="J95" i="25" s="1"/>
  <c r="E96" i="25"/>
  <c r="E111" i="25"/>
  <c r="I111" i="25" s="1"/>
  <c r="G110" i="25"/>
  <c r="J110" i="25" s="1"/>
  <c r="E196" i="24"/>
  <c r="G195" i="24"/>
  <c r="J195" i="24" s="1"/>
  <c r="E182" i="24"/>
  <c r="G181" i="24"/>
  <c r="J181" i="24" s="1"/>
  <c r="K181" i="24" s="1"/>
  <c r="E169" i="24"/>
  <c r="G168" i="24"/>
  <c r="J168" i="24" s="1"/>
  <c r="E155" i="24"/>
  <c r="G154" i="24"/>
  <c r="J154" i="24" s="1"/>
  <c r="E143" i="24"/>
  <c r="G142" i="24"/>
  <c r="J142" i="24" s="1"/>
  <c r="E128" i="24"/>
  <c r="G127" i="24"/>
  <c r="J127" i="24" s="1"/>
  <c r="E115" i="24"/>
  <c r="G114" i="24"/>
  <c r="J114" i="24" s="1"/>
  <c r="E101" i="24"/>
  <c r="G100" i="24"/>
  <c r="J100" i="24" s="1"/>
  <c r="E84" i="24"/>
  <c r="G83" i="24"/>
  <c r="J83" i="24" s="1"/>
  <c r="E54" i="24"/>
  <c r="E189" i="23"/>
  <c r="I189" i="23" s="1"/>
  <c r="G188" i="23"/>
  <c r="J188" i="23" s="1"/>
  <c r="E176" i="23"/>
  <c r="I176" i="23" s="1"/>
  <c r="G175" i="23"/>
  <c r="J175" i="23" s="1"/>
  <c r="K175" i="23" s="1"/>
  <c r="E137" i="23"/>
  <c r="I137" i="23" s="1"/>
  <c r="G136" i="23"/>
  <c r="J136" i="23" s="1"/>
  <c r="E122" i="23"/>
  <c r="I122" i="23" s="1"/>
  <c r="G121" i="23"/>
  <c r="J121" i="23" s="1"/>
  <c r="E109" i="23"/>
  <c r="I109" i="23" s="1"/>
  <c r="G108" i="23"/>
  <c r="J108" i="23" s="1"/>
  <c r="E81" i="23"/>
  <c r="I81" i="23" s="1"/>
  <c r="G80" i="23"/>
  <c r="E67" i="23"/>
  <c r="I67" i="23" s="1"/>
  <c r="G66" i="23"/>
  <c r="E53" i="23"/>
  <c r="G52" i="23"/>
  <c r="J52" i="23" s="1"/>
  <c r="E177" i="22"/>
  <c r="G176" i="22"/>
  <c r="AH11" i="23"/>
  <c r="AM10" i="23"/>
  <c r="AL10" i="23" s="1"/>
  <c r="AK10" i="23"/>
  <c r="AM10" i="25"/>
  <c r="AL10" i="25" s="1"/>
  <c r="AP10" i="25" s="1"/>
  <c r="AK10" i="25"/>
  <c r="AH11" i="25"/>
  <c r="AM9" i="24"/>
  <c r="AL9" i="24" s="1"/>
  <c r="AP9" i="24" s="1"/>
  <c r="AK9" i="24"/>
  <c r="AH10" i="24"/>
  <c r="AP9" i="23"/>
  <c r="AM9" i="22"/>
  <c r="AL9" i="22" s="1"/>
  <c r="AP9" i="22" s="1"/>
  <c r="AK9" i="22"/>
  <c r="AH10" i="22"/>
  <c r="E54" i="22"/>
  <c r="G54" i="22" s="1"/>
  <c r="E219" i="21"/>
  <c r="G218" i="21"/>
  <c r="E201" i="21"/>
  <c r="G200" i="21"/>
  <c r="E182" i="21"/>
  <c r="G181" i="21"/>
  <c r="E163" i="21"/>
  <c r="G162" i="21"/>
  <c r="E145" i="21"/>
  <c r="E128" i="21"/>
  <c r="G127" i="21"/>
  <c r="E110" i="21"/>
  <c r="G109" i="21"/>
  <c r="E92" i="21"/>
  <c r="G91" i="21"/>
  <c r="E75" i="21"/>
  <c r="G74" i="21"/>
  <c r="E56" i="21"/>
  <c r="G55" i="21"/>
  <c r="AM10" i="21"/>
  <c r="AL10" i="21" s="1"/>
  <c r="AP10" i="21" s="1"/>
  <c r="AH11" i="21"/>
  <c r="AK10" i="21"/>
  <c r="E39" i="21"/>
  <c r="D168" i="17"/>
  <c r="D169" i="17" s="1"/>
  <c r="D170" i="17" s="1"/>
  <c r="D171" i="17" s="1"/>
  <c r="D172" i="17" s="1"/>
  <c r="D173" i="17" s="1"/>
  <c r="D174" i="17" s="1"/>
  <c r="D175" i="17" s="1"/>
  <c r="D176" i="17" s="1"/>
  <c r="D177" i="17" s="1"/>
  <c r="I167" i="17"/>
  <c r="H167" i="17" s="1"/>
  <c r="L167" i="17" s="1"/>
  <c r="G167" i="17"/>
  <c r="F166" i="17"/>
  <c r="E26" i="17"/>
  <c r="J160" i="23" l="1"/>
  <c r="E94" i="23"/>
  <c r="G93" i="23"/>
  <c r="I93" i="23"/>
  <c r="J147" i="23"/>
  <c r="I148" i="23"/>
  <c r="E149" i="23"/>
  <c r="G148" i="23"/>
  <c r="I161" i="23"/>
  <c r="E162" i="23"/>
  <c r="G161" i="23"/>
  <c r="E126" i="34"/>
  <c r="G125" i="34"/>
  <c r="J125" i="34" s="1"/>
  <c r="G166" i="34"/>
  <c r="J166" i="34" s="1"/>
  <c r="E167" i="34"/>
  <c r="G167" i="34" s="1"/>
  <c r="J167" i="34" s="1"/>
  <c r="G178" i="34"/>
  <c r="J178" i="34" s="1"/>
  <c r="K178" i="34" s="1"/>
  <c r="E179" i="34"/>
  <c r="E98" i="34"/>
  <c r="G97" i="34"/>
  <c r="J97" i="34" s="1"/>
  <c r="G69" i="34"/>
  <c r="J69" i="34" s="1"/>
  <c r="E70" i="34"/>
  <c r="E153" i="34"/>
  <c r="G152" i="34"/>
  <c r="J152" i="34" s="1"/>
  <c r="AM11" i="34"/>
  <c r="AL11" i="34" s="1"/>
  <c r="AP11" i="34" s="1"/>
  <c r="AK11" i="34"/>
  <c r="AH12" i="34"/>
  <c r="E140" i="34"/>
  <c r="G139" i="34"/>
  <c r="J139" i="34" s="1"/>
  <c r="G193" i="34"/>
  <c r="J193" i="34" s="1"/>
  <c r="E194" i="34"/>
  <c r="G194" i="34" s="1"/>
  <c r="J194" i="34" s="1"/>
  <c r="G56" i="34"/>
  <c r="E57" i="34"/>
  <c r="G57" i="34" s="1"/>
  <c r="G112" i="34"/>
  <c r="J112" i="34" s="1"/>
  <c r="E113" i="34"/>
  <c r="G113" i="34" s="1"/>
  <c r="J113" i="34" s="1"/>
  <c r="E84" i="34"/>
  <c r="G83" i="34"/>
  <c r="J83" i="34" s="1"/>
  <c r="J176" i="22"/>
  <c r="K176" i="22" s="1"/>
  <c r="E195" i="25"/>
  <c r="G195" i="25" s="1"/>
  <c r="G194" i="25"/>
  <c r="E181" i="25"/>
  <c r="G181" i="25" s="1"/>
  <c r="G180" i="25"/>
  <c r="E167" i="25"/>
  <c r="G166" i="25"/>
  <c r="E155" i="25"/>
  <c r="G155" i="25" s="1"/>
  <c r="G154" i="25"/>
  <c r="I96" i="25"/>
  <c r="E97" i="25"/>
  <c r="G96" i="25"/>
  <c r="J123" i="25"/>
  <c r="E55" i="25"/>
  <c r="G54" i="25"/>
  <c r="I124" i="25"/>
  <c r="E125" i="25"/>
  <c r="G124" i="25"/>
  <c r="I138" i="25"/>
  <c r="E139" i="25"/>
  <c r="G138" i="25"/>
  <c r="I82" i="25"/>
  <c r="E83" i="25"/>
  <c r="G82" i="25"/>
  <c r="E112" i="25"/>
  <c r="I112" i="25" s="1"/>
  <c r="G111" i="25"/>
  <c r="J111" i="25" s="1"/>
  <c r="E197" i="24"/>
  <c r="G197" i="24" s="1"/>
  <c r="J197" i="24" s="1"/>
  <c r="G196" i="24"/>
  <c r="J196" i="24" s="1"/>
  <c r="E183" i="24"/>
  <c r="G183" i="24" s="1"/>
  <c r="J183" i="24" s="1"/>
  <c r="K183" i="24" s="1"/>
  <c r="G182" i="24"/>
  <c r="J182" i="24" s="1"/>
  <c r="K182" i="24" s="1"/>
  <c r="E170" i="24"/>
  <c r="G170" i="24" s="1"/>
  <c r="J170" i="24" s="1"/>
  <c r="G169" i="24"/>
  <c r="J169" i="24" s="1"/>
  <c r="E156" i="24"/>
  <c r="G155" i="24"/>
  <c r="J155" i="24" s="1"/>
  <c r="E144" i="24"/>
  <c r="G144" i="24" s="1"/>
  <c r="J144" i="24" s="1"/>
  <c r="G143" i="24"/>
  <c r="J143" i="24" s="1"/>
  <c r="E129" i="24"/>
  <c r="G128" i="24"/>
  <c r="J128" i="24" s="1"/>
  <c r="E116" i="24"/>
  <c r="G115" i="24"/>
  <c r="J115" i="24" s="1"/>
  <c r="E102" i="24"/>
  <c r="G102" i="24" s="1"/>
  <c r="J102" i="24" s="1"/>
  <c r="G101" i="24"/>
  <c r="J101" i="24" s="1"/>
  <c r="E85" i="24"/>
  <c r="G84" i="24"/>
  <c r="J84" i="24" s="1"/>
  <c r="E55" i="24"/>
  <c r="E190" i="23"/>
  <c r="I190" i="23" s="1"/>
  <c r="G189" i="23"/>
  <c r="J189" i="23" s="1"/>
  <c r="E177" i="23"/>
  <c r="G176" i="23"/>
  <c r="J176" i="23" s="1"/>
  <c r="K176" i="23" s="1"/>
  <c r="E138" i="23"/>
  <c r="G137" i="23"/>
  <c r="J137" i="23" s="1"/>
  <c r="E123" i="23"/>
  <c r="I123" i="23" s="1"/>
  <c r="G122" i="23"/>
  <c r="J122" i="23" s="1"/>
  <c r="E110" i="23"/>
  <c r="I110" i="23" s="1"/>
  <c r="G109" i="23"/>
  <c r="J109" i="23" s="1"/>
  <c r="E82" i="23"/>
  <c r="I82" i="23" s="1"/>
  <c r="G81" i="23"/>
  <c r="E68" i="23"/>
  <c r="I68" i="23" s="1"/>
  <c r="G67" i="23"/>
  <c r="E54" i="23"/>
  <c r="G53" i="23"/>
  <c r="J53" i="23" s="1"/>
  <c r="E178" i="22"/>
  <c r="G177" i="22"/>
  <c r="AH12" i="23"/>
  <c r="AK11" i="23"/>
  <c r="AM11" i="23"/>
  <c r="AL11" i="23" s="1"/>
  <c r="AM11" i="25"/>
  <c r="AL11" i="25" s="1"/>
  <c r="AP11" i="25" s="1"/>
  <c r="AK11" i="25"/>
  <c r="AH12" i="25"/>
  <c r="AM10" i="24"/>
  <c r="AL10" i="24" s="1"/>
  <c r="AP10" i="24" s="1"/>
  <c r="AK10" i="24"/>
  <c r="AH11" i="24"/>
  <c r="AP10" i="23"/>
  <c r="AK10" i="22"/>
  <c r="AH11" i="22"/>
  <c r="AM10" i="22"/>
  <c r="AL10" i="22" s="1"/>
  <c r="AP10" i="22" s="1"/>
  <c r="E55" i="22"/>
  <c r="G55" i="22" s="1"/>
  <c r="G219" i="21"/>
  <c r="E220" i="21"/>
  <c r="G201" i="21"/>
  <c r="E202" i="21"/>
  <c r="G182" i="21"/>
  <c r="E183" i="21"/>
  <c r="G163" i="21"/>
  <c r="E164" i="21"/>
  <c r="E146" i="21"/>
  <c r="G128" i="21"/>
  <c r="E129" i="21"/>
  <c r="G110" i="21"/>
  <c r="E111" i="21"/>
  <c r="G92" i="21"/>
  <c r="E93" i="21"/>
  <c r="G75" i="21"/>
  <c r="E76" i="21"/>
  <c r="G56" i="21"/>
  <c r="E57" i="21"/>
  <c r="E40" i="21"/>
  <c r="AM11" i="21"/>
  <c r="AL11" i="21" s="1"/>
  <c r="AP11" i="21" s="1"/>
  <c r="AK11" i="21"/>
  <c r="AH12" i="21"/>
  <c r="G168" i="17"/>
  <c r="I168" i="17"/>
  <c r="H168" i="17" s="1"/>
  <c r="L168" i="17" s="1"/>
  <c r="G169" i="17"/>
  <c r="I169" i="17"/>
  <c r="H169" i="17" s="1"/>
  <c r="L169" i="17" s="1"/>
  <c r="G166" i="17"/>
  <c r="I166" i="17"/>
  <c r="H166" i="17" s="1"/>
  <c r="L166" i="17" s="1"/>
  <c r="G26" i="17"/>
  <c r="H26" i="17" s="1"/>
  <c r="E27" i="17"/>
  <c r="G94" i="23" l="1"/>
  <c r="I94" i="23"/>
  <c r="E95" i="23"/>
  <c r="J148" i="23"/>
  <c r="J161" i="23"/>
  <c r="I162" i="23"/>
  <c r="E163" i="23"/>
  <c r="G162" i="23"/>
  <c r="I149" i="23"/>
  <c r="G149" i="23"/>
  <c r="J149" i="23" s="1"/>
  <c r="E150" i="23"/>
  <c r="G177" i="23"/>
  <c r="I177" i="23"/>
  <c r="G138" i="23"/>
  <c r="I138" i="23"/>
  <c r="E127" i="34"/>
  <c r="G127" i="34" s="1"/>
  <c r="J127" i="34" s="1"/>
  <c r="G126" i="34"/>
  <c r="J126" i="34" s="1"/>
  <c r="E85" i="34"/>
  <c r="G85" i="34" s="1"/>
  <c r="J85" i="34" s="1"/>
  <c r="G84" i="34"/>
  <c r="J84" i="34" s="1"/>
  <c r="E141" i="34"/>
  <c r="G141" i="34" s="1"/>
  <c r="J141" i="34" s="1"/>
  <c r="G140" i="34"/>
  <c r="J140" i="34" s="1"/>
  <c r="E71" i="34"/>
  <c r="G71" i="34" s="1"/>
  <c r="J71" i="34" s="1"/>
  <c r="G70" i="34"/>
  <c r="J70" i="34" s="1"/>
  <c r="AM12" i="34"/>
  <c r="AL12" i="34" s="1"/>
  <c r="AP12" i="34" s="1"/>
  <c r="AK12" i="34"/>
  <c r="AH13" i="34"/>
  <c r="E99" i="34"/>
  <c r="G99" i="34" s="1"/>
  <c r="J99" i="34" s="1"/>
  <c r="G98" i="34"/>
  <c r="J98" i="34" s="1"/>
  <c r="E180" i="34"/>
  <c r="G180" i="34" s="1"/>
  <c r="J180" i="34" s="1"/>
  <c r="K180" i="34" s="1"/>
  <c r="G179" i="34"/>
  <c r="J179" i="34" s="1"/>
  <c r="K179" i="34" s="1"/>
  <c r="E154" i="34"/>
  <c r="G154" i="34" s="1"/>
  <c r="J154" i="34" s="1"/>
  <c r="G153" i="34"/>
  <c r="J153" i="34" s="1"/>
  <c r="J177" i="22"/>
  <c r="K177" i="22" s="1"/>
  <c r="E168" i="25"/>
  <c r="G168" i="25" s="1"/>
  <c r="G167" i="25"/>
  <c r="J124" i="25"/>
  <c r="I139" i="25"/>
  <c r="E140" i="25"/>
  <c r="G139" i="25"/>
  <c r="E56" i="25"/>
  <c r="G55" i="25"/>
  <c r="J82" i="25"/>
  <c r="I83" i="25"/>
  <c r="E84" i="25"/>
  <c r="G83" i="25"/>
  <c r="J83" i="25" s="1"/>
  <c r="J96" i="25"/>
  <c r="I97" i="25"/>
  <c r="E98" i="25"/>
  <c r="G97" i="25"/>
  <c r="J97" i="25" s="1"/>
  <c r="I125" i="25"/>
  <c r="E126" i="25"/>
  <c r="G125" i="25"/>
  <c r="E113" i="25"/>
  <c r="I113" i="25" s="1"/>
  <c r="G112" i="25"/>
  <c r="J112" i="25" s="1"/>
  <c r="E157" i="24"/>
  <c r="G157" i="24" s="1"/>
  <c r="J157" i="24" s="1"/>
  <c r="G156" i="24"/>
  <c r="J156" i="24" s="1"/>
  <c r="E130" i="24"/>
  <c r="G130" i="24" s="1"/>
  <c r="J130" i="24" s="1"/>
  <c r="G129" i="24"/>
  <c r="J129" i="24" s="1"/>
  <c r="G116" i="24"/>
  <c r="J116" i="24" s="1"/>
  <c r="E86" i="24"/>
  <c r="G86" i="24" s="1"/>
  <c r="J86" i="24" s="1"/>
  <c r="G85" i="24"/>
  <c r="J85" i="24" s="1"/>
  <c r="E56" i="24"/>
  <c r="E191" i="23"/>
  <c r="G190" i="23"/>
  <c r="J190" i="23" s="1"/>
  <c r="E124" i="23"/>
  <c r="I124" i="23" s="1"/>
  <c r="G123" i="23"/>
  <c r="J123" i="23" s="1"/>
  <c r="G110" i="23"/>
  <c r="J110" i="23" s="1"/>
  <c r="G82" i="23"/>
  <c r="G68" i="23"/>
  <c r="G54" i="23"/>
  <c r="J54" i="23" s="1"/>
  <c r="E179" i="22"/>
  <c r="G178" i="22"/>
  <c r="AH13" i="23"/>
  <c r="AK12" i="23"/>
  <c r="AM12" i="23"/>
  <c r="AL12" i="23" s="1"/>
  <c r="AM12" i="25"/>
  <c r="AL12" i="25" s="1"/>
  <c r="AP12" i="25" s="1"/>
  <c r="AK12" i="25"/>
  <c r="AH13" i="25"/>
  <c r="AM11" i="24"/>
  <c r="AL11" i="24" s="1"/>
  <c r="AP11" i="24" s="1"/>
  <c r="AK11" i="24"/>
  <c r="AH12" i="24"/>
  <c r="AP11" i="23"/>
  <c r="AK11" i="22"/>
  <c r="AH12" i="22"/>
  <c r="AM11" i="22"/>
  <c r="AL11" i="22" s="1"/>
  <c r="AP11" i="22" s="1"/>
  <c r="E56" i="22"/>
  <c r="G56" i="22" s="1"/>
  <c r="E221" i="21"/>
  <c r="G220" i="21"/>
  <c r="E203" i="21"/>
  <c r="G202" i="21"/>
  <c r="E184" i="21"/>
  <c r="G183" i="21"/>
  <c r="E165" i="21"/>
  <c r="G164" i="21"/>
  <c r="E147" i="21"/>
  <c r="E130" i="21"/>
  <c r="G129" i="21"/>
  <c r="E112" i="21"/>
  <c r="G111" i="21"/>
  <c r="E94" i="21"/>
  <c r="G93" i="21"/>
  <c r="E77" i="21"/>
  <c r="G76" i="21"/>
  <c r="E58" i="21"/>
  <c r="G57" i="21"/>
  <c r="AM12" i="21"/>
  <c r="AL12" i="21" s="1"/>
  <c r="AP12" i="21" s="1"/>
  <c r="AH13" i="21"/>
  <c r="AK12" i="21"/>
  <c r="E41" i="21"/>
  <c r="G170" i="17"/>
  <c r="I170" i="17"/>
  <c r="H170" i="17" s="1"/>
  <c r="L170" i="17" s="1"/>
  <c r="E28" i="17"/>
  <c r="G27" i="17"/>
  <c r="H27" i="17" s="1"/>
  <c r="J162" i="23" l="1"/>
  <c r="E96" i="23"/>
  <c r="I95" i="23"/>
  <c r="G95" i="23"/>
  <c r="I150" i="23"/>
  <c r="E151" i="23"/>
  <c r="G150" i="23"/>
  <c r="J150" i="23" s="1"/>
  <c r="I163" i="23"/>
  <c r="E164" i="23"/>
  <c r="G163" i="23"/>
  <c r="J177" i="23"/>
  <c r="K177" i="23" s="1"/>
  <c r="G191" i="23"/>
  <c r="I191" i="23"/>
  <c r="J138" i="23"/>
  <c r="AM13" i="34"/>
  <c r="AL13" i="34" s="1"/>
  <c r="AP13" i="34" s="1"/>
  <c r="AK13" i="34"/>
  <c r="AH14" i="34"/>
  <c r="J178" i="22"/>
  <c r="K178" i="22" s="1"/>
  <c r="E57" i="25"/>
  <c r="G56" i="25"/>
  <c r="J125" i="25"/>
  <c r="I84" i="25"/>
  <c r="G84" i="25"/>
  <c r="J84" i="25" s="1"/>
  <c r="E85" i="25"/>
  <c r="I126" i="25"/>
  <c r="E127" i="25"/>
  <c r="G126" i="25"/>
  <c r="I140" i="25"/>
  <c r="G140" i="25"/>
  <c r="E141" i="25"/>
  <c r="I98" i="25"/>
  <c r="E99" i="25"/>
  <c r="G98" i="25"/>
  <c r="J98" i="25" s="1"/>
  <c r="G113" i="25"/>
  <c r="J113" i="25" s="1"/>
  <c r="E57" i="24"/>
  <c r="G124" i="23"/>
  <c r="J124" i="23" s="1"/>
  <c r="E180" i="22"/>
  <c r="G180" i="22" s="1"/>
  <c r="G179" i="22"/>
  <c r="AH14" i="23"/>
  <c r="AK13" i="23"/>
  <c r="AM13" i="23"/>
  <c r="AL13" i="23" s="1"/>
  <c r="AM13" i="25"/>
  <c r="AL13" i="25" s="1"/>
  <c r="AP13" i="25" s="1"/>
  <c r="AK13" i="25"/>
  <c r="AH14" i="25"/>
  <c r="AM12" i="24"/>
  <c r="AL12" i="24" s="1"/>
  <c r="AP12" i="24" s="1"/>
  <c r="AK12" i="24"/>
  <c r="AH13" i="24"/>
  <c r="AP12" i="23"/>
  <c r="E57" i="22"/>
  <c r="G57" i="22" s="1"/>
  <c r="AH13" i="22"/>
  <c r="AM12" i="22"/>
  <c r="AL12" i="22" s="1"/>
  <c r="AP12" i="22" s="1"/>
  <c r="AK12" i="22"/>
  <c r="E222" i="21"/>
  <c r="G221" i="21"/>
  <c r="E204" i="21"/>
  <c r="G203" i="21"/>
  <c r="E185" i="21"/>
  <c r="G184" i="21"/>
  <c r="E166" i="21"/>
  <c r="G165" i="21"/>
  <c r="E148" i="21"/>
  <c r="E131" i="21"/>
  <c r="G130" i="21"/>
  <c r="E113" i="21"/>
  <c r="G112" i="21"/>
  <c r="E95" i="21"/>
  <c r="G94" i="21"/>
  <c r="E78" i="21"/>
  <c r="G77" i="21"/>
  <c r="E59" i="21"/>
  <c r="G58" i="21"/>
  <c r="AM13" i="21"/>
  <c r="AL13" i="21" s="1"/>
  <c r="AP13" i="21" s="1"/>
  <c r="AK13" i="21"/>
  <c r="AH14" i="21"/>
  <c r="E42" i="21"/>
  <c r="G171" i="17"/>
  <c r="I171" i="17"/>
  <c r="H171" i="17" s="1"/>
  <c r="L171" i="17" s="1"/>
  <c r="E29" i="17"/>
  <c r="G28" i="17"/>
  <c r="H28" i="17" s="1"/>
  <c r="J163" i="23" l="1"/>
  <c r="I96" i="23"/>
  <c r="G96" i="23"/>
  <c r="I164" i="23"/>
  <c r="G164" i="23"/>
  <c r="I151" i="23"/>
  <c r="G151" i="23"/>
  <c r="J151" i="23" s="1"/>
  <c r="J191" i="23"/>
  <c r="AM14" i="34"/>
  <c r="AL14" i="34" s="1"/>
  <c r="AP14" i="34" s="1"/>
  <c r="AK14" i="34"/>
  <c r="AH15" i="34"/>
  <c r="J180" i="22"/>
  <c r="K180" i="22" s="1"/>
  <c r="J179" i="22"/>
  <c r="K179" i="22" s="1"/>
  <c r="J126" i="25"/>
  <c r="G141" i="25"/>
  <c r="I141" i="25"/>
  <c r="I85" i="25"/>
  <c r="G85" i="25"/>
  <c r="G57" i="25"/>
  <c r="I99" i="25"/>
  <c r="G99" i="25"/>
  <c r="I127" i="25"/>
  <c r="G127" i="25"/>
  <c r="J127" i="25" s="1"/>
  <c r="AH15" i="23"/>
  <c r="AM14" i="23"/>
  <c r="AL14" i="23" s="1"/>
  <c r="AK14" i="23"/>
  <c r="AM14" i="25"/>
  <c r="AL14" i="25" s="1"/>
  <c r="AP14" i="25" s="1"/>
  <c r="AK14" i="25"/>
  <c r="AH15" i="25"/>
  <c r="AM13" i="24"/>
  <c r="AL13" i="24" s="1"/>
  <c r="AP13" i="24" s="1"/>
  <c r="AK13" i="24"/>
  <c r="AH14" i="24"/>
  <c r="AP13" i="23"/>
  <c r="AH14" i="22"/>
  <c r="AM13" i="22"/>
  <c r="AL13" i="22" s="1"/>
  <c r="AP13" i="22" s="1"/>
  <c r="AK13" i="22"/>
  <c r="E223" i="21"/>
  <c r="G223" i="21" s="1"/>
  <c r="G222" i="21"/>
  <c r="E205" i="21"/>
  <c r="G205" i="21" s="1"/>
  <c r="G204" i="21"/>
  <c r="E186" i="21"/>
  <c r="G186" i="21" s="1"/>
  <c r="G185" i="21"/>
  <c r="E167" i="21"/>
  <c r="G167" i="21" s="1"/>
  <c r="G166" i="21"/>
  <c r="E149" i="21"/>
  <c r="E132" i="21"/>
  <c r="G132" i="21" s="1"/>
  <c r="G131" i="21"/>
  <c r="E114" i="21"/>
  <c r="G114" i="21" s="1"/>
  <c r="G113" i="21"/>
  <c r="E96" i="21"/>
  <c r="G96" i="21" s="1"/>
  <c r="G95" i="21"/>
  <c r="E79" i="21"/>
  <c r="G79" i="21" s="1"/>
  <c r="G78" i="21"/>
  <c r="E60" i="21"/>
  <c r="G60" i="21" s="1"/>
  <c r="G59" i="21"/>
  <c r="AM14" i="21"/>
  <c r="AL14" i="21" s="1"/>
  <c r="AP14" i="21" s="1"/>
  <c r="AH15" i="21"/>
  <c r="AK14" i="21"/>
  <c r="E43" i="21"/>
  <c r="I172" i="17"/>
  <c r="H172" i="17" s="1"/>
  <c r="L172" i="17" s="1"/>
  <c r="G172" i="17"/>
  <c r="E30" i="17"/>
  <c r="G29" i="17"/>
  <c r="H29" i="17" s="1"/>
  <c r="J164" i="23" l="1"/>
  <c r="AM15" i="34"/>
  <c r="AL15" i="34" s="1"/>
  <c r="AP15" i="34" s="1"/>
  <c r="AK15" i="34"/>
  <c r="J99" i="25"/>
  <c r="J85" i="25"/>
  <c r="AM15" i="23"/>
  <c r="AL15" i="23" s="1"/>
  <c r="AK15" i="23"/>
  <c r="AM15" i="25"/>
  <c r="AL15" i="25" s="1"/>
  <c r="AP15" i="25" s="1"/>
  <c r="AK15" i="25"/>
  <c r="AM14" i="24"/>
  <c r="AL14" i="24" s="1"/>
  <c r="AP14" i="24" s="1"/>
  <c r="AK14" i="24"/>
  <c r="AH15" i="24"/>
  <c r="AP14" i="23"/>
  <c r="AH15" i="22"/>
  <c r="AM14" i="22"/>
  <c r="AL14" i="22" s="1"/>
  <c r="AP14" i="22" s="1"/>
  <c r="AK14" i="22"/>
  <c r="E44" i="21"/>
  <c r="AM15" i="21"/>
  <c r="AL15" i="21" s="1"/>
  <c r="AP15" i="21" s="1"/>
  <c r="AK15" i="21"/>
  <c r="I173" i="17"/>
  <c r="H173" i="17" s="1"/>
  <c r="L173" i="17" s="1"/>
  <c r="G173" i="17"/>
  <c r="E31" i="17"/>
  <c r="G30" i="17"/>
  <c r="H30" i="17" s="1"/>
  <c r="AM15" i="24" l="1"/>
  <c r="AL15" i="24" s="1"/>
  <c r="AP15" i="24" s="1"/>
  <c r="AK15" i="24"/>
  <c r="AP15" i="23"/>
  <c r="AM15" i="22"/>
  <c r="AL15" i="22" s="1"/>
  <c r="AP15" i="22" s="1"/>
  <c r="AK15" i="22"/>
  <c r="I174" i="17"/>
  <c r="H174" i="17" s="1"/>
  <c r="L174" i="17" s="1"/>
  <c r="G174" i="17"/>
  <c r="G31" i="17"/>
  <c r="H31" i="17" s="1"/>
  <c r="E32" i="17"/>
  <c r="G175" i="17" l="1"/>
  <c r="I175" i="17"/>
  <c r="H175" i="17" s="1"/>
  <c r="L175" i="17" s="1"/>
  <c r="E33" i="17"/>
  <c r="E34" i="17" s="1"/>
  <c r="G34" i="17" s="1"/>
  <c r="H34" i="17" s="1"/>
  <c r="G32" i="17"/>
  <c r="H32" i="17" s="1"/>
  <c r="I176" i="17" l="1"/>
  <c r="H176" i="17" s="1"/>
  <c r="L176" i="17" s="1"/>
  <c r="G176" i="17"/>
  <c r="G33" i="17"/>
  <c r="H33" i="17" s="1"/>
  <c r="G177" i="17" l="1"/>
  <c r="I177" i="17"/>
  <c r="H177" i="17" s="1"/>
  <c r="L177" i="17" s="1"/>
  <c r="L4" i="15" l="1"/>
  <c r="L5" i="15" s="1"/>
  <c r="L6" i="15" s="1"/>
  <c r="L7" i="15" s="1"/>
  <c r="L8" i="15" s="1"/>
  <c r="L9" i="15" s="1"/>
  <c r="L10" i="15" s="1"/>
  <c r="L11" i="15" s="1"/>
  <c r="L12" i="15" s="1"/>
  <c r="L13" i="15" s="1"/>
  <c r="L14" i="15" s="1"/>
  <c r="L15" i="15" s="1"/>
  <c r="L16" i="15" s="1"/>
  <c r="L17" i="15" s="1"/>
  <c r="L18" i="15" s="1"/>
  <c r="L19" i="15" s="1"/>
  <c r="L20" i="15" s="1"/>
  <c r="L21" i="15" s="1"/>
  <c r="L22" i="15" s="1"/>
  <c r="L23" i="15" s="1"/>
  <c r="G111" i="13" l="1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D112" i="13"/>
  <c r="G112" i="13" s="1"/>
  <c r="B111" i="13"/>
  <c r="B110" i="13"/>
  <c r="D110" i="13" s="1"/>
  <c r="B75" i="13"/>
  <c r="E75" i="13" s="1"/>
  <c r="B76" i="13"/>
  <c r="E76" i="13" s="1"/>
  <c r="B77" i="13"/>
  <c r="B78" i="13"/>
  <c r="E78" i="13" s="1"/>
  <c r="B74" i="13"/>
  <c r="B29" i="13"/>
  <c r="E29" i="13" s="1"/>
  <c r="B30" i="13"/>
  <c r="E30" i="13" s="1"/>
  <c r="B31" i="13"/>
  <c r="E31" i="13" s="1"/>
  <c r="B32" i="13"/>
  <c r="B33" i="13"/>
  <c r="B34" i="13"/>
  <c r="E34" i="13" s="1"/>
  <c r="B35" i="13"/>
  <c r="B36" i="13"/>
  <c r="B37" i="13"/>
  <c r="B28" i="13"/>
  <c r="E77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74" i="13"/>
  <c r="D74" i="13"/>
  <c r="D75" i="13" s="1"/>
  <c r="E32" i="13"/>
  <c r="E33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E4" i="16"/>
  <c r="E5" i="16" s="1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51" i="16"/>
  <c r="D51" i="16"/>
  <c r="D52" i="16" s="1"/>
  <c r="G4" i="16"/>
  <c r="H4" i="16" s="1"/>
  <c r="I4" i="16" s="1"/>
  <c r="E4" i="14"/>
  <c r="E5" i="14" s="1"/>
  <c r="L6" i="14"/>
  <c r="L7" i="14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5" i="14"/>
  <c r="L4" i="14"/>
  <c r="G4" i="14"/>
  <c r="H4" i="14" s="1"/>
  <c r="I4" i="14" s="1"/>
  <c r="AZ33" i="11"/>
  <c r="AZ32" i="11"/>
  <c r="AZ31" i="11"/>
  <c r="AZ30" i="11"/>
  <c r="AZ29" i="11"/>
  <c r="AZ28" i="11"/>
  <c r="AZ47" i="11"/>
  <c r="AZ52" i="11"/>
  <c r="AZ39" i="11"/>
  <c r="AZ40" i="11"/>
  <c r="AZ41" i="11"/>
  <c r="AZ42" i="11"/>
  <c r="AZ43" i="11"/>
  <c r="AZ38" i="11"/>
  <c r="AZ51" i="11"/>
  <c r="AZ50" i="11"/>
  <c r="AZ49" i="11"/>
  <c r="AZ48" i="11"/>
  <c r="AW48" i="11"/>
  <c r="AW49" i="11" s="1"/>
  <c r="AW50" i="11" s="1"/>
  <c r="AW51" i="11" s="1"/>
  <c r="AW52" i="11" s="1"/>
  <c r="AW40" i="11"/>
  <c r="AW41" i="11" s="1"/>
  <c r="AW42" i="11" s="1"/>
  <c r="AW43" i="11" s="1"/>
  <c r="AW39" i="11"/>
  <c r="AW29" i="11"/>
  <c r="AW30" i="11" s="1"/>
  <c r="AW31" i="11" s="1"/>
  <c r="AW32" i="11" s="1"/>
  <c r="AW33" i="11" s="1"/>
  <c r="AZ24" i="11"/>
  <c r="AZ23" i="11"/>
  <c r="AZ22" i="11"/>
  <c r="AZ21" i="11"/>
  <c r="AZ20" i="11"/>
  <c r="AW20" i="11"/>
  <c r="AW21" i="11" s="1"/>
  <c r="AW22" i="11" s="1"/>
  <c r="AW23" i="11" s="1"/>
  <c r="AW24" i="11" s="1"/>
  <c r="AZ19" i="11"/>
  <c r="AZ14" i="11"/>
  <c r="AZ15" i="11"/>
  <c r="AZ13" i="11"/>
  <c r="AZ12" i="11"/>
  <c r="AZ11" i="11"/>
  <c r="AW11" i="11"/>
  <c r="AW12" i="11" s="1"/>
  <c r="AW13" i="11" s="1"/>
  <c r="AW14" i="11" s="1"/>
  <c r="AW15" i="11" s="1"/>
  <c r="AZ10" i="11"/>
  <c r="X112" i="15"/>
  <c r="X113" i="15"/>
  <c r="X114" i="15" s="1"/>
  <c r="X115" i="15" s="1"/>
  <c r="X116" i="15" s="1"/>
  <c r="X117" i="15" s="1"/>
  <c r="X118" i="15" s="1"/>
  <c r="X119" i="15" s="1"/>
  <c r="X120" i="15" s="1"/>
  <c r="X103" i="15"/>
  <c r="X104" i="15"/>
  <c r="X105" i="15" s="1"/>
  <c r="X106" i="15" s="1"/>
  <c r="X107" i="15" s="1"/>
  <c r="X108" i="15" s="1"/>
  <c r="X109" i="15" s="1"/>
  <c r="X110" i="15" s="1"/>
  <c r="X111" i="15" s="1"/>
  <c r="X102" i="15"/>
  <c r="Y103" i="15"/>
  <c r="Y104" i="15"/>
  <c r="Y105" i="15" s="1"/>
  <c r="Y106" i="15" s="1"/>
  <c r="Y107" i="15" s="1"/>
  <c r="Y108" i="15" s="1"/>
  <c r="Y109" i="15" s="1"/>
  <c r="Y110" i="15" s="1"/>
  <c r="Y111" i="15" s="1"/>
  <c r="Y112" i="15" s="1"/>
  <c r="Y113" i="15" s="1"/>
  <c r="Y114" i="15" s="1"/>
  <c r="Y115" i="15" s="1"/>
  <c r="Y116" i="15" s="1"/>
  <c r="Y117" i="15" s="1"/>
  <c r="Y118" i="15" s="1"/>
  <c r="Y119" i="15" s="1"/>
  <c r="Y120" i="15" s="1"/>
  <c r="Y102" i="15"/>
  <c r="Y101" i="15"/>
  <c r="G76" i="15"/>
  <c r="H76" i="15" s="1"/>
  <c r="G77" i="15"/>
  <c r="H77" i="15" s="1"/>
  <c r="G78" i="15"/>
  <c r="H78" i="15" s="1"/>
  <c r="G79" i="15"/>
  <c r="H79" i="15" s="1"/>
  <c r="G80" i="15"/>
  <c r="H80" i="15" s="1"/>
  <c r="G81" i="15"/>
  <c r="H81" i="15" s="1"/>
  <c r="G82" i="15"/>
  <c r="H82" i="15" s="1"/>
  <c r="G83" i="15"/>
  <c r="H83" i="15" s="1"/>
  <c r="G84" i="15"/>
  <c r="H84" i="15" s="1"/>
  <c r="G85" i="15"/>
  <c r="H85" i="15" s="1"/>
  <c r="G86" i="15"/>
  <c r="H86" i="15" s="1"/>
  <c r="G87" i="15"/>
  <c r="H87" i="15" s="1"/>
  <c r="G88" i="15"/>
  <c r="H88" i="15" s="1"/>
  <c r="G89" i="15"/>
  <c r="H89" i="15" s="1"/>
  <c r="G90" i="15"/>
  <c r="H90" i="15" s="1"/>
  <c r="G91" i="15"/>
  <c r="H91" i="15" s="1"/>
  <c r="G92" i="15"/>
  <c r="H92" i="15" s="1"/>
  <c r="G93" i="15"/>
  <c r="H93" i="15" s="1"/>
  <c r="G94" i="15"/>
  <c r="H94" i="15" s="1"/>
  <c r="G75" i="15"/>
  <c r="H75" i="15" s="1"/>
  <c r="G53" i="15"/>
  <c r="H53" i="15" s="1"/>
  <c r="G54" i="15"/>
  <c r="H54" i="15" s="1"/>
  <c r="G55" i="15"/>
  <c r="H55" i="15" s="1"/>
  <c r="G56" i="15"/>
  <c r="H56" i="15" s="1"/>
  <c r="G57" i="15"/>
  <c r="H57" i="15" s="1"/>
  <c r="G58" i="15"/>
  <c r="H58" i="15" s="1"/>
  <c r="G59" i="15"/>
  <c r="H59" i="15" s="1"/>
  <c r="G60" i="15"/>
  <c r="H60" i="15" s="1"/>
  <c r="G61" i="15"/>
  <c r="H61" i="15" s="1"/>
  <c r="G62" i="15"/>
  <c r="H62" i="15" s="1"/>
  <c r="G63" i="15"/>
  <c r="H63" i="15" s="1"/>
  <c r="G64" i="15"/>
  <c r="H64" i="15" s="1"/>
  <c r="G65" i="15"/>
  <c r="H65" i="15" s="1"/>
  <c r="G66" i="15"/>
  <c r="H66" i="15" s="1"/>
  <c r="G67" i="15"/>
  <c r="H67" i="15" s="1"/>
  <c r="G68" i="15"/>
  <c r="H68" i="15" s="1"/>
  <c r="G69" i="15"/>
  <c r="H69" i="15" s="1"/>
  <c r="G70" i="15"/>
  <c r="H70" i="15" s="1"/>
  <c r="G71" i="15"/>
  <c r="H71" i="15" s="1"/>
  <c r="G52" i="15"/>
  <c r="H52" i="15" s="1"/>
  <c r="G29" i="15"/>
  <c r="H29" i="15" s="1"/>
  <c r="G30" i="15"/>
  <c r="H30" i="15" s="1"/>
  <c r="G31" i="15"/>
  <c r="H31" i="15" s="1"/>
  <c r="G32" i="15"/>
  <c r="H32" i="15" s="1"/>
  <c r="G33" i="15"/>
  <c r="H33" i="15" s="1"/>
  <c r="G34" i="15"/>
  <c r="H34" i="15" s="1"/>
  <c r="G35" i="15"/>
  <c r="H35" i="15" s="1"/>
  <c r="G36" i="15"/>
  <c r="H36" i="15" s="1"/>
  <c r="G37" i="15"/>
  <c r="H37" i="15" s="1"/>
  <c r="G38" i="15"/>
  <c r="H38" i="15" s="1"/>
  <c r="G39" i="15"/>
  <c r="H39" i="15" s="1"/>
  <c r="G40" i="15"/>
  <c r="H40" i="15" s="1"/>
  <c r="G41" i="15"/>
  <c r="H41" i="15" s="1"/>
  <c r="G42" i="15"/>
  <c r="H42" i="15" s="1"/>
  <c r="G43" i="15"/>
  <c r="H43" i="15" s="1"/>
  <c r="G44" i="15"/>
  <c r="H44" i="15" s="1"/>
  <c r="G45" i="15"/>
  <c r="H45" i="15" s="1"/>
  <c r="G46" i="15"/>
  <c r="H46" i="15" s="1"/>
  <c r="G47" i="15"/>
  <c r="H47" i="15" s="1"/>
  <c r="G28" i="15"/>
  <c r="H28" i="15" s="1"/>
  <c r="AZ3" i="11"/>
  <c r="AZ4" i="11"/>
  <c r="AZ5" i="11"/>
  <c r="AZ6" i="11"/>
  <c r="AZ7" i="11"/>
  <c r="AZ2" i="11"/>
  <c r="AW3" i="11"/>
  <c r="AW4" i="11" s="1"/>
  <c r="AW5" i="11" s="1"/>
  <c r="AW6" i="11" s="1"/>
  <c r="AW7" i="11" s="1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D28" i="14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E28" i="14"/>
  <c r="D28" i="13"/>
  <c r="D29" i="13" s="1"/>
  <c r="D30" i="13" s="1"/>
  <c r="E28" i="13"/>
  <c r="I18" i="8"/>
  <c r="I19" i="8"/>
  <c r="H19" i="8" s="1"/>
  <c r="L19" i="8" s="1"/>
  <c r="I20" i="8"/>
  <c r="I21" i="8"/>
  <c r="I22" i="8"/>
  <c r="H22" i="8" s="1"/>
  <c r="L22" i="8" s="1"/>
  <c r="I23" i="8"/>
  <c r="I24" i="8"/>
  <c r="I25" i="8"/>
  <c r="I26" i="8"/>
  <c r="I17" i="8"/>
  <c r="F26" i="8"/>
  <c r="F25" i="8"/>
  <c r="F24" i="8"/>
  <c r="F23" i="8"/>
  <c r="F22" i="8"/>
  <c r="F21" i="8"/>
  <c r="F20" i="8"/>
  <c r="F19" i="8"/>
  <c r="F18" i="8"/>
  <c r="F17" i="8"/>
  <c r="E18" i="8"/>
  <c r="E19" i="8"/>
  <c r="E20" i="8"/>
  <c r="E21" i="8"/>
  <c r="E22" i="8"/>
  <c r="E23" i="8"/>
  <c r="E24" i="8"/>
  <c r="E25" i="8"/>
  <c r="E26" i="8"/>
  <c r="D19" i="8"/>
  <c r="D20" i="8" s="1"/>
  <c r="D21" i="8" s="1"/>
  <c r="D22" i="8" s="1"/>
  <c r="D23" i="8" s="1"/>
  <c r="D24" i="8" s="1"/>
  <c r="D25" i="8" s="1"/>
  <c r="D26" i="8" s="1"/>
  <c r="D18" i="8"/>
  <c r="D17" i="8"/>
  <c r="G5" i="13"/>
  <c r="H5" i="13" s="1"/>
  <c r="I5" i="13" s="1"/>
  <c r="G6" i="13"/>
  <c r="H6" i="13" s="1"/>
  <c r="I6" i="13" s="1"/>
  <c r="G7" i="13"/>
  <c r="H7" i="13" s="1"/>
  <c r="I7" i="13" s="1"/>
  <c r="G8" i="13"/>
  <c r="H8" i="13" s="1"/>
  <c r="I8" i="13" s="1"/>
  <c r="G9" i="13"/>
  <c r="H9" i="13" s="1"/>
  <c r="I9" i="13" s="1"/>
  <c r="G10" i="13"/>
  <c r="H10" i="13" s="1"/>
  <c r="I10" i="13" s="1"/>
  <c r="G11" i="13"/>
  <c r="H11" i="13" s="1"/>
  <c r="I11" i="13" s="1"/>
  <c r="G12" i="13"/>
  <c r="H12" i="13" s="1"/>
  <c r="I12" i="13" s="1"/>
  <c r="G13" i="13"/>
  <c r="H13" i="13" s="1"/>
  <c r="I13" i="13" s="1"/>
  <c r="G14" i="13"/>
  <c r="H14" i="13" s="1"/>
  <c r="I14" i="13" s="1"/>
  <c r="G15" i="13"/>
  <c r="H15" i="13" s="1"/>
  <c r="I15" i="13" s="1"/>
  <c r="G16" i="13"/>
  <c r="H16" i="13" s="1"/>
  <c r="I16" i="13" s="1"/>
  <c r="G17" i="13"/>
  <c r="H17" i="13" s="1"/>
  <c r="I17" i="13" s="1"/>
  <c r="G18" i="13"/>
  <c r="H18" i="13" s="1"/>
  <c r="I18" i="13" s="1"/>
  <c r="G19" i="13"/>
  <c r="H19" i="13" s="1"/>
  <c r="I19" i="13" s="1"/>
  <c r="G20" i="13"/>
  <c r="H20" i="13" s="1"/>
  <c r="I20" i="13" s="1"/>
  <c r="G21" i="13"/>
  <c r="H21" i="13" s="1"/>
  <c r="I21" i="13" s="1"/>
  <c r="G22" i="13"/>
  <c r="H22" i="13" s="1"/>
  <c r="I22" i="13" s="1"/>
  <c r="G23" i="13"/>
  <c r="H23" i="13" s="1"/>
  <c r="I23" i="13" s="1"/>
  <c r="G4" i="13"/>
  <c r="H4" i="13" s="1"/>
  <c r="I4" i="13" s="1"/>
  <c r="E17" i="8"/>
  <c r="H17" i="8"/>
  <c r="L17" i="8" s="1"/>
  <c r="H18" i="8"/>
  <c r="L18" i="8" s="1"/>
  <c r="H20" i="8"/>
  <c r="L20" i="8" s="1"/>
  <c r="H21" i="8"/>
  <c r="L21" i="8" s="1"/>
  <c r="H23" i="8"/>
  <c r="L23" i="8" s="1"/>
  <c r="H24" i="8"/>
  <c r="L24" i="8" s="1"/>
  <c r="H25" i="8"/>
  <c r="L25" i="8" s="1"/>
  <c r="H26" i="8"/>
  <c r="L26" i="8" s="1"/>
  <c r="E3" i="8"/>
  <c r="E4" i="8" s="1"/>
  <c r="E5" i="8" s="1"/>
  <c r="E6" i="8" s="1"/>
  <c r="E7" i="8" s="1"/>
  <c r="E8" i="8" s="1"/>
  <c r="E9" i="8" s="1"/>
  <c r="E10" i="8" s="1"/>
  <c r="E11" i="8" s="1"/>
  <c r="D113" i="13" l="1"/>
  <c r="D31" i="13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G67" i="13" s="1"/>
  <c r="G35" i="13"/>
  <c r="G31" i="13"/>
  <c r="G30" i="13"/>
  <c r="D111" i="13"/>
  <c r="G29" i="13"/>
  <c r="E110" i="13"/>
  <c r="G55" i="13"/>
  <c r="G43" i="13"/>
  <c r="G42" i="13"/>
  <c r="G41" i="13"/>
  <c r="G56" i="13"/>
  <c r="G40" i="13"/>
  <c r="D76" i="13"/>
  <c r="D77" i="13" s="1"/>
  <c r="D78" i="13" s="1"/>
  <c r="G78" i="13" s="1"/>
  <c r="G76" i="13"/>
  <c r="I75" i="13"/>
  <c r="H75" i="13" s="1"/>
  <c r="L75" i="13" s="1"/>
  <c r="G75" i="13"/>
  <c r="F74" i="13"/>
  <c r="I74" i="13" s="1"/>
  <c r="H74" i="13" s="1"/>
  <c r="L74" i="13" s="1"/>
  <c r="I29" i="13"/>
  <c r="H29" i="13" s="1"/>
  <c r="L29" i="13" s="1"/>
  <c r="F52" i="16"/>
  <c r="G52" i="16" s="1"/>
  <c r="D53" i="16"/>
  <c r="G53" i="16" s="1"/>
  <c r="F51" i="16"/>
  <c r="G51" i="16" s="1"/>
  <c r="G6" i="16"/>
  <c r="H6" i="16" s="1"/>
  <c r="G5" i="16"/>
  <c r="H5" i="16" s="1"/>
  <c r="G5" i="14"/>
  <c r="H5" i="14" s="1"/>
  <c r="I5" i="14" s="1"/>
  <c r="E6" i="14"/>
  <c r="G5" i="15"/>
  <c r="H5" i="15" s="1"/>
  <c r="I5" i="15" s="1"/>
  <c r="G4" i="15"/>
  <c r="H4" i="15" s="1"/>
  <c r="I4" i="15" s="1"/>
  <c r="G3" i="11"/>
  <c r="F28" i="13"/>
  <c r="I28" i="13" s="1"/>
  <c r="H28" i="13" s="1"/>
  <c r="L28" i="13" s="1"/>
  <c r="F29" i="14"/>
  <c r="I29" i="14" s="1"/>
  <c r="F28" i="14"/>
  <c r="G24" i="8"/>
  <c r="G18" i="8"/>
  <c r="G17" i="8"/>
  <c r="G26" i="8"/>
  <c r="G25" i="8"/>
  <c r="G23" i="8"/>
  <c r="G22" i="8"/>
  <c r="G21" i="8"/>
  <c r="G20" i="8"/>
  <c r="G19" i="8"/>
  <c r="G7" i="8"/>
  <c r="G8" i="8"/>
  <c r="G9" i="8"/>
  <c r="G10" i="8"/>
  <c r="D114" i="13" l="1"/>
  <c r="G113" i="13"/>
  <c r="G63" i="13"/>
  <c r="G64" i="13"/>
  <c r="G66" i="13"/>
  <c r="G45" i="13"/>
  <c r="G39" i="13"/>
  <c r="G58" i="13"/>
  <c r="G53" i="13"/>
  <c r="G47" i="13"/>
  <c r="G49" i="13"/>
  <c r="G51" i="13"/>
  <c r="G61" i="13"/>
  <c r="G32" i="13"/>
  <c r="G57" i="13"/>
  <c r="G59" i="13"/>
  <c r="G38" i="13"/>
  <c r="G33" i="13"/>
  <c r="G65" i="13"/>
  <c r="G44" i="13"/>
  <c r="G46" i="13"/>
  <c r="I111" i="13"/>
  <c r="H111" i="13" s="1"/>
  <c r="L111" i="13" s="1"/>
  <c r="G34" i="13"/>
  <c r="G52" i="13"/>
  <c r="G54" i="13"/>
  <c r="G48" i="13"/>
  <c r="G50" i="13"/>
  <c r="G60" i="13"/>
  <c r="G62" i="13"/>
  <c r="G37" i="13"/>
  <c r="G36" i="13"/>
  <c r="F110" i="13"/>
  <c r="I76" i="13"/>
  <c r="H76" i="13" s="1"/>
  <c r="L76" i="13" s="1"/>
  <c r="G77" i="13"/>
  <c r="I77" i="13"/>
  <c r="H77" i="13" s="1"/>
  <c r="L77" i="13" s="1"/>
  <c r="D79" i="13"/>
  <c r="I78" i="13"/>
  <c r="H78" i="13" s="1"/>
  <c r="G74" i="13"/>
  <c r="I30" i="13"/>
  <c r="H30" i="13" s="1"/>
  <c r="L30" i="13" s="1"/>
  <c r="D54" i="16"/>
  <c r="I53" i="16"/>
  <c r="H53" i="16" s="1"/>
  <c r="L53" i="16" s="1"/>
  <c r="I52" i="16"/>
  <c r="H52" i="16" s="1"/>
  <c r="L52" i="16" s="1"/>
  <c r="D55" i="16"/>
  <c r="G54" i="16"/>
  <c r="I54" i="16"/>
  <c r="H54" i="16" s="1"/>
  <c r="L54" i="16" s="1"/>
  <c r="G7" i="16"/>
  <c r="H7" i="16" s="1"/>
  <c r="I51" i="16"/>
  <c r="H51" i="16" s="1"/>
  <c r="L51" i="16" s="1"/>
  <c r="E7" i="14"/>
  <c r="G6" i="14"/>
  <c r="H6" i="14" s="1"/>
  <c r="I6" i="14" s="1"/>
  <c r="G6" i="15"/>
  <c r="H6" i="15" s="1"/>
  <c r="I6" i="15" s="1"/>
  <c r="G4" i="11"/>
  <c r="G29" i="14"/>
  <c r="I30" i="14"/>
  <c r="G30" i="14"/>
  <c r="G28" i="13"/>
  <c r="G2" i="12"/>
  <c r="G3" i="12"/>
  <c r="H3" i="12" s="1"/>
  <c r="J3" i="12" s="1"/>
  <c r="G4" i="12"/>
  <c r="G5" i="12"/>
  <c r="G6" i="12"/>
  <c r="G7" i="12"/>
  <c r="H7" i="12" s="1"/>
  <c r="J7" i="12" s="1"/>
  <c r="G8" i="12"/>
  <c r="G9" i="12"/>
  <c r="G10" i="12"/>
  <c r="G11" i="12"/>
  <c r="I40" i="12"/>
  <c r="I39" i="12"/>
  <c r="I38" i="12"/>
  <c r="I37" i="12"/>
  <c r="I36" i="12"/>
  <c r="I35" i="12"/>
  <c r="I34" i="12"/>
  <c r="I33" i="12"/>
  <c r="I32" i="12"/>
  <c r="I31" i="12"/>
  <c r="I26" i="12"/>
  <c r="I25" i="12"/>
  <c r="I24" i="12"/>
  <c r="I23" i="12"/>
  <c r="I22" i="12"/>
  <c r="I21" i="12"/>
  <c r="I20" i="12"/>
  <c r="I19" i="12"/>
  <c r="I18" i="12"/>
  <c r="I17" i="12"/>
  <c r="D115" i="13" l="1"/>
  <c r="G114" i="13"/>
  <c r="I110" i="13"/>
  <c r="H110" i="13" s="1"/>
  <c r="L110" i="13" s="1"/>
  <c r="G110" i="13"/>
  <c r="D80" i="13"/>
  <c r="G79" i="13"/>
  <c r="I79" i="13"/>
  <c r="H79" i="13" s="1"/>
  <c r="L78" i="13"/>
  <c r="I31" i="13"/>
  <c r="H31" i="13" s="1"/>
  <c r="L31" i="13" s="1"/>
  <c r="D56" i="16"/>
  <c r="G55" i="16"/>
  <c r="I55" i="16"/>
  <c r="H55" i="16" s="1"/>
  <c r="L55" i="16" s="1"/>
  <c r="G8" i="16"/>
  <c r="H8" i="16" s="1"/>
  <c r="G7" i="14"/>
  <c r="H7" i="14" s="1"/>
  <c r="I7" i="14" s="1"/>
  <c r="E8" i="14"/>
  <c r="G7" i="15"/>
  <c r="H7" i="15" s="1"/>
  <c r="I7" i="15" s="1"/>
  <c r="G5" i="11"/>
  <c r="I31" i="14"/>
  <c r="G31" i="14"/>
  <c r="H2" i="12"/>
  <c r="J2" i="12" s="1"/>
  <c r="H4" i="12"/>
  <c r="J4" i="12" s="1"/>
  <c r="H5" i="12"/>
  <c r="J5" i="12" s="1"/>
  <c r="H6" i="12"/>
  <c r="J6" i="12" s="1"/>
  <c r="H8" i="12"/>
  <c r="J8" i="12" s="1"/>
  <c r="H9" i="12"/>
  <c r="J9" i="12" s="1"/>
  <c r="H10" i="12"/>
  <c r="J10" i="12" s="1"/>
  <c r="H11" i="12"/>
  <c r="J11" i="12" s="1"/>
  <c r="AL2" i="8"/>
  <c r="G46" i="11"/>
  <c r="H46" i="11" s="1"/>
  <c r="I46" i="11" s="1"/>
  <c r="G47" i="11"/>
  <c r="H47" i="11" s="1"/>
  <c r="I47" i="11" s="1"/>
  <c r="G48" i="11"/>
  <c r="H48" i="11" s="1"/>
  <c r="I48" i="11" s="1"/>
  <c r="D116" i="13" l="1"/>
  <c r="G115" i="13"/>
  <c r="D81" i="13"/>
  <c r="G80" i="13"/>
  <c r="I80" i="13"/>
  <c r="H80" i="13" s="1"/>
  <c r="I32" i="13"/>
  <c r="H32" i="13" s="1"/>
  <c r="L32" i="13" s="1"/>
  <c r="D57" i="16"/>
  <c r="G56" i="16"/>
  <c r="I56" i="16"/>
  <c r="H56" i="16" s="1"/>
  <c r="L56" i="16" s="1"/>
  <c r="G9" i="16"/>
  <c r="H9" i="16" s="1"/>
  <c r="G8" i="14"/>
  <c r="H8" i="14" s="1"/>
  <c r="I8" i="14" s="1"/>
  <c r="E9" i="14"/>
  <c r="G8" i="15"/>
  <c r="H8" i="15" s="1"/>
  <c r="I8" i="15" s="1"/>
  <c r="G6" i="11"/>
  <c r="I32" i="14"/>
  <c r="G32" i="14"/>
  <c r="W19" i="11"/>
  <c r="W20" i="11"/>
  <c r="W21" i="11"/>
  <c r="W22" i="11"/>
  <c r="W23" i="11"/>
  <c r="W24" i="11"/>
  <c r="W25" i="11"/>
  <c r="W26" i="11"/>
  <c r="W27" i="11"/>
  <c r="W18" i="11"/>
  <c r="Q19" i="11"/>
  <c r="Q20" i="11"/>
  <c r="Q21" i="11"/>
  <c r="Q22" i="11"/>
  <c r="Q23" i="11"/>
  <c r="Q24" i="11"/>
  <c r="Q25" i="11"/>
  <c r="Q26" i="11"/>
  <c r="Q27" i="11"/>
  <c r="S19" i="11"/>
  <c r="T19" i="11" s="1"/>
  <c r="S20" i="11"/>
  <c r="T20" i="11" s="1"/>
  <c r="S21" i="11"/>
  <c r="T21" i="11" s="1"/>
  <c r="S22" i="11"/>
  <c r="T22" i="11" s="1"/>
  <c r="S23" i="11"/>
  <c r="T23" i="11" s="1"/>
  <c r="S24" i="11"/>
  <c r="T24" i="11" s="1"/>
  <c r="S25" i="11"/>
  <c r="T25" i="11" s="1"/>
  <c r="S26" i="11"/>
  <c r="T26" i="11" s="1"/>
  <c r="S27" i="11"/>
  <c r="T27" i="11" s="1"/>
  <c r="S18" i="11"/>
  <c r="T18" i="11" s="1"/>
  <c r="R19" i="11"/>
  <c r="R20" i="11"/>
  <c r="R21" i="11"/>
  <c r="R22" i="11"/>
  <c r="R23" i="11"/>
  <c r="R24" i="11"/>
  <c r="R25" i="11"/>
  <c r="R26" i="11"/>
  <c r="R27" i="11"/>
  <c r="R18" i="11"/>
  <c r="Q18" i="11"/>
  <c r="O13" i="11"/>
  <c r="O12" i="11"/>
  <c r="O11" i="11"/>
  <c r="O10" i="11"/>
  <c r="O9" i="11"/>
  <c r="O8" i="11"/>
  <c r="O7" i="11"/>
  <c r="O6" i="11"/>
  <c r="O5" i="11"/>
  <c r="O4" i="11"/>
  <c r="N4" i="11"/>
  <c r="N5" i="11" s="1"/>
  <c r="G62" i="11"/>
  <c r="H62" i="11" s="1"/>
  <c r="G34" i="11"/>
  <c r="H34" i="11" s="1"/>
  <c r="G33" i="11"/>
  <c r="H33" i="11" s="1"/>
  <c r="G32" i="11"/>
  <c r="H32" i="11" s="1"/>
  <c r="G20" i="11"/>
  <c r="H20" i="11" s="1"/>
  <c r="G19" i="11"/>
  <c r="H19" i="11" s="1"/>
  <c r="G18" i="11"/>
  <c r="H18" i="11" s="1"/>
  <c r="G2" i="11"/>
  <c r="H2" i="11" s="1"/>
  <c r="X3" i="8"/>
  <c r="Z3" i="8" s="1"/>
  <c r="AA3" i="8" s="1"/>
  <c r="Z2" i="8"/>
  <c r="AA2" i="8" s="1"/>
  <c r="Q3" i="8"/>
  <c r="R3" i="8" s="1"/>
  <c r="Q2" i="8"/>
  <c r="R2" i="8" s="1"/>
  <c r="E99" i="8"/>
  <c r="G99" i="8" s="1"/>
  <c r="H99" i="8" s="1"/>
  <c r="G98" i="8"/>
  <c r="H98" i="8" s="1"/>
  <c r="E86" i="8"/>
  <c r="G86" i="8" s="1"/>
  <c r="H86" i="8" s="1"/>
  <c r="G85" i="8"/>
  <c r="H85" i="8" s="1"/>
  <c r="I71" i="8"/>
  <c r="I58" i="8"/>
  <c r="I80" i="8"/>
  <c r="I79" i="8"/>
  <c r="I78" i="8"/>
  <c r="I77" i="8"/>
  <c r="I76" i="8"/>
  <c r="I75" i="8"/>
  <c r="I74" i="8"/>
  <c r="I73" i="8"/>
  <c r="I72" i="8"/>
  <c r="I67" i="8"/>
  <c r="I66" i="8"/>
  <c r="I65" i="8"/>
  <c r="I64" i="8"/>
  <c r="I63" i="8"/>
  <c r="I62" i="8"/>
  <c r="I61" i="8"/>
  <c r="I60" i="8"/>
  <c r="I59" i="8"/>
  <c r="I44" i="8"/>
  <c r="I53" i="8"/>
  <c r="I52" i="8"/>
  <c r="I51" i="8"/>
  <c r="I50" i="8"/>
  <c r="I49" i="8"/>
  <c r="I48" i="8"/>
  <c r="I47" i="8"/>
  <c r="I46" i="8"/>
  <c r="I45" i="8"/>
  <c r="I32" i="8"/>
  <c r="I33" i="8"/>
  <c r="I34" i="8"/>
  <c r="I35" i="8"/>
  <c r="I36" i="8"/>
  <c r="I37" i="8"/>
  <c r="I38" i="8"/>
  <c r="I39" i="8"/>
  <c r="I40" i="8"/>
  <c r="I31" i="8"/>
  <c r="F28" i="7"/>
  <c r="F27" i="7"/>
  <c r="F26" i="7"/>
  <c r="F25" i="7"/>
  <c r="F24" i="7"/>
  <c r="F23" i="7"/>
  <c r="G19" i="7" s="1"/>
  <c r="H19" i="7" s="1"/>
  <c r="F22" i="7"/>
  <c r="F21" i="7"/>
  <c r="F20" i="7"/>
  <c r="E20" i="7"/>
  <c r="J20" i="7" s="1"/>
  <c r="F19" i="7"/>
  <c r="E19" i="7"/>
  <c r="CA3" i="6"/>
  <c r="CA4" i="6"/>
  <c r="CA5" i="6"/>
  <c r="CA6" i="6"/>
  <c r="CA7" i="6"/>
  <c r="CA8" i="6"/>
  <c r="CA9" i="6"/>
  <c r="CA10" i="6"/>
  <c r="CA11" i="6"/>
  <c r="CA2" i="6"/>
  <c r="G2" i="8"/>
  <c r="H2" i="8" s="1"/>
  <c r="I2" i="8" s="1"/>
  <c r="N4" i="7"/>
  <c r="N5" i="7"/>
  <c r="N6" i="7"/>
  <c r="N7" i="7" s="1"/>
  <c r="N3" i="7"/>
  <c r="P3" i="7" s="1"/>
  <c r="AB3" i="7" s="1"/>
  <c r="P4" i="7"/>
  <c r="AB4" i="7" s="1"/>
  <c r="P5" i="7"/>
  <c r="Y5" i="7" s="1"/>
  <c r="P2" i="7"/>
  <c r="AB2" i="7" s="1"/>
  <c r="I10" i="7"/>
  <c r="I11" i="7"/>
  <c r="I12" i="7"/>
  <c r="I9" i="7"/>
  <c r="I3" i="7"/>
  <c r="J3" i="7" s="1"/>
  <c r="I4" i="7"/>
  <c r="J4" i="7" s="1"/>
  <c r="I5" i="7"/>
  <c r="I2" i="7"/>
  <c r="D117" i="13" l="1"/>
  <c r="G116" i="13"/>
  <c r="I112" i="13"/>
  <c r="H112" i="13" s="1"/>
  <c r="L112" i="13" s="1"/>
  <c r="D82" i="13"/>
  <c r="I81" i="13"/>
  <c r="H81" i="13" s="1"/>
  <c r="G81" i="13"/>
  <c r="I33" i="13"/>
  <c r="H33" i="13" s="1"/>
  <c r="L33" i="13" s="1"/>
  <c r="D58" i="16"/>
  <c r="I57" i="16"/>
  <c r="H57" i="16" s="1"/>
  <c r="L57" i="16" s="1"/>
  <c r="G57" i="16"/>
  <c r="G10" i="16"/>
  <c r="H10" i="16" s="1"/>
  <c r="G9" i="14"/>
  <c r="H9" i="14" s="1"/>
  <c r="I9" i="14" s="1"/>
  <c r="E10" i="14"/>
  <c r="G9" i="15"/>
  <c r="H9" i="15" s="1"/>
  <c r="I9" i="15" s="1"/>
  <c r="G7" i="11"/>
  <c r="G33" i="14"/>
  <c r="I33" i="14"/>
  <c r="G3" i="8"/>
  <c r="H3" i="8" s="1"/>
  <c r="I3" i="8" s="1"/>
  <c r="Q4" i="8"/>
  <c r="R4" i="8" s="1"/>
  <c r="P13" i="11"/>
  <c r="P12" i="11"/>
  <c r="V27" i="11"/>
  <c r="Y27" i="11" s="1"/>
  <c r="AB27" i="11" s="1"/>
  <c r="V19" i="11"/>
  <c r="Y19" i="11" s="1"/>
  <c r="AB19" i="11" s="1"/>
  <c r="P11" i="11"/>
  <c r="P6" i="11"/>
  <c r="P8" i="11"/>
  <c r="P7" i="11"/>
  <c r="P9" i="11"/>
  <c r="P10" i="11"/>
  <c r="P5" i="11"/>
  <c r="V21" i="11"/>
  <c r="Y21" i="11" s="1"/>
  <c r="AB21" i="11" s="1"/>
  <c r="V18" i="11"/>
  <c r="Y18" i="11" s="1"/>
  <c r="AB18" i="11" s="1"/>
  <c r="V20" i="11"/>
  <c r="Y20" i="11" s="1"/>
  <c r="AB20" i="11" s="1"/>
  <c r="U24" i="11"/>
  <c r="X24" i="11" s="1"/>
  <c r="AA24" i="11" s="1"/>
  <c r="V26" i="11"/>
  <c r="Y26" i="11" s="1"/>
  <c r="AB26" i="11" s="1"/>
  <c r="V25" i="11"/>
  <c r="Y25" i="11" s="1"/>
  <c r="AB25" i="11" s="1"/>
  <c r="U25" i="11"/>
  <c r="X25" i="11" s="1"/>
  <c r="AA25" i="11" s="1"/>
  <c r="U26" i="11"/>
  <c r="X26" i="11" s="1"/>
  <c r="AA26" i="11" s="1"/>
  <c r="U23" i="11"/>
  <c r="X23" i="11" s="1"/>
  <c r="AA23" i="11" s="1"/>
  <c r="U22" i="11"/>
  <c r="X22" i="11" s="1"/>
  <c r="AA22" i="11" s="1"/>
  <c r="V24" i="11"/>
  <c r="Y24" i="11" s="1"/>
  <c r="AB24" i="11" s="1"/>
  <c r="V23" i="11"/>
  <c r="Y23" i="11" s="1"/>
  <c r="AB23" i="11" s="1"/>
  <c r="V22" i="11"/>
  <c r="Y22" i="11" s="1"/>
  <c r="AB22" i="11" s="1"/>
  <c r="U18" i="11"/>
  <c r="X18" i="11" s="1"/>
  <c r="AA18" i="11" s="1"/>
  <c r="U20" i="11"/>
  <c r="X20" i="11" s="1"/>
  <c r="AA20" i="11" s="1"/>
  <c r="U27" i="11"/>
  <c r="X27" i="11" s="1"/>
  <c r="AA27" i="11" s="1"/>
  <c r="U19" i="11"/>
  <c r="X19" i="11" s="1"/>
  <c r="AA19" i="11" s="1"/>
  <c r="U21" i="11"/>
  <c r="X21" i="11" s="1"/>
  <c r="AA21" i="11" s="1"/>
  <c r="P4" i="11"/>
  <c r="G64" i="11"/>
  <c r="H64" i="11" s="1"/>
  <c r="G63" i="11"/>
  <c r="H63" i="11" s="1"/>
  <c r="G49" i="11"/>
  <c r="H49" i="11" s="1"/>
  <c r="I49" i="11" s="1"/>
  <c r="G36" i="11"/>
  <c r="H36" i="11" s="1"/>
  <c r="G35" i="11"/>
  <c r="H35" i="11" s="1"/>
  <c r="G21" i="11"/>
  <c r="H21" i="11" s="1"/>
  <c r="H4" i="11"/>
  <c r="H3" i="11"/>
  <c r="X4" i="8"/>
  <c r="E100" i="8"/>
  <c r="E87" i="8"/>
  <c r="J19" i="7"/>
  <c r="K20" i="7"/>
  <c r="I20" i="7"/>
  <c r="E21" i="7"/>
  <c r="H20" i="7"/>
  <c r="H7" i="8"/>
  <c r="I7" i="8" s="1"/>
  <c r="N8" i="7"/>
  <c r="P7" i="7"/>
  <c r="Z7" i="7" s="1"/>
  <c r="P6" i="7"/>
  <c r="Y6" i="7" s="1"/>
  <c r="Y2" i="7"/>
  <c r="Y4" i="7"/>
  <c r="Z6" i="7"/>
  <c r="Y3" i="7"/>
  <c r="Z5" i="7"/>
  <c r="Z2" i="7"/>
  <c r="Z4" i="7"/>
  <c r="Z3" i="7"/>
  <c r="AA5" i="7"/>
  <c r="AA2" i="7"/>
  <c r="AA4" i="7"/>
  <c r="AA3" i="7"/>
  <c r="AB5" i="7"/>
  <c r="J2" i="7"/>
  <c r="J5" i="7"/>
  <c r="BV2" i="6"/>
  <c r="BW3" i="6"/>
  <c r="BW4" i="6"/>
  <c r="BW5" i="6"/>
  <c r="BW6" i="6"/>
  <c r="BW7" i="6"/>
  <c r="BW8" i="6"/>
  <c r="BW9" i="6"/>
  <c r="BW10" i="6"/>
  <c r="BW11" i="6"/>
  <c r="BW2" i="6"/>
  <c r="D118" i="13" l="1"/>
  <c r="G117" i="13"/>
  <c r="I113" i="13"/>
  <c r="H113" i="13" s="1"/>
  <c r="L113" i="13" s="1"/>
  <c r="D83" i="13"/>
  <c r="G82" i="13"/>
  <c r="I82" i="13"/>
  <c r="H82" i="13" s="1"/>
  <c r="I34" i="13"/>
  <c r="H34" i="13" s="1"/>
  <c r="L34" i="13" s="1"/>
  <c r="D59" i="16"/>
  <c r="G58" i="16"/>
  <c r="I58" i="16"/>
  <c r="H58" i="16" s="1"/>
  <c r="L58" i="16" s="1"/>
  <c r="G11" i="16"/>
  <c r="H11" i="16" s="1"/>
  <c r="E11" i="14"/>
  <c r="G10" i="14"/>
  <c r="H10" i="14" s="1"/>
  <c r="I10" i="14" s="1"/>
  <c r="G10" i="15"/>
  <c r="H10" i="15" s="1"/>
  <c r="I10" i="15" s="1"/>
  <c r="G8" i="11"/>
  <c r="G34" i="14"/>
  <c r="I34" i="14"/>
  <c r="G4" i="8"/>
  <c r="H4" i="8" s="1"/>
  <c r="I4" i="8" s="1"/>
  <c r="Q5" i="8"/>
  <c r="R5" i="8" s="1"/>
  <c r="G6" i="8"/>
  <c r="H6" i="8" s="1"/>
  <c r="I6" i="8" s="1"/>
  <c r="G5" i="8"/>
  <c r="H5" i="8" s="1"/>
  <c r="I5" i="8" s="1"/>
  <c r="H8" i="8"/>
  <c r="I8" i="8" s="1"/>
  <c r="S5" i="11"/>
  <c r="R5" i="11" s="1"/>
  <c r="V5" i="11" s="1"/>
  <c r="AC18" i="11"/>
  <c r="AE18" i="11" s="1"/>
  <c r="AD18" i="11"/>
  <c r="S6" i="11"/>
  <c r="S7" i="11"/>
  <c r="Q4" i="11"/>
  <c r="S4" i="11"/>
  <c r="R4" i="11" s="1"/>
  <c r="V4" i="11" s="1"/>
  <c r="G65" i="11"/>
  <c r="H65" i="11" s="1"/>
  <c r="G50" i="11"/>
  <c r="H50" i="11" s="1"/>
  <c r="I50" i="11" s="1"/>
  <c r="G37" i="11"/>
  <c r="H37" i="11" s="1"/>
  <c r="G22" i="11"/>
  <c r="H22" i="11" s="1"/>
  <c r="H5" i="11"/>
  <c r="X5" i="8"/>
  <c r="Z4" i="8"/>
  <c r="AA4" i="8" s="1"/>
  <c r="E101" i="8"/>
  <c r="G100" i="8"/>
  <c r="H100" i="8" s="1"/>
  <c r="E88" i="8"/>
  <c r="G87" i="8"/>
  <c r="H87" i="8" s="1"/>
  <c r="J21" i="7"/>
  <c r="H21" i="7"/>
  <c r="E22" i="7"/>
  <c r="I19" i="7"/>
  <c r="K19" i="7"/>
  <c r="BX2" i="6"/>
  <c r="BY2" i="6" s="1"/>
  <c r="BV3" i="6"/>
  <c r="BY3" i="6" s="1"/>
  <c r="AB6" i="7"/>
  <c r="AA6" i="7"/>
  <c r="N9" i="7"/>
  <c r="P8" i="7"/>
  <c r="AB7" i="7"/>
  <c r="Y7" i="7"/>
  <c r="AA7" i="7"/>
  <c r="BB2" i="6"/>
  <c r="BE2" i="6" s="1"/>
  <c r="BC2" i="6"/>
  <c r="BF2" i="6" s="1"/>
  <c r="BB3" i="6"/>
  <c r="BE3" i="6" s="1"/>
  <c r="BC3" i="6"/>
  <c r="BF3" i="6" s="1"/>
  <c r="BB4" i="6"/>
  <c r="BE4" i="6" s="1"/>
  <c r="BC4" i="6"/>
  <c r="BF4" i="6" s="1"/>
  <c r="BB5" i="6"/>
  <c r="BE5" i="6" s="1"/>
  <c r="BC5" i="6"/>
  <c r="BF5" i="6"/>
  <c r="BB6" i="6"/>
  <c r="BE6" i="6" s="1"/>
  <c r="BC6" i="6"/>
  <c r="BF6" i="6" s="1"/>
  <c r="BB7" i="6"/>
  <c r="BE7" i="6" s="1"/>
  <c r="BC7" i="6"/>
  <c r="BF7" i="6" s="1"/>
  <c r="BB8" i="6"/>
  <c r="BE8" i="6" s="1"/>
  <c r="BC8" i="6"/>
  <c r="BF8" i="6" s="1"/>
  <c r="BB9" i="6"/>
  <c r="BE9" i="6" s="1"/>
  <c r="BC9" i="6"/>
  <c r="BF9" i="6" s="1"/>
  <c r="BB10" i="6"/>
  <c r="BE10" i="6" s="1"/>
  <c r="BC10" i="6"/>
  <c r="BF10" i="6" s="1"/>
  <c r="BB11" i="6"/>
  <c r="BC11" i="6"/>
  <c r="BE11" i="6"/>
  <c r="BF11" i="6"/>
  <c r="D119" i="13" l="1"/>
  <c r="G118" i="13"/>
  <c r="I114" i="13"/>
  <c r="H114" i="13" s="1"/>
  <c r="L114" i="13" s="1"/>
  <c r="D84" i="13"/>
  <c r="G83" i="13"/>
  <c r="I83" i="13"/>
  <c r="H83" i="13" s="1"/>
  <c r="I35" i="13"/>
  <c r="H35" i="13" s="1"/>
  <c r="L35" i="13" s="1"/>
  <c r="D60" i="16"/>
  <c r="G59" i="16"/>
  <c r="I59" i="16"/>
  <c r="H59" i="16" s="1"/>
  <c r="L59" i="16" s="1"/>
  <c r="G12" i="16"/>
  <c r="H12" i="16" s="1"/>
  <c r="E12" i="14"/>
  <c r="G11" i="14"/>
  <c r="H11" i="14" s="1"/>
  <c r="I11" i="14" s="1"/>
  <c r="G11" i="15"/>
  <c r="H11" i="15" s="1"/>
  <c r="I11" i="15" s="1"/>
  <c r="G9" i="11"/>
  <c r="G35" i="14"/>
  <c r="I35" i="14"/>
  <c r="G11" i="8"/>
  <c r="H9" i="8"/>
  <c r="I9" i="8" s="1"/>
  <c r="S8" i="11"/>
  <c r="R8" i="11" s="1"/>
  <c r="V8" i="11" s="1"/>
  <c r="S9" i="11"/>
  <c r="R7" i="11"/>
  <c r="V7" i="11" s="1"/>
  <c r="R6" i="11"/>
  <c r="V6" i="11" s="1"/>
  <c r="G66" i="11"/>
  <c r="H66" i="11" s="1"/>
  <c r="G51" i="11"/>
  <c r="H51" i="11" s="1"/>
  <c r="I51" i="11" s="1"/>
  <c r="G38" i="11"/>
  <c r="H38" i="11" s="1"/>
  <c r="G23" i="11"/>
  <c r="H23" i="11" s="1"/>
  <c r="H6" i="11"/>
  <c r="X6" i="8"/>
  <c r="Z5" i="8"/>
  <c r="AA5" i="8" s="1"/>
  <c r="E102" i="8"/>
  <c r="G101" i="8"/>
  <c r="H101" i="8" s="1"/>
  <c r="G88" i="8"/>
  <c r="H88" i="8" s="1"/>
  <c r="E89" i="8"/>
  <c r="K21" i="7"/>
  <c r="I21" i="7"/>
  <c r="E23" i="7"/>
  <c r="J22" i="7"/>
  <c r="H22" i="7"/>
  <c r="CB2" i="6"/>
  <c r="BV4" i="6"/>
  <c r="N10" i="7"/>
  <c r="P9" i="7"/>
  <c r="Z8" i="7"/>
  <c r="AB8" i="7"/>
  <c r="AA8" i="7"/>
  <c r="Y8" i="7"/>
  <c r="BH2" i="6"/>
  <c r="BJ2" i="6" s="1"/>
  <c r="BG2" i="6"/>
  <c r="BI2" i="6" s="1"/>
  <c r="D120" i="13" l="1"/>
  <c r="G119" i="13"/>
  <c r="I115" i="13"/>
  <c r="H115" i="13" s="1"/>
  <c r="L115" i="13" s="1"/>
  <c r="D85" i="13"/>
  <c r="G84" i="13"/>
  <c r="I84" i="13"/>
  <c r="H84" i="13" s="1"/>
  <c r="I36" i="13"/>
  <c r="H36" i="13" s="1"/>
  <c r="L36" i="13" s="1"/>
  <c r="D61" i="16"/>
  <c r="G60" i="16"/>
  <c r="I60" i="16"/>
  <c r="H60" i="16" s="1"/>
  <c r="L60" i="16" s="1"/>
  <c r="G13" i="16"/>
  <c r="H13" i="16" s="1"/>
  <c r="E13" i="14"/>
  <c r="G12" i="14"/>
  <c r="H12" i="14" s="1"/>
  <c r="I12" i="14" s="1"/>
  <c r="G12" i="15"/>
  <c r="H12" i="15" s="1"/>
  <c r="I12" i="15" s="1"/>
  <c r="G10" i="11"/>
  <c r="G11" i="11"/>
  <c r="I36" i="14"/>
  <c r="G36" i="14"/>
  <c r="Q6" i="8"/>
  <c r="R6" i="8" s="1"/>
  <c r="H11" i="8"/>
  <c r="I11" i="8" s="1"/>
  <c r="H10" i="8"/>
  <c r="I10" i="8" s="1"/>
  <c r="R9" i="11"/>
  <c r="V9" i="11" s="1"/>
  <c r="G67" i="11"/>
  <c r="H67" i="11" s="1"/>
  <c r="G52" i="11"/>
  <c r="H52" i="11" s="1"/>
  <c r="I52" i="11" s="1"/>
  <c r="G39" i="11"/>
  <c r="H39" i="11" s="1"/>
  <c r="G24" i="11"/>
  <c r="H24" i="11" s="1"/>
  <c r="H7" i="11"/>
  <c r="Z6" i="8"/>
  <c r="AA6" i="8" s="1"/>
  <c r="X7" i="8"/>
  <c r="Q7" i="8"/>
  <c r="R7" i="8" s="1"/>
  <c r="G102" i="8"/>
  <c r="H102" i="8" s="1"/>
  <c r="E103" i="8"/>
  <c r="G89" i="8"/>
  <c r="H89" i="8" s="1"/>
  <c r="E90" i="8"/>
  <c r="H23" i="7"/>
  <c r="E24" i="7"/>
  <c r="J23" i="7"/>
  <c r="K22" i="7"/>
  <c r="I22" i="7"/>
  <c r="BZ2" i="6"/>
  <c r="CB3" i="6"/>
  <c r="BZ3" i="6"/>
  <c r="BV5" i="6"/>
  <c r="BY4" i="6"/>
  <c r="AA9" i="7"/>
  <c r="Y9" i="7"/>
  <c r="AB9" i="7"/>
  <c r="Z9" i="7"/>
  <c r="N11" i="7"/>
  <c r="P11" i="7" s="1"/>
  <c r="P10" i="7"/>
  <c r="BO4" i="6"/>
  <c r="BO5" i="6"/>
  <c r="BO6" i="6"/>
  <c r="BO7" i="6"/>
  <c r="BO8" i="6"/>
  <c r="BO9" i="6"/>
  <c r="BO10" i="6"/>
  <c r="BO11" i="6"/>
  <c r="BO12" i="6"/>
  <c r="BO3" i="6"/>
  <c r="AS3" i="6"/>
  <c r="AU3" i="6" s="1"/>
  <c r="AS4" i="6"/>
  <c r="AU4" i="6" s="1"/>
  <c r="AS5" i="6"/>
  <c r="AU5" i="6" s="1"/>
  <c r="AS6" i="6"/>
  <c r="AU6" i="6" s="1"/>
  <c r="AS7" i="6"/>
  <c r="AU7" i="6" s="1"/>
  <c r="AS8" i="6"/>
  <c r="AU8" i="6" s="1"/>
  <c r="AS9" i="6"/>
  <c r="AU9" i="6" s="1"/>
  <c r="AS10" i="6"/>
  <c r="AU10" i="6" s="1"/>
  <c r="AS11" i="6"/>
  <c r="AU11" i="6" s="1"/>
  <c r="AS2" i="6"/>
  <c r="AU2" i="6" s="1"/>
  <c r="D121" i="13" l="1"/>
  <c r="G120" i="13"/>
  <c r="I116" i="13"/>
  <c r="H116" i="13" s="1"/>
  <c r="L116" i="13" s="1"/>
  <c r="D86" i="13"/>
  <c r="G85" i="13"/>
  <c r="I85" i="13"/>
  <c r="H85" i="13" s="1"/>
  <c r="L79" i="13"/>
  <c r="I37" i="13"/>
  <c r="H37" i="13" s="1"/>
  <c r="L37" i="13" s="1"/>
  <c r="D62" i="16"/>
  <c r="G61" i="16"/>
  <c r="I61" i="16"/>
  <c r="H61" i="16" s="1"/>
  <c r="L61" i="16" s="1"/>
  <c r="G14" i="16"/>
  <c r="H14" i="16" s="1"/>
  <c r="G13" i="14"/>
  <c r="H13" i="14" s="1"/>
  <c r="I13" i="14" s="1"/>
  <c r="E14" i="14"/>
  <c r="G13" i="15"/>
  <c r="H13" i="15" s="1"/>
  <c r="I13" i="15" s="1"/>
  <c r="I37" i="14"/>
  <c r="G37" i="14"/>
  <c r="G28" i="14"/>
  <c r="I28" i="14"/>
  <c r="H28" i="14" s="1"/>
  <c r="L28" i="14" s="1"/>
  <c r="S10" i="11"/>
  <c r="R10" i="11" s="1"/>
  <c r="V10" i="11" s="1"/>
  <c r="S11" i="11"/>
  <c r="G68" i="11"/>
  <c r="H68" i="11" s="1"/>
  <c r="G53" i="11"/>
  <c r="H53" i="11" s="1"/>
  <c r="I53" i="11" s="1"/>
  <c r="G41" i="11"/>
  <c r="H41" i="11" s="1"/>
  <c r="G40" i="11"/>
  <c r="H40" i="11" s="1"/>
  <c r="G25" i="11"/>
  <c r="H25" i="11" s="1"/>
  <c r="H8" i="11"/>
  <c r="X8" i="8"/>
  <c r="Z7" i="8"/>
  <c r="AA7" i="8" s="1"/>
  <c r="Q8" i="8"/>
  <c r="R8" i="8" s="1"/>
  <c r="E104" i="8"/>
  <c r="G103" i="8"/>
  <c r="H103" i="8" s="1"/>
  <c r="E91" i="8"/>
  <c r="G90" i="8"/>
  <c r="H90" i="8" s="1"/>
  <c r="J24" i="7"/>
  <c r="H24" i="7"/>
  <c r="E25" i="7"/>
  <c r="I23" i="7"/>
  <c r="K23" i="7"/>
  <c r="BV6" i="6"/>
  <c r="BY5" i="6"/>
  <c r="BZ4" i="6"/>
  <c r="CB4" i="6"/>
  <c r="AA10" i="7"/>
  <c r="Y10" i="7"/>
  <c r="AB10" i="7"/>
  <c r="Z10" i="7"/>
  <c r="AB11" i="7"/>
  <c r="Z11" i="7"/>
  <c r="AA11" i="7"/>
  <c r="Y11" i="7"/>
  <c r="F104" i="6"/>
  <c r="G104" i="6" s="1"/>
  <c r="F105" i="6"/>
  <c r="G105" i="6" s="1"/>
  <c r="F106" i="6"/>
  <c r="G106" i="6" s="1"/>
  <c r="F103" i="6"/>
  <c r="F102" i="6"/>
  <c r="G102" i="6" s="1"/>
  <c r="F101" i="6"/>
  <c r="G101" i="6" s="1"/>
  <c r="F100" i="6"/>
  <c r="G100" i="6" s="1"/>
  <c r="F99" i="6"/>
  <c r="G99" i="6" s="1"/>
  <c r="F98" i="6"/>
  <c r="G98" i="6" s="1"/>
  <c r="F97" i="6"/>
  <c r="G97" i="6" s="1"/>
  <c r="F96" i="6"/>
  <c r="G96" i="6" s="1"/>
  <c r="S7" i="6" s="1"/>
  <c r="F95" i="6"/>
  <c r="G95" i="6" s="1"/>
  <c r="S6" i="6" s="1"/>
  <c r="F94" i="6"/>
  <c r="G94" i="6" s="1"/>
  <c r="F93" i="6"/>
  <c r="G93" i="6" s="1"/>
  <c r="F92" i="6"/>
  <c r="G92" i="6" s="1"/>
  <c r="G103" i="6"/>
  <c r="G87" i="6"/>
  <c r="G86" i="6"/>
  <c r="G85" i="6"/>
  <c r="G84" i="6"/>
  <c r="G83" i="6"/>
  <c r="G82" i="6"/>
  <c r="G81" i="6"/>
  <c r="G80" i="6"/>
  <c r="G79" i="6"/>
  <c r="G78" i="6"/>
  <c r="G77" i="6"/>
  <c r="G76" i="6"/>
  <c r="S5" i="6" s="1"/>
  <c r="G75" i="6"/>
  <c r="G74" i="6"/>
  <c r="G73" i="6"/>
  <c r="F67" i="6"/>
  <c r="G67" i="6" s="1"/>
  <c r="F68" i="6"/>
  <c r="G68" i="6" s="1"/>
  <c r="F69" i="6"/>
  <c r="G69" i="6" s="1"/>
  <c r="F66" i="6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F58" i="6"/>
  <c r="G58" i="6" s="1"/>
  <c r="S4" i="6" s="1"/>
  <c r="F57" i="6"/>
  <c r="G57" i="6" s="1"/>
  <c r="F56" i="6"/>
  <c r="G56" i="6" s="1"/>
  <c r="F55" i="6"/>
  <c r="G55" i="6" s="1"/>
  <c r="G51" i="6"/>
  <c r="G50" i="6"/>
  <c r="G49" i="6"/>
  <c r="G48" i="6"/>
  <c r="G47" i="6"/>
  <c r="G46" i="6"/>
  <c r="G45" i="6"/>
  <c r="G44" i="6"/>
  <c r="G43" i="6"/>
  <c r="G42" i="6"/>
  <c r="G41" i="6"/>
  <c r="G40" i="6"/>
  <c r="S3" i="6" s="1"/>
  <c r="G39" i="6"/>
  <c r="G38" i="6"/>
  <c r="G37" i="6"/>
  <c r="F27" i="6"/>
  <c r="G27" i="6" s="1"/>
  <c r="F28" i="6"/>
  <c r="G28" i="6" s="1"/>
  <c r="F29" i="6"/>
  <c r="G29" i="6" s="1"/>
  <c r="F30" i="6"/>
  <c r="G30" i="6" s="1"/>
  <c r="F31" i="6"/>
  <c r="G31" i="6" s="1"/>
  <c r="F32" i="6"/>
  <c r="G32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S2" i="6" s="1"/>
  <c r="F20" i="6"/>
  <c r="G20" i="6" s="1"/>
  <c r="F19" i="6"/>
  <c r="G19" i="6" s="1"/>
  <c r="F18" i="6"/>
  <c r="G18" i="6" s="1"/>
  <c r="B6" i="6"/>
  <c r="D6" i="6" s="1"/>
  <c r="E6" i="6" s="1"/>
  <c r="D5" i="6"/>
  <c r="E5" i="6" s="1"/>
  <c r="D122" i="13" l="1"/>
  <c r="G121" i="13"/>
  <c r="I117" i="13"/>
  <c r="H117" i="13" s="1"/>
  <c r="L117" i="13" s="1"/>
  <c r="D87" i="13"/>
  <c r="I86" i="13"/>
  <c r="H86" i="13" s="1"/>
  <c r="G86" i="13"/>
  <c r="L80" i="13"/>
  <c r="I38" i="13"/>
  <c r="H38" i="13" s="1"/>
  <c r="L38" i="13" s="1"/>
  <c r="D63" i="16"/>
  <c r="G62" i="16"/>
  <c r="I62" i="16"/>
  <c r="H62" i="16" s="1"/>
  <c r="L62" i="16" s="1"/>
  <c r="G15" i="16"/>
  <c r="H15" i="16" s="1"/>
  <c r="E15" i="14"/>
  <c r="G14" i="14"/>
  <c r="H14" i="14" s="1"/>
  <c r="I14" i="14" s="1"/>
  <c r="G14" i="15"/>
  <c r="H14" i="15" s="1"/>
  <c r="I14" i="15" s="1"/>
  <c r="I38" i="14"/>
  <c r="G38" i="14"/>
  <c r="H29" i="14"/>
  <c r="L29" i="14" s="1"/>
  <c r="R11" i="11"/>
  <c r="V11" i="11" s="1"/>
  <c r="S12" i="11"/>
  <c r="G69" i="11"/>
  <c r="H69" i="11" s="1"/>
  <c r="G55" i="11"/>
  <c r="H55" i="11" s="1"/>
  <c r="I55" i="11" s="1"/>
  <c r="G54" i="11"/>
  <c r="H54" i="11" s="1"/>
  <c r="I54" i="11" s="1"/>
  <c r="G27" i="11"/>
  <c r="H27" i="11" s="1"/>
  <c r="G26" i="11"/>
  <c r="H26" i="11" s="1"/>
  <c r="H9" i="11"/>
  <c r="X9" i="8"/>
  <c r="Z8" i="8"/>
  <c r="AA8" i="8" s="1"/>
  <c r="Q9" i="8"/>
  <c r="R9" i="8" s="1"/>
  <c r="E105" i="8"/>
  <c r="G104" i="8"/>
  <c r="H104" i="8" s="1"/>
  <c r="E92" i="8"/>
  <c r="G91" i="8"/>
  <c r="H91" i="8" s="1"/>
  <c r="K24" i="7"/>
  <c r="I24" i="7"/>
  <c r="E26" i="7"/>
  <c r="J25" i="7"/>
  <c r="H25" i="7"/>
  <c r="CB5" i="6"/>
  <c r="BZ5" i="6"/>
  <c r="BV7" i="6"/>
  <c r="BY6" i="6"/>
  <c r="P3" i="6"/>
  <c r="N3" i="6" s="1"/>
  <c r="P2" i="6"/>
  <c r="P6" i="6"/>
  <c r="P4" i="6"/>
  <c r="P5" i="6"/>
  <c r="B7" i="6"/>
  <c r="D123" i="13" l="1"/>
  <c r="G122" i="13"/>
  <c r="I118" i="13"/>
  <c r="H118" i="13" s="1"/>
  <c r="L118" i="13" s="1"/>
  <c r="D88" i="13"/>
  <c r="G87" i="13"/>
  <c r="I87" i="13"/>
  <c r="H87" i="13" s="1"/>
  <c r="L81" i="13"/>
  <c r="I39" i="13"/>
  <c r="H39" i="13" s="1"/>
  <c r="L39" i="13" s="1"/>
  <c r="D64" i="16"/>
  <c r="G63" i="16"/>
  <c r="I63" i="16"/>
  <c r="H63" i="16" s="1"/>
  <c r="L63" i="16" s="1"/>
  <c r="G16" i="16"/>
  <c r="H16" i="16" s="1"/>
  <c r="G15" i="14"/>
  <c r="H15" i="14" s="1"/>
  <c r="I15" i="14" s="1"/>
  <c r="E16" i="14"/>
  <c r="G15" i="15"/>
  <c r="H15" i="15" s="1"/>
  <c r="I15" i="15" s="1"/>
  <c r="I39" i="14"/>
  <c r="G39" i="14"/>
  <c r="H30" i="14"/>
  <c r="L30" i="14" s="1"/>
  <c r="R12" i="11"/>
  <c r="V12" i="11" s="1"/>
  <c r="S13" i="11"/>
  <c r="G71" i="11"/>
  <c r="H71" i="11" s="1"/>
  <c r="G70" i="11"/>
  <c r="H70" i="11" s="1"/>
  <c r="H10" i="11"/>
  <c r="H11" i="11"/>
  <c r="X10" i="8"/>
  <c r="Z9" i="8"/>
  <c r="AA9" i="8" s="1"/>
  <c r="Q11" i="8"/>
  <c r="R11" i="8" s="1"/>
  <c r="Q10" i="8"/>
  <c r="R10" i="8" s="1"/>
  <c r="E106" i="8"/>
  <c r="G105" i="8"/>
  <c r="H105" i="8" s="1"/>
  <c r="E93" i="8"/>
  <c r="G92" i="8"/>
  <c r="H92" i="8" s="1"/>
  <c r="E27" i="7"/>
  <c r="J26" i="7"/>
  <c r="H26" i="7"/>
  <c r="K25" i="7"/>
  <c r="I25" i="7"/>
  <c r="CB6" i="6"/>
  <c r="BZ6" i="6"/>
  <c r="BV8" i="6"/>
  <c r="BY7" i="6"/>
  <c r="O5" i="6"/>
  <c r="N5" i="6"/>
  <c r="O4" i="6"/>
  <c r="N4" i="6"/>
  <c r="O6" i="6"/>
  <c r="N6" i="6"/>
  <c r="N2" i="6"/>
  <c r="O2" i="6"/>
  <c r="O3" i="6"/>
  <c r="B8" i="6"/>
  <c r="D7" i="6"/>
  <c r="E7" i="6" s="1"/>
  <c r="D124" i="13" l="1"/>
  <c r="G123" i="13"/>
  <c r="I119" i="13"/>
  <c r="H119" i="13" s="1"/>
  <c r="L119" i="13" s="1"/>
  <c r="D89" i="13"/>
  <c r="G88" i="13"/>
  <c r="I88" i="13"/>
  <c r="H88" i="13" s="1"/>
  <c r="L82" i="13"/>
  <c r="I40" i="13"/>
  <c r="H40" i="13" s="1"/>
  <c r="L40" i="13" s="1"/>
  <c r="D65" i="16"/>
  <c r="G64" i="16"/>
  <c r="I64" i="16"/>
  <c r="H64" i="16" s="1"/>
  <c r="L64" i="16" s="1"/>
  <c r="G17" i="16"/>
  <c r="H17" i="16" s="1"/>
  <c r="G16" i="14"/>
  <c r="H16" i="14" s="1"/>
  <c r="I16" i="14" s="1"/>
  <c r="E17" i="14"/>
  <c r="G16" i="15"/>
  <c r="H16" i="15" s="1"/>
  <c r="I16" i="15" s="1"/>
  <c r="I40" i="14"/>
  <c r="G40" i="14"/>
  <c r="H31" i="14"/>
  <c r="L31" i="14" s="1"/>
  <c r="R13" i="11"/>
  <c r="V13" i="11" s="1"/>
  <c r="X11" i="8"/>
  <c r="Z11" i="8" s="1"/>
  <c r="AA11" i="8" s="1"/>
  <c r="Z10" i="8"/>
  <c r="AA10" i="8" s="1"/>
  <c r="E107" i="8"/>
  <c r="G107" i="8" s="1"/>
  <c r="H107" i="8" s="1"/>
  <c r="G106" i="8"/>
  <c r="H106" i="8" s="1"/>
  <c r="E94" i="8"/>
  <c r="G94" i="8" s="1"/>
  <c r="H94" i="8" s="1"/>
  <c r="G93" i="8"/>
  <c r="H93" i="8" s="1"/>
  <c r="H27" i="7"/>
  <c r="E28" i="7"/>
  <c r="J27" i="7"/>
  <c r="K26" i="7"/>
  <c r="I26" i="7"/>
  <c r="CB7" i="6"/>
  <c r="BZ7" i="6"/>
  <c r="BV9" i="6"/>
  <c r="BY8" i="6"/>
  <c r="B9" i="6"/>
  <c r="D8" i="6"/>
  <c r="E8" i="6" s="1"/>
  <c r="D125" i="13" l="1"/>
  <c r="G124" i="13"/>
  <c r="I120" i="13"/>
  <c r="H120" i="13" s="1"/>
  <c r="L120" i="13" s="1"/>
  <c r="D90" i="13"/>
  <c r="I89" i="13"/>
  <c r="H89" i="13" s="1"/>
  <c r="G89" i="13"/>
  <c r="L83" i="13"/>
  <c r="I41" i="13"/>
  <c r="H41" i="13" s="1"/>
  <c r="L41" i="13" s="1"/>
  <c r="D66" i="16"/>
  <c r="I65" i="16"/>
  <c r="H65" i="16" s="1"/>
  <c r="L65" i="16" s="1"/>
  <c r="G65" i="16"/>
  <c r="G18" i="16"/>
  <c r="H18" i="16" s="1"/>
  <c r="G17" i="14"/>
  <c r="H17" i="14" s="1"/>
  <c r="I17" i="14" s="1"/>
  <c r="E18" i="14"/>
  <c r="G17" i="15"/>
  <c r="H17" i="15" s="1"/>
  <c r="I17" i="15" s="1"/>
  <c r="G41" i="14"/>
  <c r="I41" i="14"/>
  <c r="H32" i="14"/>
  <c r="L32" i="14" s="1"/>
  <c r="H28" i="7"/>
  <c r="J28" i="7"/>
  <c r="I27" i="7"/>
  <c r="K27" i="7"/>
  <c r="CB8" i="6"/>
  <c r="BZ8" i="6"/>
  <c r="BV10" i="6"/>
  <c r="BY9" i="6"/>
  <c r="B10" i="6"/>
  <c r="D9" i="6"/>
  <c r="E9" i="6" s="1"/>
  <c r="D126" i="13" l="1"/>
  <c r="G125" i="13"/>
  <c r="I121" i="13"/>
  <c r="H121" i="13" s="1"/>
  <c r="L121" i="13" s="1"/>
  <c r="D91" i="13"/>
  <c r="G90" i="13"/>
  <c r="I90" i="13"/>
  <c r="H90" i="13" s="1"/>
  <c r="L84" i="13"/>
  <c r="I42" i="13"/>
  <c r="H42" i="13" s="1"/>
  <c r="L42" i="13" s="1"/>
  <c r="D67" i="16"/>
  <c r="G66" i="16"/>
  <c r="I66" i="16"/>
  <c r="H66" i="16" s="1"/>
  <c r="L66" i="16" s="1"/>
  <c r="G19" i="16"/>
  <c r="H19" i="16" s="1"/>
  <c r="E19" i="14"/>
  <c r="G18" i="14"/>
  <c r="H18" i="14" s="1"/>
  <c r="I18" i="14" s="1"/>
  <c r="G18" i="15"/>
  <c r="H18" i="15" s="1"/>
  <c r="I18" i="15" s="1"/>
  <c r="G42" i="14"/>
  <c r="I42" i="14"/>
  <c r="H33" i="14"/>
  <c r="L33" i="14" s="1"/>
  <c r="K28" i="7"/>
  <c r="I28" i="7"/>
  <c r="BZ9" i="6"/>
  <c r="CB9" i="6"/>
  <c r="BV11" i="6"/>
  <c r="BY10" i="6"/>
  <c r="B11" i="6"/>
  <c r="D10" i="6"/>
  <c r="E10" i="6" s="1"/>
  <c r="D127" i="13" l="1"/>
  <c r="G126" i="13"/>
  <c r="I122" i="13"/>
  <c r="H122" i="13" s="1"/>
  <c r="L122" i="13" s="1"/>
  <c r="D92" i="13"/>
  <c r="I91" i="13"/>
  <c r="H91" i="13" s="1"/>
  <c r="G91" i="13"/>
  <c r="L85" i="13"/>
  <c r="I43" i="13"/>
  <c r="H43" i="13" s="1"/>
  <c r="L43" i="13" s="1"/>
  <c r="D68" i="16"/>
  <c r="G67" i="16"/>
  <c r="I67" i="16"/>
  <c r="H67" i="16" s="1"/>
  <c r="L67" i="16" s="1"/>
  <c r="G20" i="16"/>
  <c r="H20" i="16" s="1"/>
  <c r="E20" i="14"/>
  <c r="G19" i="14"/>
  <c r="H19" i="14" s="1"/>
  <c r="I19" i="14" s="1"/>
  <c r="G19" i="15"/>
  <c r="H19" i="15" s="1"/>
  <c r="I19" i="15" s="1"/>
  <c r="G43" i="14"/>
  <c r="I43" i="14"/>
  <c r="H34" i="14"/>
  <c r="L34" i="14" s="1"/>
  <c r="CB10" i="6"/>
  <c r="BZ10" i="6"/>
  <c r="BY11" i="6"/>
  <c r="D11" i="6"/>
  <c r="E11" i="6" s="1"/>
  <c r="B12" i="6"/>
  <c r="D128" i="13" l="1"/>
  <c r="G127" i="13"/>
  <c r="I123" i="13"/>
  <c r="H123" i="13" s="1"/>
  <c r="L123" i="13" s="1"/>
  <c r="D93" i="13"/>
  <c r="I92" i="13"/>
  <c r="H92" i="13" s="1"/>
  <c r="G92" i="13"/>
  <c r="L86" i="13"/>
  <c r="I44" i="13"/>
  <c r="H44" i="13" s="1"/>
  <c r="L44" i="13" s="1"/>
  <c r="D69" i="16"/>
  <c r="G68" i="16"/>
  <c r="I68" i="16"/>
  <c r="H68" i="16" s="1"/>
  <c r="L68" i="16" s="1"/>
  <c r="G21" i="16"/>
  <c r="H21" i="16" s="1"/>
  <c r="E21" i="14"/>
  <c r="G20" i="14"/>
  <c r="H20" i="14" s="1"/>
  <c r="I20" i="14" s="1"/>
  <c r="G20" i="15"/>
  <c r="H20" i="15" s="1"/>
  <c r="I20" i="15" s="1"/>
  <c r="I44" i="14"/>
  <c r="G44" i="14"/>
  <c r="H35" i="14"/>
  <c r="L35" i="14" s="1"/>
  <c r="CB11" i="6"/>
  <c r="BZ11" i="6"/>
  <c r="B13" i="6"/>
  <c r="D12" i="6"/>
  <c r="E12" i="6" s="1"/>
  <c r="D129" i="13" l="1"/>
  <c r="G128" i="13"/>
  <c r="I124" i="13"/>
  <c r="H124" i="13" s="1"/>
  <c r="L124" i="13" s="1"/>
  <c r="D94" i="13"/>
  <c r="G93" i="13"/>
  <c r="I93" i="13"/>
  <c r="H93" i="13" s="1"/>
  <c r="L87" i="13"/>
  <c r="I45" i="13"/>
  <c r="H45" i="13" s="1"/>
  <c r="L45" i="13" s="1"/>
  <c r="D70" i="16"/>
  <c r="G69" i="16"/>
  <c r="I69" i="16"/>
  <c r="H69" i="16" s="1"/>
  <c r="L69" i="16" s="1"/>
  <c r="G22" i="16"/>
  <c r="H22" i="16" s="1"/>
  <c r="G21" i="14"/>
  <c r="H21" i="14" s="1"/>
  <c r="I21" i="14" s="1"/>
  <c r="E22" i="14"/>
  <c r="G21" i="15"/>
  <c r="H21" i="15" s="1"/>
  <c r="I21" i="15" s="1"/>
  <c r="G45" i="14"/>
  <c r="I45" i="14"/>
  <c r="H36" i="14"/>
  <c r="L36" i="14" s="1"/>
  <c r="B14" i="6"/>
  <c r="D14" i="6" s="1"/>
  <c r="E14" i="6" s="1"/>
  <c r="D13" i="6"/>
  <c r="E13" i="6" s="1"/>
  <c r="D130" i="13" l="1"/>
  <c r="G129" i="13"/>
  <c r="I125" i="13"/>
  <c r="H125" i="13" s="1"/>
  <c r="L125" i="13" s="1"/>
  <c r="D95" i="13"/>
  <c r="I94" i="13"/>
  <c r="H94" i="13" s="1"/>
  <c r="G94" i="13"/>
  <c r="L88" i="13"/>
  <c r="I46" i="13"/>
  <c r="H46" i="13" s="1"/>
  <c r="L46" i="13" s="1"/>
  <c r="D71" i="16"/>
  <c r="G70" i="16"/>
  <c r="I70" i="16"/>
  <c r="H70" i="16" s="1"/>
  <c r="L70" i="16" s="1"/>
  <c r="G23" i="16"/>
  <c r="H23" i="16" s="1"/>
  <c r="E23" i="14"/>
  <c r="G23" i="14" s="1"/>
  <c r="H23" i="14" s="1"/>
  <c r="I23" i="14" s="1"/>
  <c r="G22" i="14"/>
  <c r="H22" i="14" s="1"/>
  <c r="I22" i="14" s="1"/>
  <c r="G23" i="15"/>
  <c r="H23" i="15" s="1"/>
  <c r="I23" i="15" s="1"/>
  <c r="G22" i="15"/>
  <c r="H22" i="15" s="1"/>
  <c r="I22" i="15" s="1"/>
  <c r="I46" i="14"/>
  <c r="G46" i="14"/>
  <c r="H37" i="14"/>
  <c r="L37" i="14" s="1"/>
  <c r="X53" i="4"/>
  <c r="X54" i="4"/>
  <c r="X55" i="4"/>
  <c r="X56" i="4"/>
  <c r="X57" i="4"/>
  <c r="X58" i="4"/>
  <c r="X59" i="4"/>
  <c r="X60" i="4"/>
  <c r="X61" i="4"/>
  <c r="X52" i="4"/>
  <c r="W53" i="4"/>
  <c r="W54" i="4"/>
  <c r="W55" i="4"/>
  <c r="W56" i="4"/>
  <c r="W57" i="4"/>
  <c r="W58" i="4"/>
  <c r="W59" i="4"/>
  <c r="W60" i="4"/>
  <c r="W61" i="4"/>
  <c r="W52" i="4"/>
  <c r="D131" i="13" l="1"/>
  <c r="G130" i="13"/>
  <c r="I126" i="13"/>
  <c r="H126" i="13" s="1"/>
  <c r="L126" i="13" s="1"/>
  <c r="D96" i="13"/>
  <c r="I95" i="13"/>
  <c r="H95" i="13" s="1"/>
  <c r="G95" i="13"/>
  <c r="L89" i="13"/>
  <c r="I47" i="13"/>
  <c r="H47" i="13" s="1"/>
  <c r="L47" i="13" s="1"/>
  <c r="D72" i="16"/>
  <c r="G71" i="16"/>
  <c r="I71" i="16"/>
  <c r="H71" i="16" s="1"/>
  <c r="L71" i="16" s="1"/>
  <c r="G24" i="16"/>
  <c r="H24" i="16" s="1"/>
  <c r="I47" i="14"/>
  <c r="G47" i="14"/>
  <c r="H38" i="14"/>
  <c r="L38" i="14" s="1"/>
  <c r="D132" i="13" l="1"/>
  <c r="G131" i="13"/>
  <c r="I127" i="13"/>
  <c r="H127" i="13" s="1"/>
  <c r="L127" i="13" s="1"/>
  <c r="D97" i="13"/>
  <c r="I96" i="13"/>
  <c r="H96" i="13" s="1"/>
  <c r="G96" i="13"/>
  <c r="L90" i="13"/>
  <c r="I48" i="13"/>
  <c r="H48" i="13" s="1"/>
  <c r="L48" i="13" s="1"/>
  <c r="D73" i="16"/>
  <c r="G72" i="16"/>
  <c r="I72" i="16"/>
  <c r="H72" i="16" s="1"/>
  <c r="L72" i="16" s="1"/>
  <c r="G25" i="16"/>
  <c r="H25" i="16" s="1"/>
  <c r="H39" i="14"/>
  <c r="L39" i="14" s="1"/>
  <c r="D133" i="13" l="1"/>
  <c r="G133" i="13" s="1"/>
  <c r="G132" i="13"/>
  <c r="I128" i="13"/>
  <c r="H128" i="13" s="1"/>
  <c r="L128" i="13" s="1"/>
  <c r="D98" i="13"/>
  <c r="G97" i="13"/>
  <c r="I97" i="13"/>
  <c r="H97" i="13" s="1"/>
  <c r="L91" i="13"/>
  <c r="I49" i="13"/>
  <c r="H49" i="13" s="1"/>
  <c r="L49" i="13" s="1"/>
  <c r="D74" i="16"/>
  <c r="I73" i="16"/>
  <c r="H73" i="16" s="1"/>
  <c r="L73" i="16" s="1"/>
  <c r="G73" i="16"/>
  <c r="G26" i="16"/>
  <c r="H26" i="16" s="1"/>
  <c r="H40" i="14"/>
  <c r="L40" i="14" s="1"/>
  <c r="I129" i="13" l="1"/>
  <c r="H129" i="13" s="1"/>
  <c r="L129" i="13" s="1"/>
  <c r="D99" i="13"/>
  <c r="G98" i="13"/>
  <c r="I98" i="13"/>
  <c r="H98" i="13" s="1"/>
  <c r="L92" i="13"/>
  <c r="I50" i="13"/>
  <c r="H50" i="13" s="1"/>
  <c r="L50" i="13" s="1"/>
  <c r="D75" i="16"/>
  <c r="G74" i="16"/>
  <c r="I74" i="16"/>
  <c r="H74" i="16" s="1"/>
  <c r="L74" i="16" s="1"/>
  <c r="G27" i="16"/>
  <c r="H27" i="16" s="1"/>
  <c r="H41" i="14"/>
  <c r="L41" i="14" s="1"/>
  <c r="I130" i="13" l="1"/>
  <c r="H130" i="13" s="1"/>
  <c r="L130" i="13" s="1"/>
  <c r="D100" i="13"/>
  <c r="G99" i="13"/>
  <c r="I99" i="13"/>
  <c r="H99" i="13" s="1"/>
  <c r="L93" i="13"/>
  <c r="I51" i="13"/>
  <c r="H51" i="13" s="1"/>
  <c r="L51" i="13" s="1"/>
  <c r="D76" i="16"/>
  <c r="G75" i="16"/>
  <c r="I75" i="16"/>
  <c r="H75" i="16" s="1"/>
  <c r="L75" i="16" s="1"/>
  <c r="G28" i="16"/>
  <c r="H28" i="16" s="1"/>
  <c r="H42" i="14"/>
  <c r="L42" i="14" s="1"/>
  <c r="I131" i="13" l="1"/>
  <c r="H131" i="13" s="1"/>
  <c r="L131" i="13" s="1"/>
  <c r="D101" i="13"/>
  <c r="G100" i="13"/>
  <c r="I100" i="13"/>
  <c r="H100" i="13" s="1"/>
  <c r="L94" i="13"/>
  <c r="I52" i="13"/>
  <c r="H52" i="13" s="1"/>
  <c r="L52" i="13" s="1"/>
  <c r="D77" i="16"/>
  <c r="G76" i="16"/>
  <c r="I76" i="16"/>
  <c r="H76" i="16" s="1"/>
  <c r="L76" i="16" s="1"/>
  <c r="G29" i="16"/>
  <c r="H29" i="16" s="1"/>
  <c r="H43" i="14"/>
  <c r="L43" i="14" s="1"/>
  <c r="I132" i="13" l="1"/>
  <c r="H132" i="13" s="1"/>
  <c r="L132" i="13" s="1"/>
  <c r="D102" i="13"/>
  <c r="G101" i="13"/>
  <c r="I101" i="13"/>
  <c r="H101" i="13" s="1"/>
  <c r="L95" i="13"/>
  <c r="I53" i="13"/>
  <c r="H53" i="13" s="1"/>
  <c r="L53" i="13" s="1"/>
  <c r="D78" i="16"/>
  <c r="G77" i="16"/>
  <c r="I77" i="16"/>
  <c r="H77" i="16" s="1"/>
  <c r="L77" i="16" s="1"/>
  <c r="G30" i="16"/>
  <c r="H30" i="16" s="1"/>
  <c r="H44" i="14"/>
  <c r="L44" i="14" s="1"/>
  <c r="I133" i="13" l="1"/>
  <c r="H133" i="13" s="1"/>
  <c r="L133" i="13" s="1"/>
  <c r="D103" i="13"/>
  <c r="I102" i="13"/>
  <c r="H102" i="13" s="1"/>
  <c r="G102" i="13"/>
  <c r="L96" i="13"/>
  <c r="I54" i="13"/>
  <c r="H54" i="13" s="1"/>
  <c r="L54" i="13" s="1"/>
  <c r="D79" i="16"/>
  <c r="G78" i="16"/>
  <c r="I78" i="16"/>
  <c r="H78" i="16" s="1"/>
  <c r="L78" i="16" s="1"/>
  <c r="G31" i="16"/>
  <c r="H31" i="16" s="1"/>
  <c r="H45" i="14"/>
  <c r="L45" i="14" s="1"/>
  <c r="G103" i="13" l="1"/>
  <c r="I103" i="13"/>
  <c r="H103" i="13" s="1"/>
  <c r="L97" i="13"/>
  <c r="I55" i="13"/>
  <c r="H55" i="13" s="1"/>
  <c r="L55" i="13" s="1"/>
  <c r="D80" i="16"/>
  <c r="G79" i="16"/>
  <c r="I79" i="16"/>
  <c r="H79" i="16" s="1"/>
  <c r="L79" i="16" s="1"/>
  <c r="G32" i="16"/>
  <c r="H32" i="16" s="1"/>
  <c r="H46" i="14"/>
  <c r="L46" i="14" s="1"/>
  <c r="L98" i="13" l="1"/>
  <c r="I56" i="13"/>
  <c r="H56" i="13" s="1"/>
  <c r="L56" i="13" s="1"/>
  <c r="D81" i="16"/>
  <c r="G80" i="16"/>
  <c r="I80" i="16"/>
  <c r="H80" i="16" s="1"/>
  <c r="L80" i="16" s="1"/>
  <c r="G33" i="16"/>
  <c r="H33" i="16" s="1"/>
  <c r="H47" i="14"/>
  <c r="L47" i="14" s="1"/>
  <c r="L99" i="13" l="1"/>
  <c r="I57" i="13"/>
  <c r="H57" i="13" s="1"/>
  <c r="L57" i="13" s="1"/>
  <c r="D82" i="16"/>
  <c r="I81" i="16"/>
  <c r="H81" i="16" s="1"/>
  <c r="L81" i="16" s="1"/>
  <c r="G81" i="16"/>
  <c r="G34" i="16"/>
  <c r="H34" i="16" s="1"/>
  <c r="L100" i="13" l="1"/>
  <c r="I58" i="13"/>
  <c r="H58" i="13" s="1"/>
  <c r="L58" i="13" s="1"/>
  <c r="D83" i="16"/>
  <c r="G82" i="16"/>
  <c r="I82" i="16"/>
  <c r="H82" i="16" s="1"/>
  <c r="L82" i="16" s="1"/>
  <c r="G35" i="16"/>
  <c r="H35" i="16" s="1"/>
  <c r="L101" i="13" l="1"/>
  <c r="I59" i="13"/>
  <c r="H59" i="13" s="1"/>
  <c r="L59" i="13" s="1"/>
  <c r="D84" i="16"/>
  <c r="G83" i="16"/>
  <c r="I83" i="16"/>
  <c r="H83" i="16" s="1"/>
  <c r="L83" i="16" s="1"/>
  <c r="G36" i="16"/>
  <c r="H36" i="16" s="1"/>
  <c r="L102" i="13" l="1"/>
  <c r="I60" i="13"/>
  <c r="H60" i="13" s="1"/>
  <c r="L60" i="13" s="1"/>
  <c r="D85" i="16"/>
  <c r="G84" i="16"/>
  <c r="I84" i="16"/>
  <c r="H84" i="16" s="1"/>
  <c r="L84" i="16" s="1"/>
  <c r="G37" i="16"/>
  <c r="H37" i="16" s="1"/>
  <c r="L103" i="13" l="1"/>
  <c r="I61" i="13"/>
  <c r="H61" i="13" s="1"/>
  <c r="L61" i="13" s="1"/>
  <c r="D86" i="16"/>
  <c r="G85" i="16"/>
  <c r="I85" i="16"/>
  <c r="H85" i="16" s="1"/>
  <c r="L85" i="16" s="1"/>
  <c r="G38" i="16"/>
  <c r="H38" i="16" s="1"/>
  <c r="I62" i="13" l="1"/>
  <c r="H62" i="13" s="1"/>
  <c r="L62" i="13" s="1"/>
  <c r="D87" i="16"/>
  <c r="G86" i="16"/>
  <c r="I86" i="16"/>
  <c r="H86" i="16" s="1"/>
  <c r="L86" i="16" s="1"/>
  <c r="G39" i="16"/>
  <c r="H39" i="16" s="1"/>
  <c r="I63" i="13" l="1"/>
  <c r="H63" i="13" s="1"/>
  <c r="L63" i="13" s="1"/>
  <c r="D88" i="16"/>
  <c r="G87" i="16"/>
  <c r="I87" i="16"/>
  <c r="H87" i="16" s="1"/>
  <c r="L87" i="16" s="1"/>
  <c r="G40" i="16"/>
  <c r="H40" i="16" s="1"/>
  <c r="I64" i="13" l="1"/>
  <c r="H64" i="13" s="1"/>
  <c r="L64" i="13" s="1"/>
  <c r="D89" i="16"/>
  <c r="G88" i="16"/>
  <c r="I88" i="16"/>
  <c r="H88" i="16" s="1"/>
  <c r="L88" i="16" s="1"/>
  <c r="G41" i="16"/>
  <c r="H41" i="16" s="1"/>
  <c r="I65" i="13" l="1"/>
  <c r="H65" i="13" s="1"/>
  <c r="L65" i="13" s="1"/>
  <c r="D90" i="16"/>
  <c r="I89" i="16"/>
  <c r="H89" i="16" s="1"/>
  <c r="L89" i="16" s="1"/>
  <c r="G89" i="16"/>
  <c r="G43" i="16"/>
  <c r="H43" i="16" s="1"/>
  <c r="G42" i="16"/>
  <c r="H42" i="16" s="1"/>
  <c r="I66" i="13" l="1"/>
  <c r="H66" i="13" s="1"/>
  <c r="L66" i="13" s="1"/>
  <c r="G90" i="16"/>
  <c r="I90" i="16"/>
  <c r="H90" i="16" s="1"/>
  <c r="L90" i="16" s="1"/>
  <c r="I67" i="13" l="1"/>
  <c r="H67" i="13" s="1"/>
  <c r="L67" i="13" s="1"/>
  <c r="Z9" i="17"/>
  <c r="Z10" i="17" s="1"/>
  <c r="Z11" i="17" s="1"/>
  <c r="Z12" i="17" s="1"/>
  <c r="Z13" i="17" s="1"/>
  <c r="Z14" i="17" s="1"/>
  <c r="Z15" i="17" s="1"/>
  <c r="Z16" i="17" s="1"/>
  <c r="Z17" i="17" s="1"/>
  <c r="Z18" i="17" s="1"/>
  <c r="Z19" i="17" s="1"/>
  <c r="Y9" i="17"/>
  <c r="Y10" i="17" s="1"/>
  <c r="Y11" i="17" s="1"/>
  <c r="Y12" i="17" s="1"/>
  <c r="Y13" i="17" s="1"/>
  <c r="Y14" i="17" s="1"/>
  <c r="Y15" i="17" s="1"/>
  <c r="Y16" i="17" s="1"/>
  <c r="Y17" i="17" s="1"/>
  <c r="Y18" i="17" s="1"/>
  <c r="Y19" i="17" s="1"/>
</calcChain>
</file>

<file path=xl/sharedStrings.xml><?xml version="1.0" encoding="utf-8"?>
<sst xmlns="http://schemas.openxmlformats.org/spreadsheetml/2006/main" count="4152" uniqueCount="355">
  <si>
    <t>index</t>
  </si>
  <si>
    <t>E1</t>
  </si>
  <si>
    <t>E2</t>
  </si>
  <si>
    <t>v12</t>
  </si>
  <si>
    <t>v23</t>
  </si>
  <si>
    <t>G12</t>
  </si>
  <si>
    <t>G13</t>
  </si>
  <si>
    <t>G23</t>
  </si>
  <si>
    <t>d31</t>
  </si>
  <si>
    <t>d32</t>
  </si>
  <si>
    <t>Angel</t>
  </si>
  <si>
    <t>HE</t>
  </si>
  <si>
    <t>q31</t>
  </si>
  <si>
    <t>q32</t>
  </si>
  <si>
    <t>g33</t>
  </si>
  <si>
    <t>k33</t>
  </si>
  <si>
    <t>r33</t>
  </si>
  <si>
    <t>Density</t>
  </si>
  <si>
    <t>zC1</t>
  </si>
  <si>
    <t>Zc2</t>
  </si>
  <si>
    <t>IsSmtLay(2)</t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</si>
  <si>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</si>
  <si>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</si>
  <si>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</si>
  <si>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</si>
  <si>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a/h=100</t>
    <phoneticPr fontId="1" type="noConversion"/>
  </si>
  <si>
    <t>层数</t>
    <phoneticPr fontId="1" type="noConversion"/>
  </si>
  <si>
    <t>当前层到中性面的距离Z</t>
    <phoneticPr fontId="1" type="noConversion"/>
  </si>
  <si>
    <t>板厚h(2mm)</t>
    <phoneticPr fontId="1" type="noConversion"/>
  </si>
  <si>
    <t>(4Z/H)*0.28=V-CNT</t>
    <phoneticPr fontId="1" type="noConversion"/>
  </si>
  <si>
    <t>V-m</t>
    <phoneticPr fontId="1" type="noConversion"/>
  </si>
  <si>
    <t>X分布</t>
    <phoneticPr fontId="1" type="noConversion"/>
  </si>
  <si>
    <t>CNT</t>
    <phoneticPr fontId="1" type="noConversion"/>
  </si>
  <si>
    <t>Barium titanate(1Vf)</t>
    <phoneticPr fontId="1" type="noConversion"/>
  </si>
  <si>
    <t>V-CNT</t>
    <phoneticPr fontId="1" type="noConversion"/>
  </si>
  <si>
    <t>V</t>
    <phoneticPr fontId="1" type="noConversion"/>
  </si>
  <si>
    <t>第1层</t>
    <phoneticPr fontId="1" type="noConversion"/>
  </si>
  <si>
    <t>C11</t>
    <phoneticPr fontId="1" type="noConversion"/>
  </si>
  <si>
    <t>C22</t>
    <phoneticPr fontId="1" type="noConversion"/>
  </si>
  <si>
    <t>C12</t>
    <phoneticPr fontId="1" type="noConversion"/>
  </si>
  <si>
    <t>C44</t>
    <phoneticPr fontId="1" type="noConversion"/>
  </si>
  <si>
    <t>C55</t>
    <phoneticPr fontId="1" type="noConversion"/>
  </si>
  <si>
    <t>C66</t>
    <phoneticPr fontId="1" type="noConversion"/>
  </si>
  <si>
    <t>e31=e32</t>
    <phoneticPr fontId="1" type="noConversion"/>
  </si>
  <si>
    <t>q31=q32</t>
    <phoneticPr fontId="1" type="noConversion"/>
  </si>
  <si>
    <t>x33</t>
    <phoneticPr fontId="1" type="noConversion"/>
  </si>
  <si>
    <t>k33</t>
    <phoneticPr fontId="1" type="noConversion"/>
  </si>
  <si>
    <t>r33</t>
    <phoneticPr fontId="1" type="noConversion"/>
  </si>
  <si>
    <t>density</t>
    <phoneticPr fontId="1" type="noConversion"/>
  </si>
  <si>
    <t>α</t>
    <phoneticPr fontId="1" type="noConversion"/>
  </si>
  <si>
    <t>PE</t>
    <phoneticPr fontId="1" type="noConversion"/>
  </si>
  <si>
    <t>PM</t>
    <phoneticPr fontId="1" type="noConversion"/>
  </si>
  <si>
    <t>X分布</t>
    <phoneticPr fontId="1" type="noConversion"/>
  </si>
  <si>
    <t>Vcnt=0.28</t>
    <phoneticPr fontId="1" type="noConversion"/>
  </si>
  <si>
    <t>Vf=0.5</t>
    <phoneticPr fontId="1" type="noConversion"/>
  </si>
  <si>
    <t>第2层</t>
    <phoneticPr fontId="1" type="noConversion"/>
  </si>
  <si>
    <t>第3层</t>
    <phoneticPr fontId="1" type="noConversion"/>
  </si>
  <si>
    <t>第4层</t>
    <phoneticPr fontId="1" type="noConversion"/>
  </si>
  <si>
    <t>第5层</t>
    <phoneticPr fontId="1" type="noConversion"/>
  </si>
  <si>
    <t>Vf=0.5</t>
    <phoneticPr fontId="1" type="noConversion"/>
  </si>
  <si>
    <t>中性面距离</t>
    <phoneticPr fontId="1" type="noConversion"/>
  </si>
  <si>
    <t>▲T</t>
    <phoneticPr fontId="1" type="noConversion"/>
  </si>
  <si>
    <t>α*▲T</t>
    <phoneticPr fontId="1" type="noConversion"/>
  </si>
  <si>
    <t>C11</t>
    <phoneticPr fontId="1" type="noConversion"/>
  </si>
  <si>
    <t>C12</t>
    <phoneticPr fontId="1" type="noConversion"/>
  </si>
  <si>
    <t>C22</t>
    <phoneticPr fontId="1" type="noConversion"/>
  </si>
  <si>
    <t>层数</t>
    <phoneticPr fontId="1" type="noConversion"/>
  </si>
  <si>
    <t>σ11</t>
  </si>
  <si>
    <t>σ22</t>
  </si>
  <si>
    <t>W*h(m^2)</t>
  </si>
  <si>
    <t>F1</t>
  </si>
  <si>
    <t>F2</t>
  </si>
  <si>
    <t>力臂</t>
  </si>
  <si>
    <t>弯矩1</t>
  </si>
  <si>
    <t>弯矩2</t>
  </si>
  <si>
    <t>弯矩1和</t>
  </si>
  <si>
    <t>弯矩2和</t>
  </si>
  <si>
    <t>每个节点弯矩</t>
  </si>
  <si>
    <t>ABAQUS</t>
    <phoneticPr fontId="1" type="noConversion"/>
  </si>
  <si>
    <t>程序3方向位移(mm)</t>
    <phoneticPr fontId="1" type="noConversion"/>
  </si>
  <si>
    <t>偏差</t>
    <phoneticPr fontId="1" type="noConversion"/>
  </si>
  <si>
    <t>CFFF</t>
    <phoneticPr fontId="1" type="noConversion"/>
  </si>
  <si>
    <t>SSSS</t>
    <phoneticPr fontId="1" type="noConversion"/>
  </si>
  <si>
    <t>HC（热传导系数）</t>
    <phoneticPr fontId="1" type="noConversion"/>
  </si>
  <si>
    <t>每层板厚</t>
    <phoneticPr fontId="1" type="noConversion"/>
  </si>
  <si>
    <t>导热*厚度和</t>
    <phoneticPr fontId="1" type="noConversion"/>
  </si>
  <si>
    <t>比率HC1/HC</t>
    <phoneticPr fontId="1" type="noConversion"/>
  </si>
  <si>
    <t>和（HC）</t>
    <phoneticPr fontId="1" type="noConversion"/>
  </si>
  <si>
    <t>BT1</t>
    <phoneticPr fontId="1" type="noConversion"/>
  </si>
  <si>
    <t>BT2</t>
    <phoneticPr fontId="1" type="noConversion"/>
  </si>
  <si>
    <t>z(HC1)</t>
    <phoneticPr fontId="1" type="noConversion"/>
  </si>
  <si>
    <t>层数</t>
    <phoneticPr fontId="1" type="noConversion"/>
  </si>
  <si>
    <t>Ttop=10°</t>
    <phoneticPr fontId="1" type="noConversion"/>
  </si>
  <si>
    <t>Tbot=0°</t>
    <phoneticPr fontId="1" type="noConversion"/>
  </si>
  <si>
    <t>FGM</t>
    <phoneticPr fontId="1" type="noConversion"/>
  </si>
  <si>
    <t>P0</t>
    <phoneticPr fontId="1" type="noConversion"/>
  </si>
  <si>
    <t>P-1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</si>
  <si>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</si>
  <si>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</si>
  <si>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</si>
  <si>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Ec</t>
    <phoneticPr fontId="1" type="noConversion"/>
  </si>
  <si>
    <t>μc</t>
    <phoneticPr fontId="1" type="noConversion"/>
  </si>
  <si>
    <t>аc</t>
    <phoneticPr fontId="1" type="noConversion"/>
  </si>
  <si>
    <t>Kc</t>
    <phoneticPr fontId="1" type="noConversion"/>
  </si>
  <si>
    <t>Em</t>
    <phoneticPr fontId="1" type="noConversion"/>
  </si>
  <si>
    <t>μm</t>
    <phoneticPr fontId="1" type="noConversion"/>
  </si>
  <si>
    <t>аm</t>
    <phoneticPr fontId="1" type="noConversion"/>
  </si>
  <si>
    <t>Km</t>
    <phoneticPr fontId="1" type="noConversion"/>
  </si>
  <si>
    <t>Pc</t>
    <phoneticPr fontId="1" type="noConversion"/>
  </si>
  <si>
    <t>温度T</t>
    <phoneticPr fontId="1" type="noConversion"/>
  </si>
  <si>
    <t>Pm</t>
  </si>
  <si>
    <t>Pm</t>
    <phoneticPr fontId="1" type="noConversion"/>
  </si>
  <si>
    <t>当前层到中性面距离（z）</t>
    <phoneticPr fontId="1" type="noConversion"/>
  </si>
  <si>
    <t>板总厚度（h）</t>
    <phoneticPr fontId="1" type="noConversion"/>
  </si>
  <si>
    <t>指数n</t>
    <phoneticPr fontId="1" type="noConversion"/>
  </si>
  <si>
    <t>Pc-Pm</t>
    <phoneticPr fontId="1" type="noConversion"/>
  </si>
  <si>
    <t>Vc(z)</t>
    <phoneticPr fontId="1" type="noConversion"/>
  </si>
  <si>
    <t>K</t>
  </si>
  <si>
    <t>Pc-Pm（E）</t>
    <phoneticPr fontId="1" type="noConversion"/>
  </si>
  <si>
    <t>μ</t>
    <phoneticPr fontId="1" type="noConversion"/>
  </si>
  <si>
    <t>(Pc-Pm)μ</t>
    <phoneticPr fontId="1" type="noConversion"/>
  </si>
  <si>
    <t>(Pc-Pm)а</t>
    <phoneticPr fontId="1" type="noConversion"/>
  </si>
  <si>
    <t>(Pc-Pm)K</t>
    <phoneticPr fontId="1" type="noConversion"/>
  </si>
  <si>
    <t>Pm（E）</t>
    <phoneticPr fontId="1" type="noConversion"/>
  </si>
  <si>
    <t>(Pm)μ</t>
    <phoneticPr fontId="1" type="noConversion"/>
  </si>
  <si>
    <t>(Pm)а</t>
    <phoneticPr fontId="1" type="noConversion"/>
  </si>
  <si>
    <t>(Pm)K</t>
    <phoneticPr fontId="1" type="noConversion"/>
  </si>
  <si>
    <t>P(z,T)E</t>
    <phoneticPr fontId="1" type="noConversion"/>
  </si>
  <si>
    <t>E</t>
    <phoneticPr fontId="1" type="noConversion"/>
  </si>
  <si>
    <t>а</t>
    <phoneticPr fontId="1" type="noConversion"/>
  </si>
  <si>
    <t>求每层▲T</t>
    <phoneticPr fontId="1" type="noConversion"/>
  </si>
  <si>
    <t>求每层导热系数</t>
    <phoneticPr fontId="1" type="noConversion"/>
  </si>
  <si>
    <t>总厚度</t>
    <phoneticPr fontId="1" type="noConversion"/>
  </si>
  <si>
    <t>每层上表面距离</t>
    <phoneticPr fontId="1" type="noConversion"/>
  </si>
  <si>
    <t>指数</t>
    <phoneticPr fontId="1" type="noConversion"/>
  </si>
  <si>
    <t>Vc（z）</t>
    <phoneticPr fontId="1" type="noConversion"/>
  </si>
  <si>
    <t>K(z)每层导热系数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</si>
  <si>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</si>
  <si>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</si>
  <si>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</si>
  <si>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1/导热系数</t>
    <phoneticPr fontId="1" type="noConversion"/>
  </si>
  <si>
    <t>求温度影响的参数</t>
    <phoneticPr fontId="1" type="noConversion"/>
  </si>
  <si>
    <t>其导数（1/kz）</t>
    <phoneticPr fontId="1" type="noConversion"/>
  </si>
  <si>
    <t>将温度变化的两种材料</t>
    <phoneticPr fontId="1" type="noConversion"/>
  </si>
  <si>
    <t>参杂和梯度分布</t>
    <phoneticPr fontId="1" type="noConversion"/>
  </si>
  <si>
    <t>а热膨胀系数</t>
    <phoneticPr fontId="1" type="noConversion"/>
  </si>
  <si>
    <t>E杨氏模量</t>
    <phoneticPr fontId="1" type="noConversion"/>
  </si>
  <si>
    <t>不受温度变化</t>
    <phoneticPr fontId="1" type="noConversion"/>
  </si>
  <si>
    <t>求每层泊松比</t>
    <phoneticPr fontId="1" type="noConversion"/>
  </si>
  <si>
    <t>求每层密度</t>
    <phoneticPr fontId="1" type="noConversion"/>
  </si>
  <si>
    <t>ρ</t>
    <phoneticPr fontId="1" type="noConversion"/>
  </si>
  <si>
    <t>E杨氏模量</t>
    <phoneticPr fontId="1" type="noConversion"/>
  </si>
  <si>
    <t>μ泊松比</t>
    <phoneticPr fontId="1" type="noConversion"/>
  </si>
  <si>
    <t>ρ密度</t>
    <phoneticPr fontId="1" type="noConversion"/>
  </si>
  <si>
    <t>k热传导</t>
    <phoneticPr fontId="1" type="noConversion"/>
  </si>
  <si>
    <t>1/K</t>
    <phoneticPr fontId="1" type="noConversion"/>
  </si>
  <si>
    <t>导热*厚度</t>
    <phoneticPr fontId="1" type="noConversion"/>
  </si>
  <si>
    <t>文献</t>
    <phoneticPr fontId="1" type="noConversion"/>
  </si>
  <si>
    <t>只有温度</t>
    <phoneticPr fontId="1" type="noConversion"/>
  </si>
  <si>
    <t>本程序</t>
    <phoneticPr fontId="1" type="noConversion"/>
  </si>
  <si>
    <t>SSSS中心点3</t>
    <phoneticPr fontId="1" type="noConversion"/>
  </si>
  <si>
    <t>n=1</t>
    <phoneticPr fontId="1" type="noConversion"/>
  </si>
  <si>
    <t>n=无穷</t>
    <phoneticPr fontId="1" type="noConversion"/>
  </si>
  <si>
    <t>n=2</t>
    <phoneticPr fontId="1" type="noConversion"/>
  </si>
  <si>
    <t>层数</t>
    <phoneticPr fontId="1" type="noConversion"/>
  </si>
  <si>
    <t>E1</t>
    <phoneticPr fontId="1" type="noConversion"/>
  </si>
  <si>
    <t>E2</t>
    <phoneticPr fontId="1" type="noConversion"/>
  </si>
  <si>
    <t>V</t>
    <phoneticPr fontId="1" type="noConversion"/>
  </si>
  <si>
    <t>方向位移mm</t>
    <phoneticPr fontId="1" type="noConversion"/>
  </si>
  <si>
    <t>abaqus</t>
    <phoneticPr fontId="1" type="noConversion"/>
  </si>
  <si>
    <t>n=无穷</t>
    <phoneticPr fontId="1" type="noConversion"/>
  </si>
  <si>
    <t>n=0</t>
    <phoneticPr fontId="1" type="noConversion"/>
  </si>
  <si>
    <t>n=0</t>
    <phoneticPr fontId="1" type="noConversion"/>
  </si>
  <si>
    <t>n=0.5</t>
    <phoneticPr fontId="1" type="noConversion"/>
  </si>
  <si>
    <t>A1</t>
  </si>
  <si>
    <t>A2</t>
  </si>
  <si>
    <t>PyroE</t>
  </si>
  <si>
    <t>PyroM</t>
  </si>
  <si>
    <t>HC（热传导系数）</t>
  </si>
  <si>
    <t>n=0.5</t>
    <phoneticPr fontId="1" type="noConversion"/>
  </si>
  <si>
    <t>а</t>
    <phoneticPr fontId="1" type="noConversion"/>
  </si>
  <si>
    <t>n=0</t>
    <phoneticPr fontId="1" type="noConversion"/>
  </si>
  <si>
    <t>程序</t>
    <phoneticPr fontId="1" type="noConversion"/>
  </si>
  <si>
    <t>文献</t>
    <phoneticPr fontId="1" type="noConversion"/>
  </si>
  <si>
    <t>只有温度</t>
    <phoneticPr fontId="1" type="noConversion"/>
  </si>
  <si>
    <r>
      <t>温度加载荷</t>
    </r>
    <r>
      <rPr>
        <i/>
        <u/>
        <sz val="11"/>
        <color theme="1"/>
        <rFont val="宋体"/>
        <family val="3"/>
        <charset val="134"/>
        <scheme val="minor"/>
      </rPr>
      <t>P=5</t>
    </r>
    <phoneticPr fontId="1" type="noConversion"/>
  </si>
  <si>
    <t>P=10</t>
    <phoneticPr fontId="1" type="noConversion"/>
  </si>
  <si>
    <t>P=15</t>
    <phoneticPr fontId="1" type="noConversion"/>
  </si>
  <si>
    <t>P=20</t>
    <phoneticPr fontId="1" type="noConversion"/>
  </si>
  <si>
    <t>P=23</t>
    <phoneticPr fontId="1" type="noConversion"/>
  </si>
  <si>
    <t>n=1</t>
    <phoneticPr fontId="1" type="noConversion"/>
  </si>
  <si>
    <t>n=无穷</t>
    <phoneticPr fontId="1" type="noConversion"/>
  </si>
  <si>
    <t>n=0.5</t>
    <phoneticPr fontId="1" type="noConversion"/>
  </si>
  <si>
    <t>n=2</t>
    <phoneticPr fontId="1" type="noConversion"/>
  </si>
  <si>
    <t>a</t>
    <phoneticPr fontId="1" type="noConversion"/>
  </si>
  <si>
    <t>频率</t>
    <phoneticPr fontId="1" type="noConversion"/>
  </si>
  <si>
    <t>密度0</t>
    <phoneticPr fontId="1" type="noConversion"/>
  </si>
  <si>
    <t>v0</t>
    <phoneticPr fontId="1" type="noConversion"/>
  </si>
  <si>
    <t>E0</t>
    <phoneticPr fontId="1" type="noConversion"/>
  </si>
  <si>
    <t>Hf</t>
    <phoneticPr fontId="1" type="noConversion"/>
  </si>
  <si>
    <t>归一化频率</t>
    <phoneticPr fontId="1" type="noConversion"/>
  </si>
  <si>
    <t>Ecm</t>
    <phoneticPr fontId="1" type="noConversion"/>
  </si>
  <si>
    <t>Em</t>
    <phoneticPr fontId="1" type="noConversion"/>
  </si>
  <si>
    <t>Ecm/Em</t>
    <phoneticPr fontId="1" type="noConversion"/>
  </si>
  <si>
    <t>n=0.2</t>
    <phoneticPr fontId="1" type="noConversion"/>
  </si>
  <si>
    <t>%</t>
    <phoneticPr fontId="1" type="noConversion"/>
  </si>
  <si>
    <t>上表面温度</t>
    <phoneticPr fontId="1" type="noConversion"/>
  </si>
  <si>
    <t>Kc</t>
    <phoneticPr fontId="1" type="noConversion"/>
  </si>
  <si>
    <t>Km</t>
    <phoneticPr fontId="1" type="noConversion"/>
  </si>
  <si>
    <t>Ec</t>
    <phoneticPr fontId="1" type="noConversion"/>
  </si>
  <si>
    <t>Em</t>
    <phoneticPr fontId="1" type="noConversion"/>
  </si>
  <si>
    <t>n=0.5</t>
    <phoneticPr fontId="1" type="noConversion"/>
  </si>
  <si>
    <t>n=1</t>
    <phoneticPr fontId="1" type="noConversion"/>
  </si>
  <si>
    <t>n=2</t>
    <phoneticPr fontId="1" type="noConversion"/>
  </si>
  <si>
    <t>n=0</t>
    <phoneticPr fontId="1" type="noConversion"/>
  </si>
  <si>
    <t>n=无穷</t>
    <phoneticPr fontId="1" type="noConversion"/>
  </si>
  <si>
    <t>导热*厚度</t>
    <phoneticPr fontId="1" type="noConversion"/>
  </si>
  <si>
    <t>C11</t>
    <phoneticPr fontId="1" type="noConversion"/>
  </si>
  <si>
    <t>C12</t>
    <phoneticPr fontId="1" type="noConversion"/>
  </si>
  <si>
    <t>C66</t>
    <phoneticPr fontId="1" type="noConversion"/>
  </si>
  <si>
    <t>C44</t>
    <phoneticPr fontId="1" type="noConversion"/>
  </si>
  <si>
    <t>C55</t>
    <phoneticPr fontId="1" type="noConversion"/>
  </si>
  <si>
    <t>e31</t>
    <phoneticPr fontId="1" type="noConversion"/>
  </si>
  <si>
    <t>q31</t>
    <phoneticPr fontId="1" type="noConversion"/>
  </si>
  <si>
    <t>χ33</t>
    <phoneticPr fontId="1" type="noConversion"/>
  </si>
  <si>
    <t>μ33</t>
    <phoneticPr fontId="1" type="noConversion"/>
  </si>
  <si>
    <t>k33</t>
    <phoneticPr fontId="1" type="noConversion"/>
  </si>
  <si>
    <t>HC</t>
    <phoneticPr fontId="1" type="noConversion"/>
  </si>
  <si>
    <t>密度</t>
    <phoneticPr fontId="1" type="noConversion"/>
  </si>
  <si>
    <t>B</t>
    <phoneticPr fontId="1" type="noConversion"/>
  </si>
  <si>
    <t>C</t>
    <phoneticPr fontId="1" type="noConversion"/>
  </si>
  <si>
    <t>Pc</t>
    <phoneticPr fontId="1" type="noConversion"/>
  </si>
  <si>
    <t>G12</t>
    <phoneticPr fontId="1" type="noConversion"/>
  </si>
  <si>
    <t>G12</t>
    <phoneticPr fontId="1" type="noConversion"/>
  </si>
  <si>
    <t>中性面距离</t>
    <phoneticPr fontId="1" type="noConversion"/>
  </si>
  <si>
    <t>d31</t>
    <phoneticPr fontId="1" type="noConversion"/>
  </si>
  <si>
    <t>1/K</t>
    <phoneticPr fontId="1" type="noConversion"/>
  </si>
  <si>
    <t>LIN</t>
    <phoneticPr fontId="1" type="noConversion"/>
  </si>
  <si>
    <t>NL</t>
    <phoneticPr fontId="1" type="noConversion"/>
  </si>
  <si>
    <t>程序</t>
    <phoneticPr fontId="1" type="noConversion"/>
  </si>
  <si>
    <t>Ttop=100°</t>
    <phoneticPr fontId="1" type="noConversion"/>
  </si>
  <si>
    <t>ABAQUS(mm)</t>
    <phoneticPr fontId="1" type="noConversion"/>
  </si>
  <si>
    <t>SFG-BFB</t>
    <phoneticPr fontId="1" type="noConversion"/>
  </si>
  <si>
    <t>index</t>
    <phoneticPr fontId="1" type="noConversion"/>
  </si>
  <si>
    <t>E1</t>
    <phoneticPr fontId="1" type="noConversion"/>
  </si>
  <si>
    <t>E2</t>
    <phoneticPr fontId="1" type="noConversion"/>
  </si>
  <si>
    <t>v12</t>
    <phoneticPr fontId="1" type="noConversion"/>
  </si>
  <si>
    <t>v23</t>
    <phoneticPr fontId="1" type="noConversion"/>
  </si>
  <si>
    <t>G12</t>
    <phoneticPr fontId="1" type="noConversion"/>
  </si>
  <si>
    <t>G13</t>
    <phoneticPr fontId="1" type="noConversion"/>
  </si>
  <si>
    <t>G23</t>
    <phoneticPr fontId="1" type="noConversion"/>
  </si>
  <si>
    <t>d31</t>
    <phoneticPr fontId="1" type="noConversion"/>
  </si>
  <si>
    <t>d32</t>
    <phoneticPr fontId="1" type="noConversion"/>
  </si>
  <si>
    <t>Angel</t>
    <phoneticPr fontId="1" type="noConversion"/>
  </si>
  <si>
    <t>HE</t>
    <phoneticPr fontId="1" type="noConversion"/>
  </si>
  <si>
    <t>q31</t>
    <phoneticPr fontId="1" type="noConversion"/>
  </si>
  <si>
    <t>q32</t>
    <phoneticPr fontId="1" type="noConversion"/>
  </si>
  <si>
    <t>g33</t>
    <phoneticPr fontId="1" type="noConversion"/>
  </si>
  <si>
    <t>k33</t>
    <phoneticPr fontId="1" type="noConversion"/>
  </si>
  <si>
    <t>r33</t>
    <phoneticPr fontId="1" type="noConversion"/>
  </si>
  <si>
    <t>Density</t>
    <phoneticPr fontId="1" type="noConversion"/>
  </si>
  <si>
    <t>zC1</t>
    <phoneticPr fontId="1" type="noConversion"/>
  </si>
  <si>
    <t>Zc2</t>
    <phoneticPr fontId="1" type="noConversion"/>
  </si>
  <si>
    <t>IsSmtLay(2)</t>
    <phoneticPr fontId="1" type="noConversion"/>
  </si>
  <si>
    <t>B</t>
    <phoneticPr fontId="1" type="noConversion"/>
  </si>
  <si>
    <t>F0.2</t>
    <phoneticPr fontId="1" type="noConversion"/>
  </si>
  <si>
    <t>F0.4</t>
    <phoneticPr fontId="1" type="noConversion"/>
  </si>
  <si>
    <t>F0.6</t>
    <phoneticPr fontId="1" type="noConversion"/>
  </si>
  <si>
    <t>F0.8</t>
    <phoneticPr fontId="1" type="noConversion"/>
  </si>
  <si>
    <t>F1</t>
    <phoneticPr fontId="1" type="noConversion"/>
  </si>
  <si>
    <t>BFB</t>
    <phoneticPr fontId="1" type="noConversion"/>
  </si>
  <si>
    <t>X</t>
    <phoneticPr fontId="1" type="noConversion"/>
  </si>
  <si>
    <t>Y</t>
    <phoneticPr fontId="1" type="noConversion"/>
  </si>
  <si>
    <t>B</t>
    <phoneticPr fontId="1" type="noConversion"/>
  </si>
  <si>
    <t>C</t>
    <phoneticPr fontId="1" type="noConversion"/>
  </si>
  <si>
    <t>Vpor=1</t>
    <phoneticPr fontId="1" type="noConversion"/>
  </si>
  <si>
    <t>P=0.2</t>
    <phoneticPr fontId="1" type="noConversion"/>
  </si>
  <si>
    <t>孔隙均匀分布</t>
    <phoneticPr fontId="1" type="noConversion"/>
  </si>
  <si>
    <t>孔隙体积</t>
    <phoneticPr fontId="1" type="noConversion"/>
  </si>
  <si>
    <t>P</t>
    <phoneticPr fontId="1" type="noConversion"/>
  </si>
  <si>
    <t>Vpor</t>
    <phoneticPr fontId="1" type="noConversion"/>
  </si>
  <si>
    <t>指数</t>
    <phoneticPr fontId="1" type="noConversion"/>
  </si>
  <si>
    <t>B</t>
    <phoneticPr fontId="1" type="noConversion"/>
  </si>
  <si>
    <t>C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</si>
  <si>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</si>
  <si>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</si>
  <si>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</si>
  <si>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Mfg</t>
    <phoneticPr fontId="1" type="noConversion"/>
  </si>
  <si>
    <t>孔隙V型分布</t>
    <phoneticPr fontId="1" type="noConversion"/>
  </si>
  <si>
    <t>孔隙X型分布</t>
    <phoneticPr fontId="1" type="noConversion"/>
  </si>
  <si>
    <t>Vpor=4(Z/h)</t>
    <phoneticPr fontId="1" type="noConversion"/>
  </si>
  <si>
    <t>壳体</t>
    <phoneticPr fontId="1" type="noConversion"/>
  </si>
  <si>
    <t>长0.2m</t>
    <phoneticPr fontId="1" type="noConversion"/>
  </si>
  <si>
    <t>弧度0.5rad</t>
    <phoneticPr fontId="1" type="noConversion"/>
  </si>
  <si>
    <t>半径R=0.4m</t>
    <phoneticPr fontId="1" type="noConversion"/>
  </si>
  <si>
    <t>B</t>
    <phoneticPr fontId="1" type="noConversion"/>
  </si>
  <si>
    <t>C</t>
    <phoneticPr fontId="1" type="noConversion"/>
  </si>
  <si>
    <t>F</t>
    <phoneticPr fontId="1" type="noConversion"/>
  </si>
  <si>
    <t>p=0</t>
    <phoneticPr fontId="1" type="noConversion"/>
  </si>
  <si>
    <t>p=0.2</t>
    <phoneticPr fontId="1" type="noConversion"/>
  </si>
  <si>
    <t>p=0.5</t>
    <phoneticPr fontId="1" type="noConversion"/>
  </si>
  <si>
    <t>p=0.1</t>
    <phoneticPr fontId="1" type="noConversion"/>
  </si>
  <si>
    <t>p=0.3</t>
    <phoneticPr fontId="1" type="noConversion"/>
  </si>
  <si>
    <t>p=0.4</t>
    <phoneticPr fontId="1" type="noConversion"/>
  </si>
  <si>
    <t>p=0.6</t>
    <phoneticPr fontId="1" type="noConversion"/>
  </si>
  <si>
    <t>n=1</t>
    <phoneticPr fontId="1" type="noConversion"/>
  </si>
  <si>
    <t>n=0.2</t>
    <phoneticPr fontId="1" type="noConversion"/>
  </si>
  <si>
    <t>Vpor=1</t>
    <phoneticPr fontId="1" type="noConversion"/>
  </si>
  <si>
    <t>%%%%%%%%%%%%%%%%%%%%%%%%%%%%%%%%%%%%%%%%%%%%%%%%%%%%%%%%%%%%%%%%%%%%%%%%%%%%%%%%</t>
    <phoneticPr fontId="1" type="noConversion"/>
  </si>
  <si>
    <t>n=0.5</t>
    <phoneticPr fontId="1" type="noConversion"/>
  </si>
  <si>
    <t>P=0:0.2:0.6</t>
    <phoneticPr fontId="1" type="noConversion"/>
  </si>
  <si>
    <t>n=2</t>
    <phoneticPr fontId="1" type="noConversion"/>
  </si>
  <si>
    <t>n=0.2,0.5,2,10,20</t>
    <phoneticPr fontId="1" type="noConversion"/>
  </si>
  <si>
    <t>n=10</t>
    <phoneticPr fontId="1" type="noConversion"/>
  </si>
  <si>
    <t>U</t>
    <phoneticPr fontId="1" type="noConversion"/>
  </si>
  <si>
    <t>V</t>
    <phoneticPr fontId="1" type="noConversion"/>
  </si>
  <si>
    <t>O</t>
    <phoneticPr fontId="1" type="noConversion"/>
  </si>
  <si>
    <t>X</t>
    <phoneticPr fontId="1" type="noConversion"/>
  </si>
  <si>
    <t>U</t>
    <phoneticPr fontId="1" type="noConversion"/>
  </si>
  <si>
    <t>V</t>
    <phoneticPr fontId="1" type="noConversion"/>
  </si>
  <si>
    <t>O</t>
    <phoneticPr fontId="1" type="noConversion"/>
  </si>
  <si>
    <t>X</t>
    <phoneticPr fontId="1" type="noConversion"/>
  </si>
  <si>
    <t>index=0.2</t>
    <phoneticPr fontId="1" type="noConversion"/>
  </si>
  <si>
    <t>阶数</t>
    <phoneticPr fontId="1" type="noConversion"/>
  </si>
  <si>
    <t>index=0.5</t>
    <phoneticPr fontId="1" type="noConversion"/>
  </si>
  <si>
    <t>index=2</t>
    <phoneticPr fontId="1" type="noConversion"/>
  </si>
  <si>
    <t>index=10</t>
    <phoneticPr fontId="1" type="noConversion"/>
  </si>
  <si>
    <t>U</t>
    <phoneticPr fontId="1" type="noConversion"/>
  </si>
  <si>
    <t>F</t>
    <phoneticPr fontId="1" type="noConversion"/>
  </si>
  <si>
    <t>B</t>
    <phoneticPr fontId="1" type="noConversion"/>
  </si>
  <si>
    <t>Vpor=1+2*Z/h</t>
    <phoneticPr fontId="1" type="noConversion"/>
  </si>
  <si>
    <t>P（孔隙率）</t>
    <phoneticPr fontId="1" type="noConversion"/>
  </si>
  <si>
    <t>V</t>
    <phoneticPr fontId="1" type="noConversion"/>
  </si>
  <si>
    <t>Vpor=2(1-2*Z/h)</t>
    <phoneticPr fontId="1" type="noConversion"/>
  </si>
  <si>
    <t>Em</t>
    <phoneticPr fontId="1" type="noConversion"/>
  </si>
  <si>
    <t>a</t>
    <phoneticPr fontId="1" type="noConversion"/>
  </si>
  <si>
    <t>q</t>
    <phoneticPr fontId="1" type="noConversion"/>
  </si>
  <si>
    <t>h</t>
    <phoneticPr fontId="1" type="noConversion"/>
  </si>
  <si>
    <t>红色数字部分需要填上，不然非线性会出现奇异性的警告</t>
    <phoneticPr fontId="1" type="noConversion"/>
  </si>
  <si>
    <t>n=0</t>
    <phoneticPr fontId="1" type="noConversion"/>
  </si>
  <si>
    <t>只有温度的归一化载荷(p=0)</t>
    <phoneticPr fontId="1" type="noConversion"/>
  </si>
  <si>
    <t>只有机械载荷(p=5)</t>
    <phoneticPr fontId="1" type="noConversion"/>
  </si>
  <si>
    <t>只有机械载荷(p=10)</t>
    <phoneticPr fontId="1" type="noConversion"/>
  </si>
  <si>
    <t>只有机械载荷(p=15)</t>
    <phoneticPr fontId="1" type="noConversion"/>
  </si>
  <si>
    <t>只有机械载荷(p=20)</t>
    <phoneticPr fontId="1" type="noConversion"/>
  </si>
  <si>
    <t>只有机械载荷(p=23)</t>
    <phoneticPr fontId="1" type="noConversion"/>
  </si>
  <si>
    <t>n=2</t>
    <phoneticPr fontId="1" type="noConversion"/>
  </si>
  <si>
    <t>n=0.5</t>
    <phoneticPr fontId="1" type="noConversion"/>
  </si>
  <si>
    <t>计算载荷</t>
    <phoneticPr fontId="1" type="noConversion"/>
  </si>
  <si>
    <t>NL</t>
    <phoneticPr fontId="1" type="noConversion"/>
  </si>
  <si>
    <t>n=0.5</t>
    <phoneticPr fontId="1" type="noConversion"/>
  </si>
  <si>
    <t>n=2</t>
    <phoneticPr fontId="1" type="noConversion"/>
  </si>
  <si>
    <t>节点弯矩1(10X10)</t>
    <phoneticPr fontId="1" type="noConversion"/>
  </si>
  <si>
    <t>abaqus</t>
    <phoneticPr fontId="1" type="noConversion"/>
  </si>
  <si>
    <t>n=infinity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</si>
</sst>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76" formatCode="0.000E+00"/>
    <numFmt numFmtId="177" formatCode="0.00_);[Red]\(0.00\)"/>
    <numFmt numFmtId="178" formatCode="0.00;[Red]0.00"/>
    <numFmt numFmtId="179" formatCode="0.000_);[Red]\(0.000\)"/>
    <numFmt numFmtId="180" formatCode="0.0000_);[Red]\(0.0000\)"/>
    <numFmt numFmtId="181" formatCode="0.0000_ "/>
    <numFmt numFmtId="182" formatCode="0.000_ "/>
    <numFmt numFmtId="183" formatCode="0.000;[Red]0.000"/>
    <numFmt numFmtId="188" formatCode="0.00000E+00"/>
  </numFmts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0.5"/>
      <color rgb="FF000000"/>
      <name val="Times New Roman"/>
      <family val="1"/>
    </font>
    <font>
      <sz val="11"/>
      <name val="宋体"/>
      <family val="2"/>
      <scheme val="minor"/>
    </font>
    <font>
      <i/>
      <u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7"/>
      <color rgb="FF262626"/>
      <name val="Segoe UI"/>
      <family val="2"/>
    </font>
    <font>
      <sz val="8"/>
      <color rgb="FF4D4D4D"/>
      <name val="Arial"/>
      <family val="2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rgb="FFFFFF00"/>
      <name val="宋体"/>
      <family val="2"/>
      <scheme val="minor"/>
    </font>
    <font>
      <sz val="11"/>
      <color rgb="FF000000"/>
      <name val="Calibri"/>
      <family val="2"/>
    </font>
    <font>
      <u/>
      <sz val="11"/>
      <color theme="1"/>
      <name val="宋体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>
      <alignment vertical="center"/>
    </xf>
  </cellStyleXfs>
  <cellXfs count="71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0" fillId="0" borderId="0" xfId="0" applyNumberFormat="1"/>
    <xf numFmtId="176" fontId="2" fillId="0" borderId="0" xfId="0" applyNumberFormat="1" applyFont="1"/>
    <xf numFmtId="0" fontId="2" fillId="0" borderId="0" xfId="0" applyNumberFormat="1" applyFont="1"/>
    <xf numFmtId="0" fontId="0" fillId="5" borderId="0" xfId="0" applyFill="1"/>
    <xf numFmtId="0" fontId="0" fillId="6" borderId="0" xfId="0" applyFill="1"/>
    <xf numFmtId="0" fontId="0" fillId="7" borderId="0" xfId="0" applyFill="1"/>
    <xf numFmtId="176" fontId="0" fillId="6" borderId="0" xfId="0" applyNumberFormat="1" applyFill="1"/>
    <xf numFmtId="10" fontId="0" fillId="2" borderId="0" xfId="0" applyNumberFormat="1" applyFill="1"/>
    <xf numFmtId="11" fontId="0" fillId="4" borderId="0" xfId="0" applyNumberFormat="1" applyFill="1"/>
    <xf numFmtId="0" fontId="2" fillId="0" borderId="0" xfId="0" applyFont="1"/>
    <xf numFmtId="176" fontId="0" fillId="2" borderId="0" xfId="0" applyNumberFormat="1" applyFill="1"/>
    <xf numFmtId="177" fontId="0" fillId="0" borderId="0" xfId="0" applyNumberFormat="1"/>
    <xf numFmtId="0" fontId="0" fillId="2" borderId="0" xfId="0" applyNumberFormat="1" applyFill="1"/>
    <xf numFmtId="0" fontId="0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1" fontId="0" fillId="8" borderId="0" xfId="0" applyNumberFormat="1" applyFill="1"/>
    <xf numFmtId="176" fontId="0" fillId="0" borderId="0" xfId="0" applyNumberFormat="1" applyFont="1"/>
    <xf numFmtId="11" fontId="0" fillId="0" borderId="0" xfId="0" applyNumberFormat="1" applyFont="1"/>
    <xf numFmtId="11" fontId="2" fillId="0" borderId="0" xfId="0" applyNumberFormat="1" applyFont="1"/>
    <xf numFmtId="0" fontId="4" fillId="0" borderId="0" xfId="0" applyFont="1"/>
    <xf numFmtId="0" fontId="0" fillId="0" borderId="0" xfId="0" applyFont="1"/>
    <xf numFmtId="176" fontId="0" fillId="4" borderId="0" xfId="0" applyNumberFormat="1" applyFill="1"/>
    <xf numFmtId="0" fontId="0" fillId="9" borderId="0" xfId="0" applyFill="1"/>
    <xf numFmtId="179" fontId="0" fillId="0" borderId="0" xfId="0" applyNumberFormat="1" applyFont="1"/>
    <xf numFmtId="180" fontId="0" fillId="2" borderId="0" xfId="0" applyNumberFormat="1" applyFill="1"/>
    <xf numFmtId="181" fontId="0" fillId="2" borderId="0" xfId="0" applyNumberFormat="1" applyFill="1"/>
    <xf numFmtId="0" fontId="5" fillId="2" borderId="0" xfId="0" applyFont="1" applyFill="1"/>
    <xf numFmtId="181" fontId="6" fillId="2" borderId="0" xfId="0" applyNumberFormat="1" applyFont="1" applyFill="1"/>
    <xf numFmtId="0" fontId="2" fillId="2" borderId="0" xfId="0" applyFont="1" applyFill="1"/>
    <xf numFmtId="182" fontId="0" fillId="2" borderId="0" xfId="0" applyNumberFormat="1" applyFill="1"/>
    <xf numFmtId="182" fontId="6" fillId="2" borderId="0" xfId="0" applyNumberFormat="1" applyFont="1" applyFill="1"/>
    <xf numFmtId="0" fontId="4" fillId="2" borderId="0" xfId="0" applyFont="1" applyFill="1"/>
    <xf numFmtId="10" fontId="0" fillId="0" borderId="0" xfId="0" applyNumberFormat="1"/>
    <xf numFmtId="179" fontId="0" fillId="0" borderId="0" xfId="0" applyNumberFormat="1"/>
    <xf numFmtId="179" fontId="0" fillId="2" borderId="0" xfId="0" applyNumberFormat="1" applyFill="1"/>
    <xf numFmtId="179" fontId="6" fillId="2" borderId="0" xfId="0" applyNumberFormat="1" applyFont="1" applyFill="1"/>
    <xf numFmtId="182" fontId="0" fillId="0" borderId="0" xfId="0" applyNumberFormat="1"/>
    <xf numFmtId="0" fontId="0" fillId="10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1" fontId="7" fillId="0" borderId="0" xfId="0" applyNumberFormat="1" applyFont="1"/>
    <xf numFmtId="0" fontId="8" fillId="0" borderId="0" xfId="0" applyFont="1"/>
    <xf numFmtId="0" fontId="9" fillId="0" borderId="0" xfId="0" applyFont="1"/>
    <xf numFmtId="0" fontId="11" fillId="10" borderId="0" xfId="0" applyFont="1" applyFill="1"/>
    <xf numFmtId="176" fontId="0" fillId="0" borderId="0" xfId="1" applyNumberFormat="1" applyFont="1" applyAlignment="1"/>
    <xf numFmtId="11" fontId="0" fillId="2" borderId="0" xfId="0" applyNumberFormat="1" applyFill="1"/>
    <xf numFmtId="183" fontId="0" fillId="0" borderId="0" xfId="0" applyNumberFormat="1"/>
    <xf numFmtId="11" fontId="12" fillId="0" borderId="6" xfId="0" applyNumberFormat="1" applyFont="1" applyBorder="1" applyAlignment="1">
      <alignment horizontal="right" vertical="center"/>
    </xf>
    <xf numFmtId="11" fontId="12" fillId="0" borderId="7" xfId="0" applyNumberFormat="1" applyFont="1" applyBorder="1" applyAlignment="1">
      <alignment horizontal="right" vertical="center"/>
    </xf>
    <xf numFmtId="11" fontId="12" fillId="0" borderId="8" xfId="0" applyNumberFormat="1" applyFont="1" applyBorder="1" applyAlignment="1">
      <alignment horizontal="right" vertical="center"/>
    </xf>
    <xf numFmtId="11" fontId="12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2" fillId="2" borderId="0" xfId="0" applyNumberFormat="1" applyFont="1" applyFill="1"/>
    <xf numFmtId="11" fontId="9" fillId="2" borderId="0" xfId="0" applyNumberFormat="1" applyFont="1" applyFill="1"/>
    <xf numFmtId="176" fontId="9" fillId="2" borderId="0" xfId="0" applyNumberFormat="1" applyFont="1" applyFill="1"/>
    <xf numFmtId="188" fontId="0" fillId="0" borderId="0" xfId="0" applyNumberFormat="1"/>
    <xf numFmtId="0" fontId="13" fillId="2" borderId="0" xfId="0" applyFont="1" applyFill="1"/>
    <xf numFmtId="182" fontId="2" fillId="2" borderId="0" xfId="0" applyNumberFormat="1" applyFont="1" applyFill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442947</xdr:colOff>
      <xdr:row>3</xdr:row>
      <xdr:rowOff>96309</xdr:rowOff>
    </xdr:from>
    <xdr:to>
      <xdr:col>16</xdr:col>
      <xdr:colOff>21345</xdr:colOff>
      <xdr:row>20</xdr:row>
      <xdr:rowOff>147109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2058" y="625476"/>
          <a:ext cx="3691787" cy="3049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"/>
  <sheetViews>
    <sheetView workbookViewId="0">
      <selection activeCell="D5" sqref="D5"/>
    </sheetView>
  </sheetViews>
  <sheetFormatPr defaultRowHeight="14" x14ac:dyDescent="0.25"/>
  <cols>
    <col min="4" max="4" width="11.36328125" bestFit="1" customWidth="1"/>
    <col min="5" max="5" width="10.26953125" bestFit="1" customWidth="1"/>
    <col min="9" max="9" width="12.36328125" customWidth="1"/>
    <col min="10" max="10" width="11.26953125" customWidth="1"/>
    <col min="11" max="11" width="9.36328125" bestFit="1" customWidth="1"/>
    <col min="12" max="14" width="9.26953125" bestFit="1" customWidth="1"/>
    <col min="15" max="15" width="12.26953125" customWidth="1"/>
    <col min="16" max="16" width="12.90625" customWidth="1"/>
    <col min="17" max="17" width="11.81640625" customWidth="1"/>
    <col min="18" max="18" width="11.08984375" customWidth="1"/>
    <col min="19" max="19" width="9.26953125" bestFit="1" customWidth="1"/>
    <col min="21" max="22" width="9.26953125" bestFit="1" customWidth="1"/>
    <col min="23" max="24" width="10.2695312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17</v>
      </c>
      <c r="W1" s="3" t="s">
        <v>18</v>
      </c>
      <c r="X1" s="3" t="s">
        <v>19</v>
      </c>
      <c r="Y1" s="3" t="s">
        <v>20</v>
      </c>
    </row>
    <row r="2" spans="1:31" x14ac:dyDescent="0.25">
      <c r="A2">
        <v>1</v>
      </c>
      <c r="B2" s="1">
        <v>800000000</v>
      </c>
      <c r="C2" s="1">
        <v>800000000</v>
      </c>
      <c r="D2">
        <v>0.25</v>
      </c>
      <c r="E2">
        <v>0.25</v>
      </c>
      <c r="F2" s="1">
        <v>320000000</v>
      </c>
      <c r="G2" s="1">
        <v>320000000</v>
      </c>
      <c r="H2" s="1">
        <v>320000000</v>
      </c>
      <c r="I2" s="1">
        <v>4.6000000000000001E-10</v>
      </c>
      <c r="J2" s="1">
        <v>4.6000000000000001E-10</v>
      </c>
      <c r="K2" s="1">
        <v>0</v>
      </c>
      <c r="L2" s="1">
        <v>2.1999999999999999E-5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1.2E-5</v>
      </c>
      <c r="S2" s="1">
        <v>0</v>
      </c>
      <c r="T2" s="1">
        <v>2.5000000000000002E-6</v>
      </c>
      <c r="U2" s="1">
        <v>0</v>
      </c>
      <c r="V2" s="1">
        <v>4000</v>
      </c>
      <c r="W2" s="1">
        <v>-1.1E-4</v>
      </c>
      <c r="X2" s="1">
        <v>-8.7999999999999998E-5</v>
      </c>
      <c r="Y2">
        <v>2</v>
      </c>
    </row>
    <row r="3" spans="1:31" x14ac:dyDescent="0.25">
      <c r="A3">
        <v>2</v>
      </c>
      <c r="B3" s="1">
        <v>1600000000</v>
      </c>
      <c r="C3" s="1">
        <v>1600000000</v>
      </c>
      <c r="D3">
        <v>0.25</v>
      </c>
      <c r="E3">
        <v>0.25</v>
      </c>
      <c r="F3" s="1">
        <v>640000000</v>
      </c>
      <c r="G3" s="1">
        <v>640000000</v>
      </c>
      <c r="H3" s="1">
        <v>640000000</v>
      </c>
      <c r="I3" s="1">
        <v>9.2000000000000003E-10</v>
      </c>
      <c r="J3" s="1">
        <v>9.2000000000000003E-10</v>
      </c>
      <c r="K3" s="1">
        <v>0</v>
      </c>
      <c r="L3" s="1">
        <v>2.1999999999999999E-5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2.4000000000000001E-5</v>
      </c>
      <c r="S3" s="1">
        <v>0</v>
      </c>
      <c r="T3" s="1">
        <v>5.0000000000000004E-6</v>
      </c>
      <c r="U3" s="1">
        <v>0</v>
      </c>
      <c r="V3" s="1">
        <v>4400</v>
      </c>
      <c r="W3" s="1">
        <v>-8.7999999999999998E-5</v>
      </c>
      <c r="X3" s="1">
        <v>-6.6000000000000005E-5</v>
      </c>
      <c r="Y3">
        <v>2</v>
      </c>
    </row>
    <row r="4" spans="1:31" x14ac:dyDescent="0.25">
      <c r="A4">
        <v>3</v>
      </c>
      <c r="B4" s="1">
        <v>2400000000</v>
      </c>
      <c r="C4" s="1">
        <v>2400000000</v>
      </c>
      <c r="D4">
        <v>0.25</v>
      </c>
      <c r="E4">
        <v>0.25</v>
      </c>
      <c r="F4" s="1">
        <v>960000000</v>
      </c>
      <c r="G4" s="1">
        <v>960000000</v>
      </c>
      <c r="H4" s="1">
        <v>960000000</v>
      </c>
      <c r="I4" s="1">
        <v>1.38E-9</v>
      </c>
      <c r="J4" s="1">
        <v>1.38E-9</v>
      </c>
      <c r="K4" s="1">
        <v>0</v>
      </c>
      <c r="L4" s="1">
        <v>2.1999999999999999E-5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3.6000000000000001E-5</v>
      </c>
      <c r="S4" s="1">
        <v>0</v>
      </c>
      <c r="T4" s="1">
        <v>7.5000000000000002E-6</v>
      </c>
      <c r="U4" s="1">
        <v>0</v>
      </c>
      <c r="V4" s="1">
        <v>4800</v>
      </c>
      <c r="W4" s="1">
        <v>-6.6000000000000005E-5</v>
      </c>
      <c r="X4" s="1">
        <v>-4.3999999999999999E-5</v>
      </c>
      <c r="Y4">
        <v>2</v>
      </c>
    </row>
    <row r="5" spans="1:31" x14ac:dyDescent="0.25">
      <c r="A5">
        <v>4</v>
      </c>
      <c r="B5" s="1">
        <v>3200000000</v>
      </c>
      <c r="C5" s="1">
        <v>3200000000</v>
      </c>
      <c r="D5">
        <v>0.25</v>
      </c>
      <c r="E5">
        <v>0.25</v>
      </c>
      <c r="F5" s="1">
        <v>1280000000</v>
      </c>
      <c r="G5" s="1">
        <v>1280000000</v>
      </c>
      <c r="H5" s="1">
        <v>1280000000</v>
      </c>
      <c r="I5" s="1">
        <v>1.8400000000000001E-9</v>
      </c>
      <c r="J5" s="1">
        <v>1.8400000000000001E-9</v>
      </c>
      <c r="K5" s="1">
        <v>0</v>
      </c>
      <c r="L5" s="1">
        <v>2.1999999999999999E-5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4.8000000000000001E-5</v>
      </c>
      <c r="S5" s="1">
        <v>0</v>
      </c>
      <c r="T5" s="1">
        <v>1.0000000000000001E-5</v>
      </c>
      <c r="U5" s="1">
        <v>0</v>
      </c>
      <c r="V5" s="1">
        <v>5200</v>
      </c>
      <c r="W5" s="1">
        <v>-4.3999999999999999E-5</v>
      </c>
      <c r="X5" s="1">
        <v>-2.1999999999999999E-5</v>
      </c>
      <c r="Y5">
        <v>2</v>
      </c>
    </row>
    <row r="6" spans="1:31" x14ac:dyDescent="0.25">
      <c r="A6">
        <v>5</v>
      </c>
      <c r="B6" s="1">
        <v>4000000000</v>
      </c>
      <c r="C6" s="1">
        <v>4000000000</v>
      </c>
      <c r="D6">
        <v>0.25</v>
      </c>
      <c r="E6">
        <v>0.25</v>
      </c>
      <c r="F6" s="1">
        <v>1600000000</v>
      </c>
      <c r="G6" s="1">
        <v>1600000000</v>
      </c>
      <c r="H6" s="1">
        <v>1600000000</v>
      </c>
      <c r="I6" s="1">
        <v>2.2999999999999999E-9</v>
      </c>
      <c r="J6" s="1">
        <v>2.2999999999999999E-9</v>
      </c>
      <c r="K6" s="1">
        <v>0</v>
      </c>
      <c r="L6" s="1">
        <v>2.1999999999999999E-5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6.0000000000000002E-5</v>
      </c>
      <c r="S6" s="1">
        <v>0</v>
      </c>
      <c r="T6" s="1">
        <v>1.2500000000000001E-5</v>
      </c>
      <c r="U6" s="1">
        <v>0</v>
      </c>
      <c r="V6" s="1">
        <v>5600</v>
      </c>
      <c r="W6" s="1">
        <v>-2.1999999999999999E-5</v>
      </c>
      <c r="X6" s="1">
        <v>0</v>
      </c>
      <c r="Y6">
        <v>2</v>
      </c>
    </row>
    <row r="7" spans="1:31" x14ac:dyDescent="0.25">
      <c r="A7">
        <v>6</v>
      </c>
      <c r="B7" s="1">
        <v>4000000000</v>
      </c>
      <c r="C7" s="1">
        <v>4000000000</v>
      </c>
      <c r="D7">
        <v>0.25</v>
      </c>
      <c r="E7">
        <v>0.25</v>
      </c>
      <c r="F7" s="1">
        <v>1600000000</v>
      </c>
      <c r="G7" s="1">
        <v>1600000000</v>
      </c>
      <c r="H7" s="1">
        <v>1600000000</v>
      </c>
      <c r="I7" s="1">
        <v>2.2999999999999999E-9</v>
      </c>
      <c r="J7" s="1">
        <v>2.2999999999999999E-9</v>
      </c>
      <c r="K7" s="1">
        <v>0</v>
      </c>
      <c r="L7" s="1">
        <v>2.1999999999999999E-5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7.2000000000000002E-5</v>
      </c>
      <c r="S7" s="1">
        <v>0</v>
      </c>
      <c r="T7" s="1">
        <v>1.5E-5</v>
      </c>
      <c r="U7" s="1">
        <v>0</v>
      </c>
      <c r="V7" s="1">
        <v>5600</v>
      </c>
      <c r="W7" s="1">
        <v>0</v>
      </c>
      <c r="X7" s="1">
        <v>2.1999999999999999E-5</v>
      </c>
      <c r="Y7">
        <v>2</v>
      </c>
      <c r="AC7" s="1"/>
      <c r="AE7" s="1"/>
    </row>
    <row r="8" spans="1:31" x14ac:dyDescent="0.25">
      <c r="A8">
        <v>7</v>
      </c>
      <c r="B8" s="1">
        <v>3200000000</v>
      </c>
      <c r="C8" s="1">
        <v>3200000000</v>
      </c>
      <c r="D8">
        <v>0.25</v>
      </c>
      <c r="E8">
        <v>0.25</v>
      </c>
      <c r="F8" s="1">
        <v>1280000000</v>
      </c>
      <c r="G8" s="1">
        <v>1280000000</v>
      </c>
      <c r="H8" s="1">
        <v>1280000000</v>
      </c>
      <c r="I8" s="1">
        <v>1.8400000000000001E-9</v>
      </c>
      <c r="J8" s="1">
        <v>1.8400000000000001E-9</v>
      </c>
      <c r="K8" s="1">
        <v>0</v>
      </c>
      <c r="L8" s="1">
        <v>2.1999999999999999E-5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8.3999999999999995E-5</v>
      </c>
      <c r="S8" s="1">
        <v>0</v>
      </c>
      <c r="T8" s="1">
        <v>1.7499999999999998E-5</v>
      </c>
      <c r="U8" s="1">
        <v>0</v>
      </c>
      <c r="V8" s="1">
        <v>5200</v>
      </c>
      <c r="W8" s="1">
        <v>2.1999999999999999E-5</v>
      </c>
      <c r="X8" s="1">
        <v>4.3999999999999999E-5</v>
      </c>
      <c r="Y8">
        <v>2</v>
      </c>
      <c r="AC8" s="1"/>
      <c r="AE8" s="1"/>
    </row>
    <row r="9" spans="1:31" x14ac:dyDescent="0.25">
      <c r="A9">
        <v>8</v>
      </c>
      <c r="B9" s="1">
        <v>2400000000</v>
      </c>
      <c r="C9" s="1">
        <v>2400000000</v>
      </c>
      <c r="D9">
        <v>0.25</v>
      </c>
      <c r="E9">
        <v>0.25</v>
      </c>
      <c r="F9" s="1">
        <v>960000000</v>
      </c>
      <c r="G9" s="1">
        <v>960000000</v>
      </c>
      <c r="H9" s="1">
        <v>960000000</v>
      </c>
      <c r="I9" s="1">
        <v>1.38E-9</v>
      </c>
      <c r="J9" s="1">
        <v>1.38E-9</v>
      </c>
      <c r="K9" s="1">
        <v>0</v>
      </c>
      <c r="L9" s="1">
        <v>2.1999999999999999E-5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9.6000000000000002E-5</v>
      </c>
      <c r="S9" s="1">
        <v>0</v>
      </c>
      <c r="T9" s="1">
        <v>2.0000000000000002E-5</v>
      </c>
      <c r="U9" s="1">
        <v>0</v>
      </c>
      <c r="V9" s="1">
        <v>4800</v>
      </c>
      <c r="W9" s="1">
        <v>4.3999999999999999E-5</v>
      </c>
      <c r="X9" s="1">
        <v>6.6000000000000005E-5</v>
      </c>
      <c r="Y9">
        <v>2</v>
      </c>
      <c r="AC9" s="1"/>
      <c r="AE9" s="1"/>
    </row>
    <row r="10" spans="1:31" x14ac:dyDescent="0.25">
      <c r="A10">
        <v>9</v>
      </c>
      <c r="B10" s="1">
        <v>1600000000</v>
      </c>
      <c r="C10" s="1">
        <v>1600000000</v>
      </c>
      <c r="D10">
        <v>0.25</v>
      </c>
      <c r="E10">
        <v>0.25</v>
      </c>
      <c r="F10" s="1">
        <v>640000000</v>
      </c>
      <c r="G10" s="1">
        <v>640000000</v>
      </c>
      <c r="H10" s="1">
        <v>640000000</v>
      </c>
      <c r="I10" s="1">
        <v>9.2000000000000003E-10</v>
      </c>
      <c r="J10" s="1">
        <v>9.2000000000000003E-10</v>
      </c>
      <c r="K10" s="1">
        <v>0</v>
      </c>
      <c r="L10" s="1">
        <v>2.1999999999999999E-5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1.08E-4</v>
      </c>
      <c r="S10" s="1">
        <v>0</v>
      </c>
      <c r="T10" s="1">
        <v>2.2500000000000001E-5</v>
      </c>
      <c r="U10" s="1">
        <v>0</v>
      </c>
      <c r="V10" s="1">
        <v>4400</v>
      </c>
      <c r="W10" s="1">
        <v>6.6000000000000005E-5</v>
      </c>
      <c r="X10" s="1">
        <v>8.7999999999999998E-5</v>
      </c>
      <c r="Y10">
        <v>2</v>
      </c>
      <c r="AC10" s="1"/>
      <c r="AE10" s="1"/>
    </row>
    <row r="11" spans="1:31" x14ac:dyDescent="0.25">
      <c r="A11">
        <v>10</v>
      </c>
      <c r="B11" s="1">
        <v>800000000</v>
      </c>
      <c r="C11" s="1">
        <v>800000000</v>
      </c>
      <c r="D11">
        <v>0.25</v>
      </c>
      <c r="E11">
        <v>0.25</v>
      </c>
      <c r="F11" s="1">
        <v>320000000</v>
      </c>
      <c r="G11" s="1">
        <v>320000000</v>
      </c>
      <c r="H11" s="1">
        <v>320000000</v>
      </c>
      <c r="I11" s="1">
        <v>4.6000000000000001E-10</v>
      </c>
      <c r="J11" s="1">
        <v>4.6000000000000001E-10</v>
      </c>
      <c r="K11" s="1">
        <v>0</v>
      </c>
      <c r="L11" s="1">
        <v>2.1999999999999999E-5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1.2E-4</v>
      </c>
      <c r="S11" s="1">
        <v>0</v>
      </c>
      <c r="T11" s="1">
        <v>2.5000000000000001E-5</v>
      </c>
      <c r="U11" s="1">
        <v>0</v>
      </c>
      <c r="V11" s="1">
        <v>4000</v>
      </c>
      <c r="W11" s="1">
        <v>8.7999999999999998E-5</v>
      </c>
      <c r="X11" s="1">
        <v>1.1E-4</v>
      </c>
      <c r="Y11">
        <v>2</v>
      </c>
      <c r="AC11" s="1"/>
      <c r="AE11" s="1"/>
    </row>
    <row r="12" spans="1:31" x14ac:dyDescent="0.25">
      <c r="U12" s="1"/>
      <c r="V12" s="1"/>
      <c r="AC12" s="1"/>
      <c r="AE12" s="1"/>
    </row>
    <row r="13" spans="1:31" x14ac:dyDescent="0.25">
      <c r="U13" s="1"/>
      <c r="V13" s="1"/>
      <c r="AC13" s="1"/>
      <c r="AE13" s="1"/>
    </row>
    <row r="14" spans="1:31" x14ac:dyDescent="0.25">
      <c r="U14" s="1"/>
      <c r="V14" s="1"/>
      <c r="AC14" s="1"/>
      <c r="AE14" s="1"/>
    </row>
    <row r="15" spans="1:31" x14ac:dyDescent="0.25">
      <c r="U15" s="1"/>
      <c r="V15" s="1"/>
      <c r="AC15" s="1"/>
      <c r="AE15" s="1"/>
    </row>
    <row r="16" spans="1:3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12</v>
      </c>
      <c r="N16" s="3" t="s">
        <v>13</v>
      </c>
      <c r="O16" s="3" t="s">
        <v>14</v>
      </c>
      <c r="P16" s="3" t="s">
        <v>15</v>
      </c>
      <c r="Q16" s="3" t="s">
        <v>16</v>
      </c>
      <c r="R16" s="3" t="s">
        <v>21</v>
      </c>
      <c r="S16" s="3" t="s">
        <v>22</v>
      </c>
      <c r="T16" s="3" t="s">
        <v>23</v>
      </c>
      <c r="U16" s="3" t="s">
        <v>24</v>
      </c>
      <c r="V16" s="3" t="s">
        <v>17</v>
      </c>
      <c r="W16" s="3" t="s">
        <v>18</v>
      </c>
      <c r="X16" s="3" t="s">
        <v>19</v>
      </c>
      <c r="Y16" s="3" t="s">
        <v>20</v>
      </c>
      <c r="AC16" s="1"/>
      <c r="AE16" s="1"/>
    </row>
    <row r="17" spans="1:25" x14ac:dyDescent="0.25">
      <c r="A17">
        <v>1</v>
      </c>
      <c r="B17" s="1">
        <v>800000000</v>
      </c>
      <c r="C17" s="1">
        <v>800000000</v>
      </c>
      <c r="D17">
        <v>0.25</v>
      </c>
      <c r="E17">
        <v>0.25</v>
      </c>
      <c r="F17" s="1">
        <v>320000000</v>
      </c>
      <c r="G17" s="1">
        <v>320000000</v>
      </c>
      <c r="H17" s="1">
        <v>320000000</v>
      </c>
      <c r="I17" s="1">
        <v>4.6000000000000001E-10</v>
      </c>
      <c r="J17" s="1">
        <v>4.6000000000000001E-10</v>
      </c>
      <c r="K17" s="1">
        <v>0</v>
      </c>
      <c r="L17" s="1">
        <v>2.1999999999999999E-5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1.2E-4</v>
      </c>
      <c r="S17" s="1">
        <v>0</v>
      </c>
      <c r="T17" s="1">
        <v>2.5000000000000001E-5</v>
      </c>
      <c r="U17" s="1">
        <v>0</v>
      </c>
      <c r="V17">
        <v>4000</v>
      </c>
      <c r="W17" s="1">
        <v>-1.1E-4</v>
      </c>
      <c r="X17" s="1">
        <v>-8.7999999999999998E-5</v>
      </c>
      <c r="Y17">
        <v>2</v>
      </c>
    </row>
    <row r="18" spans="1:25" x14ac:dyDescent="0.25">
      <c r="A18">
        <v>2</v>
      </c>
      <c r="B18" s="1">
        <v>1600000000</v>
      </c>
      <c r="C18" s="1">
        <v>1600000000</v>
      </c>
      <c r="D18">
        <v>0.25</v>
      </c>
      <c r="E18">
        <v>0.25</v>
      </c>
      <c r="F18" s="1">
        <v>640000000</v>
      </c>
      <c r="G18" s="1">
        <v>640000000</v>
      </c>
      <c r="H18" s="1">
        <v>640000000</v>
      </c>
      <c r="I18" s="1">
        <v>9.2000000000000003E-10</v>
      </c>
      <c r="J18" s="1">
        <v>9.2000000000000003E-10</v>
      </c>
      <c r="K18" s="1">
        <v>0</v>
      </c>
      <c r="L18" s="1">
        <v>2.1999999999999999E-5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1.08E-4</v>
      </c>
      <c r="S18" s="1">
        <v>0</v>
      </c>
      <c r="T18" s="1">
        <v>2.2500000000000001E-5</v>
      </c>
      <c r="U18" s="1">
        <v>0</v>
      </c>
      <c r="V18">
        <v>4400</v>
      </c>
      <c r="W18" s="1">
        <v>-8.7999999999999998E-5</v>
      </c>
      <c r="X18" s="1">
        <v>-6.6000000000000005E-5</v>
      </c>
      <c r="Y18">
        <v>2</v>
      </c>
    </row>
    <row r="19" spans="1:25" x14ac:dyDescent="0.25">
      <c r="A19">
        <v>3</v>
      </c>
      <c r="B19" s="1">
        <v>2400000000</v>
      </c>
      <c r="C19" s="1">
        <v>2400000000</v>
      </c>
      <c r="D19">
        <v>0.25</v>
      </c>
      <c r="E19">
        <v>0.25</v>
      </c>
      <c r="F19" s="1">
        <v>960000000</v>
      </c>
      <c r="G19" s="1">
        <v>960000000</v>
      </c>
      <c r="H19" s="1">
        <v>960000000</v>
      </c>
      <c r="I19" s="1">
        <v>1.38E-9</v>
      </c>
      <c r="J19" s="1">
        <v>1.38E-9</v>
      </c>
      <c r="K19" s="1">
        <v>0</v>
      </c>
      <c r="L19" s="1">
        <v>2.1999999999999999E-5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9.6000000000000002E-5</v>
      </c>
      <c r="S19" s="1">
        <v>0</v>
      </c>
      <c r="T19" s="1">
        <v>2.0000000000000002E-5</v>
      </c>
      <c r="U19" s="1">
        <v>0</v>
      </c>
      <c r="V19">
        <v>4800</v>
      </c>
      <c r="W19" s="1">
        <v>-6.6000000000000005E-5</v>
      </c>
      <c r="X19" s="1">
        <v>-4.3999999999999999E-5</v>
      </c>
      <c r="Y19">
        <v>2</v>
      </c>
    </row>
    <row r="20" spans="1:25" x14ac:dyDescent="0.25">
      <c r="A20">
        <v>4</v>
      </c>
      <c r="B20" s="1">
        <v>3200000000</v>
      </c>
      <c r="C20" s="1">
        <v>3200000000</v>
      </c>
      <c r="D20">
        <v>0.25</v>
      </c>
      <c r="E20">
        <v>0.25</v>
      </c>
      <c r="F20" s="1">
        <v>1280000000</v>
      </c>
      <c r="G20" s="1">
        <v>1280000000</v>
      </c>
      <c r="H20" s="1">
        <v>1280000000</v>
      </c>
      <c r="I20" s="1">
        <v>1.8400000000000001E-9</v>
      </c>
      <c r="J20" s="1">
        <v>1.8400000000000001E-9</v>
      </c>
      <c r="K20" s="1">
        <v>0</v>
      </c>
      <c r="L20" s="1">
        <v>2.1999999999999999E-5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8.3999999999999995E-5</v>
      </c>
      <c r="S20" s="1">
        <v>0</v>
      </c>
      <c r="T20" s="1">
        <v>1.7499999999999998E-5</v>
      </c>
      <c r="U20" s="1">
        <v>0</v>
      </c>
      <c r="V20">
        <v>5200</v>
      </c>
      <c r="W20" s="1">
        <v>-4.3999999999999999E-5</v>
      </c>
      <c r="X20" s="1">
        <v>-2.1999999999999999E-5</v>
      </c>
      <c r="Y20">
        <v>2</v>
      </c>
    </row>
    <row r="21" spans="1:25" x14ac:dyDescent="0.25">
      <c r="A21">
        <v>5</v>
      </c>
      <c r="B21" s="1">
        <v>4000000000</v>
      </c>
      <c r="C21" s="1">
        <v>4000000000</v>
      </c>
      <c r="D21">
        <v>0.25</v>
      </c>
      <c r="E21">
        <v>0.25</v>
      </c>
      <c r="F21" s="1">
        <v>1600000000</v>
      </c>
      <c r="G21" s="1">
        <v>1600000000</v>
      </c>
      <c r="H21" s="1">
        <v>1600000000</v>
      </c>
      <c r="I21" s="1">
        <v>2.2999999999999999E-9</v>
      </c>
      <c r="J21" s="1">
        <v>2.2999999999999999E-9</v>
      </c>
      <c r="K21" s="1">
        <v>0</v>
      </c>
      <c r="L21" s="1">
        <v>2.1999999999999999E-5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7.2000000000000002E-5</v>
      </c>
      <c r="S21" s="1">
        <v>0</v>
      </c>
      <c r="T21" s="1">
        <v>1.5E-5</v>
      </c>
      <c r="U21" s="1">
        <v>0</v>
      </c>
      <c r="V21">
        <v>5600</v>
      </c>
      <c r="W21" s="1">
        <v>-2.1999999999999999E-5</v>
      </c>
      <c r="X21" s="1">
        <v>0</v>
      </c>
      <c r="Y21">
        <v>2</v>
      </c>
    </row>
    <row r="22" spans="1:25" x14ac:dyDescent="0.25">
      <c r="A22">
        <v>6</v>
      </c>
      <c r="B22" s="1">
        <v>4000000000</v>
      </c>
      <c r="C22" s="1">
        <v>4000000000</v>
      </c>
      <c r="D22">
        <v>0.25</v>
      </c>
      <c r="E22">
        <v>0.25</v>
      </c>
      <c r="F22" s="1">
        <v>1600000000</v>
      </c>
      <c r="G22" s="1">
        <v>1600000000</v>
      </c>
      <c r="H22" s="1">
        <v>1600000000</v>
      </c>
      <c r="I22" s="1">
        <v>2.2999999999999999E-9</v>
      </c>
      <c r="J22" s="1">
        <v>2.2999999999999999E-9</v>
      </c>
      <c r="K22" s="1">
        <v>0</v>
      </c>
      <c r="L22" s="1">
        <v>2.1999999999999999E-5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6.0000000000000002E-5</v>
      </c>
      <c r="S22" s="1">
        <v>0</v>
      </c>
      <c r="T22" s="1">
        <v>1.2500000000000001E-5</v>
      </c>
      <c r="U22" s="1">
        <v>0</v>
      </c>
      <c r="V22">
        <v>5600</v>
      </c>
      <c r="W22" s="1">
        <v>0</v>
      </c>
      <c r="X22" s="1">
        <v>2.1999999999999999E-5</v>
      </c>
      <c r="Y22">
        <v>2</v>
      </c>
    </row>
    <row r="23" spans="1:25" x14ac:dyDescent="0.25">
      <c r="A23">
        <v>7</v>
      </c>
      <c r="B23" s="1">
        <v>3200000000</v>
      </c>
      <c r="C23" s="1">
        <v>3200000000</v>
      </c>
      <c r="D23">
        <v>0.25</v>
      </c>
      <c r="E23">
        <v>0.25</v>
      </c>
      <c r="F23" s="1">
        <v>1280000000</v>
      </c>
      <c r="G23" s="1">
        <v>1280000000</v>
      </c>
      <c r="H23" s="1">
        <v>1280000000</v>
      </c>
      <c r="I23" s="1">
        <v>1.8400000000000001E-9</v>
      </c>
      <c r="J23" s="1">
        <v>1.8400000000000001E-9</v>
      </c>
      <c r="K23" s="1">
        <v>0</v>
      </c>
      <c r="L23" s="1">
        <v>2.1999999999999999E-5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4.8000000000000001E-5</v>
      </c>
      <c r="S23" s="1">
        <v>0</v>
      </c>
      <c r="T23" s="1">
        <v>1.0000000000000001E-5</v>
      </c>
      <c r="U23" s="1">
        <v>0</v>
      </c>
      <c r="V23">
        <v>5200</v>
      </c>
      <c r="W23" s="1">
        <v>2.1999999999999999E-5</v>
      </c>
      <c r="X23" s="1">
        <v>4.3999999999999999E-5</v>
      </c>
      <c r="Y23">
        <v>2</v>
      </c>
    </row>
    <row r="24" spans="1:25" x14ac:dyDescent="0.25">
      <c r="A24">
        <v>8</v>
      </c>
      <c r="B24" s="1">
        <v>2400000000</v>
      </c>
      <c r="C24" s="1">
        <v>2400000000</v>
      </c>
      <c r="D24">
        <v>0.25</v>
      </c>
      <c r="E24">
        <v>0.25</v>
      </c>
      <c r="F24" s="1">
        <v>960000000</v>
      </c>
      <c r="G24" s="1">
        <v>960000000</v>
      </c>
      <c r="H24" s="1">
        <v>960000000</v>
      </c>
      <c r="I24" s="1">
        <v>1.38E-9</v>
      </c>
      <c r="J24" s="1">
        <v>1.38E-9</v>
      </c>
      <c r="K24" s="1">
        <v>0</v>
      </c>
      <c r="L24" s="1">
        <v>2.1999999999999999E-5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3.6000000000000001E-5</v>
      </c>
      <c r="S24" s="1">
        <v>0</v>
      </c>
      <c r="T24" s="1">
        <v>7.5000000000000002E-6</v>
      </c>
      <c r="U24" s="1">
        <v>0</v>
      </c>
      <c r="V24">
        <v>4800</v>
      </c>
      <c r="W24" s="1">
        <v>4.3999999999999999E-5</v>
      </c>
      <c r="X24" s="1">
        <v>6.6000000000000005E-5</v>
      </c>
      <c r="Y24">
        <v>2</v>
      </c>
    </row>
    <row r="25" spans="1:25" x14ac:dyDescent="0.25">
      <c r="A25">
        <v>9</v>
      </c>
      <c r="B25" s="1">
        <v>1600000000</v>
      </c>
      <c r="C25" s="1">
        <v>1600000000</v>
      </c>
      <c r="D25">
        <v>0.25</v>
      </c>
      <c r="E25">
        <v>0.25</v>
      </c>
      <c r="F25" s="1">
        <v>640000000</v>
      </c>
      <c r="G25" s="1">
        <v>640000000</v>
      </c>
      <c r="H25" s="1">
        <v>640000000</v>
      </c>
      <c r="I25" s="1">
        <v>9.2000000000000003E-10</v>
      </c>
      <c r="J25" s="1">
        <v>9.2000000000000003E-10</v>
      </c>
      <c r="K25" s="1">
        <v>0</v>
      </c>
      <c r="L25" s="1">
        <v>2.1999999999999999E-5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2.4000000000000001E-5</v>
      </c>
      <c r="S25" s="1">
        <v>0</v>
      </c>
      <c r="T25" s="1">
        <v>5.0000000000000004E-6</v>
      </c>
      <c r="U25" s="1">
        <v>0</v>
      </c>
      <c r="V25">
        <v>4400</v>
      </c>
      <c r="W25" s="1">
        <v>6.6000000000000005E-5</v>
      </c>
      <c r="X25" s="1">
        <v>8.7999999999999998E-5</v>
      </c>
      <c r="Y25">
        <v>2</v>
      </c>
    </row>
    <row r="26" spans="1:25" x14ac:dyDescent="0.25">
      <c r="A26">
        <v>10</v>
      </c>
      <c r="B26" s="1">
        <v>800000000</v>
      </c>
      <c r="C26" s="1">
        <v>800000000</v>
      </c>
      <c r="D26">
        <v>0.25</v>
      </c>
      <c r="E26">
        <v>0.25</v>
      </c>
      <c r="F26" s="1">
        <v>320000000</v>
      </c>
      <c r="G26" s="1">
        <v>320000000</v>
      </c>
      <c r="H26" s="1">
        <v>320000000</v>
      </c>
      <c r="I26" s="1">
        <v>4.6000000000000001E-10</v>
      </c>
      <c r="J26" s="1">
        <v>4.6000000000000001E-10</v>
      </c>
      <c r="K26" s="1">
        <v>0</v>
      </c>
      <c r="L26" s="1">
        <v>2.1999999999999999E-5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1.2E-5</v>
      </c>
      <c r="S26" s="1">
        <v>0</v>
      </c>
      <c r="T26" s="1">
        <v>2.5000000000000002E-6</v>
      </c>
      <c r="U26" s="1">
        <v>0</v>
      </c>
      <c r="V26">
        <v>4000</v>
      </c>
      <c r="W26" s="1">
        <v>8.7999999999999998E-5</v>
      </c>
      <c r="X26" s="1">
        <v>1.1E-4</v>
      </c>
      <c r="Y26">
        <v>2</v>
      </c>
    </row>
    <row r="27" spans="1:25" x14ac:dyDescent="0.25">
      <c r="B27" s="1"/>
      <c r="C27" s="1"/>
      <c r="F27" s="1"/>
      <c r="G27" s="1"/>
      <c r="H27" s="1"/>
      <c r="J27" s="1"/>
      <c r="Q27" s="5"/>
      <c r="R27" s="1"/>
      <c r="T27" s="1"/>
    </row>
    <row r="28" spans="1:25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  <c r="L28" s="3" t="s">
        <v>11</v>
      </c>
      <c r="M28" s="3" t="s">
        <v>12</v>
      </c>
      <c r="N28" s="3" t="s">
        <v>13</v>
      </c>
      <c r="O28" s="3" t="s">
        <v>14</v>
      </c>
      <c r="P28" s="3" t="s">
        <v>15</v>
      </c>
      <c r="Q28" s="3" t="s">
        <v>16</v>
      </c>
      <c r="R28" s="3" t="s">
        <v>21</v>
      </c>
      <c r="S28" s="3" t="s">
        <v>22</v>
      </c>
      <c r="T28" s="3" t="s">
        <v>23</v>
      </c>
      <c r="U28" s="3" t="s">
        <v>24</v>
      </c>
      <c r="V28" s="3" t="s">
        <v>17</v>
      </c>
      <c r="W28" s="3" t="s">
        <v>18</v>
      </c>
      <c r="X28" s="3" t="s">
        <v>19</v>
      </c>
      <c r="Y28" s="3" t="s">
        <v>20</v>
      </c>
    </row>
    <row r="29" spans="1:25" x14ac:dyDescent="0.25">
      <c r="A29">
        <v>1</v>
      </c>
      <c r="B29" s="1">
        <v>2000000000</v>
      </c>
      <c r="C29" s="1">
        <v>2000000000</v>
      </c>
      <c r="D29">
        <v>0.25</v>
      </c>
      <c r="E29">
        <v>0.25</v>
      </c>
      <c r="F29" s="1">
        <v>800000000</v>
      </c>
      <c r="G29" s="1">
        <v>800000000</v>
      </c>
      <c r="H29" s="1">
        <v>160000000</v>
      </c>
      <c r="I29" s="1">
        <v>4.6000000000000001E-10</v>
      </c>
      <c r="J29" s="1">
        <v>4.6000000000000001E-10</v>
      </c>
      <c r="K29" s="1">
        <v>0</v>
      </c>
      <c r="L29" s="1">
        <v>2.1999999999999999E-5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1.2E-5</v>
      </c>
      <c r="S29" s="1">
        <v>0</v>
      </c>
      <c r="T29" s="1">
        <v>2.4999999999999998E-6</v>
      </c>
      <c r="U29" s="1">
        <v>0</v>
      </c>
      <c r="V29" s="1">
        <v>0</v>
      </c>
      <c r="W29" s="1">
        <v>-1.1E-4</v>
      </c>
      <c r="X29" s="1">
        <v>-8.7999999999999998E-5</v>
      </c>
      <c r="Y29">
        <v>2</v>
      </c>
    </row>
    <row r="30" spans="1:25" x14ac:dyDescent="0.25">
      <c r="A30">
        <v>2</v>
      </c>
      <c r="B30" s="1">
        <v>1600000000</v>
      </c>
      <c r="C30" s="1">
        <v>1600000000</v>
      </c>
      <c r="D30">
        <v>0.25</v>
      </c>
      <c r="E30">
        <v>0.25</v>
      </c>
      <c r="F30" s="1">
        <v>640000000</v>
      </c>
      <c r="G30" s="1">
        <v>640000000</v>
      </c>
      <c r="H30" s="1">
        <v>320000000</v>
      </c>
      <c r="I30" s="1">
        <v>9.2000000000000003E-10</v>
      </c>
      <c r="J30" s="1">
        <v>9.2000000000000003E-10</v>
      </c>
      <c r="K30" s="1">
        <v>0</v>
      </c>
      <c r="L30" s="1">
        <v>2.1999999999999999E-5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2.4000000000000001E-5</v>
      </c>
      <c r="S30" s="1">
        <v>0</v>
      </c>
      <c r="T30" s="1">
        <v>4.9999999999999996E-6</v>
      </c>
      <c r="U30" s="1">
        <v>0</v>
      </c>
      <c r="V30" s="1">
        <v>0</v>
      </c>
      <c r="W30" s="1">
        <v>-8.7999999999999998E-5</v>
      </c>
      <c r="X30" s="1">
        <v>-6.6000000000000005E-5</v>
      </c>
      <c r="Y30">
        <v>2</v>
      </c>
    </row>
    <row r="31" spans="1:25" x14ac:dyDescent="0.25">
      <c r="A31">
        <v>3</v>
      </c>
      <c r="B31" s="1">
        <v>1200000000</v>
      </c>
      <c r="C31" s="1">
        <v>1200000000</v>
      </c>
      <c r="D31">
        <v>0.25</v>
      </c>
      <c r="E31">
        <v>0.25</v>
      </c>
      <c r="F31" s="1">
        <v>480000000</v>
      </c>
      <c r="G31" s="1">
        <v>480000000</v>
      </c>
      <c r="H31" s="1">
        <v>480000000</v>
      </c>
      <c r="I31" s="1">
        <v>1.38E-9</v>
      </c>
      <c r="J31" s="1">
        <v>1.38E-9</v>
      </c>
      <c r="K31" s="1">
        <v>0</v>
      </c>
      <c r="L31" s="1">
        <v>2.1999999999999999E-5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3.6000000000000001E-5</v>
      </c>
      <c r="S31" s="1">
        <v>0</v>
      </c>
      <c r="T31" s="1">
        <v>7.4999999999999993E-6</v>
      </c>
      <c r="U31" s="1">
        <v>0</v>
      </c>
      <c r="V31" s="1">
        <v>0</v>
      </c>
      <c r="W31" s="1">
        <v>-6.6000000000000005E-5</v>
      </c>
      <c r="X31" s="1">
        <v>-4.3999999999999999E-5</v>
      </c>
      <c r="Y31">
        <v>2</v>
      </c>
    </row>
    <row r="32" spans="1:25" x14ac:dyDescent="0.25">
      <c r="A32">
        <v>4</v>
      </c>
      <c r="B32" s="1">
        <v>800000000</v>
      </c>
      <c r="C32" s="1">
        <v>800000000</v>
      </c>
      <c r="D32">
        <v>0.25</v>
      </c>
      <c r="E32">
        <v>0.25</v>
      </c>
      <c r="F32" s="1">
        <v>320000000</v>
      </c>
      <c r="G32" s="1">
        <v>320000000</v>
      </c>
      <c r="H32" s="1">
        <v>640000000</v>
      </c>
      <c r="I32" s="1">
        <v>1.8400000000000001E-9</v>
      </c>
      <c r="J32" s="1">
        <v>1.8400000000000001E-9</v>
      </c>
      <c r="K32" s="1">
        <v>0</v>
      </c>
      <c r="L32" s="1">
        <v>2.1999999999999999E-5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4.8000000000000001E-5</v>
      </c>
      <c r="S32" s="1">
        <v>0</v>
      </c>
      <c r="T32" s="1">
        <v>9.9999999999999991E-6</v>
      </c>
      <c r="U32" s="1">
        <v>0</v>
      </c>
      <c r="V32" s="1">
        <v>0</v>
      </c>
      <c r="W32" s="1">
        <v>-4.3999999999999999E-5</v>
      </c>
      <c r="X32" s="1">
        <v>-2.1999999999999999E-5</v>
      </c>
      <c r="Y32">
        <v>2</v>
      </c>
    </row>
    <row r="33" spans="1:25" x14ac:dyDescent="0.25">
      <c r="A33">
        <v>5</v>
      </c>
      <c r="B33" s="1">
        <v>400000000</v>
      </c>
      <c r="C33" s="1">
        <v>400000000</v>
      </c>
      <c r="D33">
        <v>0.25</v>
      </c>
      <c r="E33">
        <v>0.25</v>
      </c>
      <c r="F33" s="1">
        <v>160000000</v>
      </c>
      <c r="G33" s="1">
        <v>160000000</v>
      </c>
      <c r="H33" s="1">
        <v>800000000</v>
      </c>
      <c r="I33" s="1">
        <v>2.2999999999999999E-9</v>
      </c>
      <c r="J33" s="1">
        <v>2.2999999999999999E-9</v>
      </c>
      <c r="K33" s="1">
        <v>0</v>
      </c>
      <c r="L33" s="1">
        <v>2.1999999999999999E-5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5.9999999999999995E-5</v>
      </c>
      <c r="S33" s="1">
        <v>0</v>
      </c>
      <c r="T33" s="1">
        <v>1.2499999999999999E-5</v>
      </c>
      <c r="U33" s="1">
        <v>0</v>
      </c>
      <c r="V33" s="1">
        <v>0</v>
      </c>
      <c r="W33" s="1">
        <v>-2.1999999999999999E-5</v>
      </c>
      <c r="X33" s="1">
        <v>0</v>
      </c>
      <c r="Y33">
        <v>2</v>
      </c>
    </row>
    <row r="34" spans="1:25" x14ac:dyDescent="0.25">
      <c r="A34">
        <v>6</v>
      </c>
      <c r="B34" s="1">
        <v>400000000</v>
      </c>
      <c r="C34" s="1">
        <v>400000000</v>
      </c>
      <c r="D34">
        <v>0.25</v>
      </c>
      <c r="E34">
        <v>0.25</v>
      </c>
      <c r="F34" s="1">
        <v>160000000</v>
      </c>
      <c r="G34" s="1">
        <v>160000000</v>
      </c>
      <c r="H34" s="1">
        <v>800000000</v>
      </c>
      <c r="I34" s="1">
        <v>2.2999999999999999E-9</v>
      </c>
      <c r="J34" s="1">
        <v>2.2999999999999999E-9</v>
      </c>
      <c r="K34" s="1">
        <v>0</v>
      </c>
      <c r="L34" s="1">
        <v>2.1999999999999999E-5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7.2000000000000002E-5</v>
      </c>
      <c r="S34" s="1">
        <v>0</v>
      </c>
      <c r="T34" s="1">
        <v>1.4999999999999999E-5</v>
      </c>
      <c r="U34" s="1">
        <v>0</v>
      </c>
      <c r="V34" s="1">
        <v>0</v>
      </c>
      <c r="W34" s="1">
        <v>0</v>
      </c>
      <c r="X34" s="1">
        <v>2.1999999999999999E-5</v>
      </c>
      <c r="Y34">
        <v>2</v>
      </c>
    </row>
    <row r="35" spans="1:25" x14ac:dyDescent="0.25">
      <c r="A35">
        <v>7</v>
      </c>
      <c r="B35" s="1">
        <v>800000000</v>
      </c>
      <c r="C35" s="1">
        <v>800000000</v>
      </c>
      <c r="D35">
        <v>0.25</v>
      </c>
      <c r="E35">
        <v>0.25</v>
      </c>
      <c r="F35" s="1">
        <v>320000000</v>
      </c>
      <c r="G35" s="1">
        <v>320000000</v>
      </c>
      <c r="H35" s="1">
        <v>640000000</v>
      </c>
      <c r="I35" s="1">
        <v>1.8400000000000001E-9</v>
      </c>
      <c r="J35" s="1">
        <v>1.8400000000000001E-9</v>
      </c>
      <c r="K35" s="1">
        <v>0</v>
      </c>
      <c r="L35" s="1">
        <v>2.1999999999999999E-5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8.3999999999999995E-5</v>
      </c>
      <c r="S35" s="1">
        <v>0</v>
      </c>
      <c r="T35" s="1">
        <v>1.7499999999999998E-5</v>
      </c>
      <c r="U35" s="1">
        <v>0</v>
      </c>
      <c r="V35" s="1">
        <v>0</v>
      </c>
      <c r="W35" s="1">
        <v>2.1999999999999999E-5</v>
      </c>
      <c r="X35" s="1">
        <v>4.3999999999999999E-5</v>
      </c>
      <c r="Y35">
        <v>2</v>
      </c>
    </row>
    <row r="36" spans="1:25" x14ac:dyDescent="0.25">
      <c r="A36">
        <v>8</v>
      </c>
      <c r="B36" s="1">
        <v>1200000000</v>
      </c>
      <c r="C36" s="1">
        <v>1200000000</v>
      </c>
      <c r="D36">
        <v>0.25</v>
      </c>
      <c r="E36">
        <v>0.25</v>
      </c>
      <c r="F36" s="1">
        <v>480000000</v>
      </c>
      <c r="G36" s="1">
        <v>480000000</v>
      </c>
      <c r="H36" s="1">
        <v>480000000</v>
      </c>
      <c r="I36" s="1">
        <v>1.38E-9</v>
      </c>
      <c r="J36" s="1">
        <v>1.38E-9</v>
      </c>
      <c r="K36" s="1">
        <v>0</v>
      </c>
      <c r="L36" s="1">
        <v>2.1999999999999999E-5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9.6000000000000002E-5</v>
      </c>
      <c r="S36" s="1">
        <v>0</v>
      </c>
      <c r="T36" s="1">
        <v>1.9999999999999998E-5</v>
      </c>
      <c r="U36" s="1">
        <v>0</v>
      </c>
      <c r="V36" s="1">
        <v>0</v>
      </c>
      <c r="W36" s="1">
        <v>4.3999999999999999E-5</v>
      </c>
      <c r="X36" s="1">
        <v>6.6000000000000005E-5</v>
      </c>
      <c r="Y36">
        <v>2</v>
      </c>
    </row>
    <row r="37" spans="1:25" x14ac:dyDescent="0.25">
      <c r="A37">
        <v>9</v>
      </c>
      <c r="B37" s="1">
        <v>1600000000</v>
      </c>
      <c r="C37" s="1">
        <v>1600000000</v>
      </c>
      <c r="D37">
        <v>0.25</v>
      </c>
      <c r="E37">
        <v>0.25</v>
      </c>
      <c r="F37" s="1">
        <v>640000000</v>
      </c>
      <c r="G37" s="1">
        <v>640000000</v>
      </c>
      <c r="H37" s="1">
        <v>320000000</v>
      </c>
      <c r="I37" s="1">
        <v>9.2000000000000003E-10</v>
      </c>
      <c r="J37" s="1">
        <v>9.2000000000000003E-10</v>
      </c>
      <c r="K37" s="1">
        <v>0</v>
      </c>
      <c r="L37" s="1">
        <v>2.1999999999999999E-5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1.08E-4</v>
      </c>
      <c r="S37" s="1">
        <v>0</v>
      </c>
      <c r="T37" s="1">
        <v>2.2499999999999998E-5</v>
      </c>
      <c r="U37" s="1">
        <v>0</v>
      </c>
      <c r="V37" s="1">
        <v>0</v>
      </c>
      <c r="W37" s="1">
        <v>6.6000000000000005E-5</v>
      </c>
      <c r="X37" s="1">
        <v>8.7999999999999998E-5</v>
      </c>
      <c r="Y37">
        <v>2</v>
      </c>
    </row>
    <row r="38" spans="1:25" x14ac:dyDescent="0.25">
      <c r="A38">
        <v>10</v>
      </c>
      <c r="B38" s="1">
        <v>2000000000</v>
      </c>
      <c r="C38" s="1">
        <v>2000000000</v>
      </c>
      <c r="D38">
        <v>0.25</v>
      </c>
      <c r="E38">
        <v>0.25</v>
      </c>
      <c r="F38" s="1">
        <v>800000000</v>
      </c>
      <c r="G38" s="1">
        <v>800000000</v>
      </c>
      <c r="H38" s="1">
        <v>160000000</v>
      </c>
      <c r="I38" s="1">
        <v>4.6000000000000001E-10</v>
      </c>
      <c r="J38" s="1">
        <v>4.6000000000000001E-10</v>
      </c>
      <c r="K38" s="1">
        <v>0</v>
      </c>
      <c r="L38" s="1">
        <v>2.1999999999999999E-5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1.1999999999999999E-4</v>
      </c>
      <c r="S38" s="1">
        <v>0</v>
      </c>
      <c r="T38" s="1">
        <v>2.4999999999999998E-5</v>
      </c>
      <c r="U38" s="1">
        <v>0</v>
      </c>
      <c r="V38" s="1">
        <v>0</v>
      </c>
      <c r="W38" s="1">
        <v>8.7999999999999998E-5</v>
      </c>
      <c r="X38" s="1">
        <v>1.1E-4</v>
      </c>
      <c r="Y38">
        <v>2</v>
      </c>
    </row>
    <row r="51" spans="2:24" ht="14.5" thickBot="1" x14ac:dyDescent="0.3"/>
    <row r="52" spans="2:24" ht="14.5" thickBot="1" x14ac:dyDescent="0.3">
      <c r="M52" s="1"/>
      <c r="O52" s="1"/>
      <c r="R52" s="1"/>
      <c r="U52" s="6">
        <v>12</v>
      </c>
      <c r="V52" s="6">
        <v>2.5</v>
      </c>
      <c r="W52" s="1">
        <f>U52*0.000001</f>
        <v>1.2E-5</v>
      </c>
      <c r="X52" s="1">
        <f>V52*0.000001</f>
        <v>2.4999999999999998E-6</v>
      </c>
    </row>
    <row r="53" spans="2:24" x14ac:dyDescent="0.25">
      <c r="B53" s="9"/>
      <c r="C53" s="6"/>
      <c r="D53" s="1"/>
      <c r="E53" s="1"/>
      <c r="M53" s="1"/>
      <c r="O53" s="1"/>
      <c r="R53" s="1"/>
      <c r="U53" s="7">
        <v>24</v>
      </c>
      <c r="V53" s="7">
        <v>5</v>
      </c>
      <c r="W53" s="1">
        <f t="shared" ref="W53:W61" si="0">U53*0.000001</f>
        <v>2.4000000000000001E-5</v>
      </c>
      <c r="X53" s="1">
        <f t="shared" ref="X53:X61" si="1">V53*0.000001</f>
        <v>4.9999999999999996E-6</v>
      </c>
    </row>
    <row r="54" spans="2:24" x14ac:dyDescent="0.25">
      <c r="B54" s="10"/>
      <c r="C54" s="7"/>
      <c r="D54" s="1"/>
      <c r="E54" s="1"/>
      <c r="M54" s="1"/>
      <c r="O54" s="1"/>
      <c r="R54" s="1"/>
      <c r="U54" s="7">
        <v>36</v>
      </c>
      <c r="V54" s="7">
        <v>7.5</v>
      </c>
      <c r="W54" s="1">
        <f t="shared" si="0"/>
        <v>3.6000000000000001E-5</v>
      </c>
      <c r="X54" s="1">
        <f t="shared" si="1"/>
        <v>7.4999999999999993E-6</v>
      </c>
    </row>
    <row r="55" spans="2:24" x14ac:dyDescent="0.25">
      <c r="B55" s="10"/>
      <c r="C55" s="7"/>
      <c r="D55" s="1"/>
      <c r="E55" s="1"/>
      <c r="M55" s="1"/>
      <c r="O55" s="1"/>
      <c r="R55" s="1"/>
      <c r="U55" s="7">
        <v>48</v>
      </c>
      <c r="V55" s="7">
        <v>10</v>
      </c>
      <c r="W55" s="1">
        <f t="shared" si="0"/>
        <v>4.8000000000000001E-5</v>
      </c>
      <c r="X55" s="1">
        <f t="shared" si="1"/>
        <v>9.9999999999999991E-6</v>
      </c>
    </row>
    <row r="56" spans="2:24" x14ac:dyDescent="0.25">
      <c r="B56" s="10"/>
      <c r="C56" s="7"/>
      <c r="D56" s="1"/>
      <c r="E56" s="1"/>
      <c r="M56" s="1"/>
      <c r="O56" s="1"/>
      <c r="R56" s="1"/>
      <c r="U56" s="7">
        <v>60</v>
      </c>
      <c r="V56" s="7">
        <v>12.5</v>
      </c>
      <c r="W56" s="1">
        <f t="shared" si="0"/>
        <v>5.9999999999999995E-5</v>
      </c>
      <c r="X56" s="1">
        <f t="shared" si="1"/>
        <v>1.2499999999999999E-5</v>
      </c>
    </row>
    <row r="57" spans="2:24" x14ac:dyDescent="0.25">
      <c r="B57" s="10"/>
      <c r="C57" s="7"/>
      <c r="D57" s="1"/>
      <c r="E57" s="1"/>
      <c r="M57" s="1"/>
      <c r="O57" s="1"/>
      <c r="R57" s="1"/>
      <c r="U57" s="7">
        <v>72</v>
      </c>
      <c r="V57" s="7">
        <v>15</v>
      </c>
      <c r="W57" s="1">
        <f t="shared" si="0"/>
        <v>7.2000000000000002E-5</v>
      </c>
      <c r="X57" s="1">
        <f t="shared" si="1"/>
        <v>1.4999999999999999E-5</v>
      </c>
    </row>
    <row r="58" spans="2:24" x14ac:dyDescent="0.25">
      <c r="B58" s="10"/>
      <c r="C58" s="7"/>
      <c r="D58" s="1"/>
      <c r="E58" s="1"/>
      <c r="M58" s="1"/>
      <c r="O58" s="1"/>
      <c r="R58" s="1"/>
      <c r="U58" s="7">
        <v>84</v>
      </c>
      <c r="V58" s="7">
        <v>17.5</v>
      </c>
      <c r="W58" s="1">
        <f t="shared" si="0"/>
        <v>8.3999999999999995E-5</v>
      </c>
      <c r="X58" s="1">
        <f t="shared" si="1"/>
        <v>1.7499999999999998E-5</v>
      </c>
    </row>
    <row r="59" spans="2:24" x14ac:dyDescent="0.25">
      <c r="B59" s="10"/>
      <c r="C59" s="7"/>
      <c r="D59" s="1"/>
      <c r="E59" s="1"/>
      <c r="M59" s="1"/>
      <c r="O59" s="1"/>
      <c r="R59" s="1"/>
      <c r="U59" s="7">
        <v>96</v>
      </c>
      <c r="V59" s="7">
        <v>20</v>
      </c>
      <c r="W59" s="1">
        <f t="shared" si="0"/>
        <v>9.6000000000000002E-5</v>
      </c>
      <c r="X59" s="1">
        <f t="shared" si="1"/>
        <v>1.9999999999999998E-5</v>
      </c>
    </row>
    <row r="60" spans="2:24" x14ac:dyDescent="0.25">
      <c r="B60" s="10"/>
      <c r="C60" s="7"/>
      <c r="D60" s="1"/>
      <c r="E60" s="1"/>
      <c r="M60" s="1"/>
      <c r="O60" s="1"/>
      <c r="R60" s="1"/>
      <c r="U60" s="7">
        <v>108</v>
      </c>
      <c r="V60" s="7">
        <v>22.5</v>
      </c>
      <c r="W60" s="1">
        <f t="shared" si="0"/>
        <v>1.08E-4</v>
      </c>
      <c r="X60" s="1">
        <f t="shared" si="1"/>
        <v>2.2499999999999998E-5</v>
      </c>
    </row>
    <row r="61" spans="2:24" ht="14.5" thickBot="1" x14ac:dyDescent="0.3">
      <c r="B61" s="10"/>
      <c r="C61" s="7"/>
      <c r="D61" s="1"/>
      <c r="E61" s="1"/>
      <c r="M61" s="1"/>
      <c r="O61" s="1"/>
      <c r="R61" s="1"/>
      <c r="U61" s="8">
        <v>120</v>
      </c>
      <c r="V61" s="8">
        <v>25</v>
      </c>
      <c r="W61" s="1">
        <f t="shared" si="0"/>
        <v>1.1999999999999999E-4</v>
      </c>
      <c r="X61" s="1">
        <f t="shared" si="1"/>
        <v>2.4999999999999998E-5</v>
      </c>
    </row>
    <row r="62" spans="2:24" ht="15" thickTop="1" thickBot="1" x14ac:dyDescent="0.3">
      <c r="B62" s="11"/>
      <c r="C62" s="8"/>
      <c r="D62" s="1"/>
      <c r="E62" s="1"/>
    </row>
    <row r="63" spans="2:24" ht="14.5" thickTop="1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1061"/>
  <sheetViews>
    <sheetView topLeftCell="A43" workbookViewId="0">
      <selection activeCell="AO6" sqref="AO6"/>
    </sheetView>
  </sheetViews>
  <sheetFormatPr defaultRowHeight="14" x14ac:dyDescent="0.25"/>
  <cols>
    <col min="2" max="2" width="11.453125" customWidth="1"/>
    <col min="3" max="3" width="10.26953125" customWidth="1"/>
    <col min="4" max="4" width="9.90625" customWidth="1"/>
    <col min="5" max="5" width="10.26953125" customWidth="1"/>
    <col min="6" max="6" width="10.90625" customWidth="1"/>
    <col min="7" max="7" width="11.81640625" customWidth="1"/>
    <col min="8" max="8" width="11.1796875" customWidth="1"/>
    <col min="9" max="9" width="11" customWidth="1"/>
    <col min="10" max="10" width="12.81640625" customWidth="1"/>
    <col min="11" max="11" width="11.6328125" customWidth="1"/>
    <col min="12" max="12" width="10.81640625" customWidth="1"/>
    <col min="13" max="13" width="10.6328125" customWidth="1"/>
    <col min="14" max="14" width="11" customWidth="1"/>
    <col min="15" max="15" width="11.08984375" customWidth="1"/>
    <col min="16" max="16" width="10.81640625" customWidth="1"/>
    <col min="17" max="17" width="11.08984375" customWidth="1"/>
    <col min="18" max="18" width="10.36328125" customWidth="1"/>
    <col min="19" max="19" width="10.81640625" customWidth="1"/>
    <col min="20" max="20" width="12.7265625" customWidth="1"/>
    <col min="21" max="21" width="11.1796875" customWidth="1"/>
    <col min="22" max="22" width="10.26953125" customWidth="1"/>
    <col min="23" max="23" width="10.26953125" bestFit="1" customWidth="1"/>
    <col min="24" max="24" width="12.36328125" customWidth="1"/>
    <col min="25" max="25" width="11.36328125" customWidth="1"/>
    <col min="26" max="26" width="9.26953125" bestFit="1" customWidth="1"/>
    <col min="35" max="35" width="11.453125" customWidth="1"/>
    <col min="39" max="39" width="8.7265625" customWidth="1"/>
    <col min="42" max="42" width="9.26953125" bestFit="1" customWidth="1"/>
    <col min="46" max="46" width="11.26953125" customWidth="1"/>
    <col min="47" max="47" width="11.90625" style="2" customWidth="1"/>
    <col min="50" max="50" width="8.7265625" style="2"/>
    <col min="103" max="103" width="9.90625" customWidth="1"/>
    <col min="104" max="104" width="9.81640625" customWidth="1"/>
    <col min="105" max="105" width="10.6328125" customWidth="1"/>
    <col min="106" max="106" width="10.26953125" bestFit="1" customWidth="1"/>
    <col min="107" max="107" width="11" customWidth="1"/>
    <col min="108" max="108" width="10" customWidth="1"/>
    <col min="109" max="109" width="10.54296875" customWidth="1"/>
    <col min="112" max="112" width="9.26953125" bestFit="1" customWidth="1"/>
    <col min="113" max="114" width="9.26953125" style="5" bestFit="1" customWidth="1"/>
    <col min="144" max="144" width="8.7265625" customWidth="1"/>
    <col min="155" max="155" width="10.26953125" bestFit="1" customWidth="1"/>
    <col min="158" max="158" width="10.26953125" bestFit="1" customWidth="1"/>
    <col min="161" max="161" width="11.54296875" customWidth="1"/>
    <col min="175" max="176" width="8.7265625" customWidth="1"/>
    <col min="178" max="178" width="29.6328125" customWidth="1"/>
  </cols>
  <sheetData>
    <row r="1" spans="1:178" x14ac:dyDescent="0.25">
      <c r="A1" s="2" t="s">
        <v>59</v>
      </c>
      <c r="AI1">
        <f>-62920000*0.254^2/(166000000000)/0.012^2</f>
        <v>-0.16981872155287819</v>
      </c>
      <c r="AK1">
        <f>0.56*166000000000*0.012^4/0.254^4</f>
        <v>463112.21148699359</v>
      </c>
      <c r="AP1" s="1"/>
      <c r="AQ1" s="1"/>
      <c r="AR1" s="1"/>
      <c r="AS1" s="1"/>
      <c r="AT1" s="1">
        <v>-62920107.3449139</v>
      </c>
      <c r="AU1" s="2">
        <f>AT1*0.254^2/(166000000000)/0.012^2</f>
        <v>-0.16981901127277715</v>
      </c>
      <c r="AW1">
        <v>-6.0000000000000001E-3</v>
      </c>
      <c r="AX1" s="2">
        <f>AW1/0.012</f>
        <v>-0.5</v>
      </c>
      <c r="BA1">
        <v>1</v>
      </c>
      <c r="BB1">
        <v>0</v>
      </c>
      <c r="BC1">
        <v>0</v>
      </c>
      <c r="BD1">
        <v>0</v>
      </c>
      <c r="BE1">
        <v>1</v>
      </c>
      <c r="BF1">
        <v>1</v>
      </c>
      <c r="BG1">
        <v>1</v>
      </c>
      <c r="BH1">
        <v>1</v>
      </c>
      <c r="BI1">
        <v>1</v>
      </c>
      <c r="BJ1">
        <v>0</v>
      </c>
      <c r="BK1">
        <v>0</v>
      </c>
      <c r="BL1">
        <v>0</v>
      </c>
      <c r="BP1">
        <v>1</v>
      </c>
      <c r="BQ1">
        <v>9</v>
      </c>
      <c r="BR1">
        <v>11</v>
      </c>
      <c r="BS1">
        <v>3</v>
      </c>
      <c r="BT1">
        <v>6</v>
      </c>
      <c r="BU1">
        <v>10</v>
      </c>
      <c r="BV1">
        <v>7</v>
      </c>
      <c r="BW1">
        <v>2</v>
      </c>
      <c r="BX1">
        <v>1</v>
      </c>
      <c r="BY1">
        <v>1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X1">
        <v>0</v>
      </c>
      <c r="CY1">
        <v>0</v>
      </c>
      <c r="CZ1">
        <v>0</v>
      </c>
      <c r="DA1">
        <v>0</v>
      </c>
      <c r="DC1" s="1"/>
      <c r="DD1" s="1"/>
      <c r="DE1" s="1"/>
      <c r="DF1">
        <v>1</v>
      </c>
      <c r="DG1">
        <v>0</v>
      </c>
      <c r="DH1" s="1">
        <v>0</v>
      </c>
      <c r="DI1" s="5">
        <v>0</v>
      </c>
      <c r="DJ1" s="5">
        <v>1</v>
      </c>
      <c r="DK1">
        <v>1</v>
      </c>
      <c r="DL1">
        <v>1</v>
      </c>
      <c r="DM1">
        <v>1</v>
      </c>
      <c r="DN1">
        <v>1</v>
      </c>
      <c r="DO1">
        <v>0</v>
      </c>
      <c r="DP1">
        <v>0</v>
      </c>
      <c r="DQ1">
        <v>0</v>
      </c>
      <c r="DW1">
        <v>1</v>
      </c>
      <c r="DX1">
        <v>0</v>
      </c>
      <c r="DY1">
        <v>0</v>
      </c>
      <c r="DZ1">
        <v>0</v>
      </c>
      <c r="EA1">
        <v>1</v>
      </c>
      <c r="EB1">
        <v>1</v>
      </c>
      <c r="EC1">
        <v>1</v>
      </c>
      <c r="ED1">
        <v>1</v>
      </c>
      <c r="EE1">
        <v>1</v>
      </c>
      <c r="EF1">
        <v>0</v>
      </c>
      <c r="EG1">
        <v>0</v>
      </c>
      <c r="EH1">
        <v>0</v>
      </c>
      <c r="EY1" t="s">
        <v>271</v>
      </c>
      <c r="EZ1" t="s">
        <v>272</v>
      </c>
      <c r="FB1">
        <v>-66700000</v>
      </c>
      <c r="FC1">
        <v>-6</v>
      </c>
      <c r="FD1">
        <v>-42300000</v>
      </c>
      <c r="FE1">
        <v>-2</v>
      </c>
      <c r="FF1">
        <v>22300000</v>
      </c>
      <c r="FG1">
        <v>2</v>
      </c>
      <c r="FH1">
        <v>-22300000</v>
      </c>
      <c r="FI1">
        <v>-2</v>
      </c>
      <c r="FJ1">
        <v>22300000</v>
      </c>
      <c r="FK1">
        <v>2</v>
      </c>
      <c r="FV1" s="1"/>
    </row>
    <row r="2" spans="1:17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83</v>
      </c>
      <c r="W2" s="3" t="s">
        <v>17</v>
      </c>
      <c r="X2" s="3" t="s">
        <v>18</v>
      </c>
      <c r="Y2" s="3" t="s">
        <v>19</v>
      </c>
      <c r="Z2" s="3" t="s">
        <v>20</v>
      </c>
      <c r="AP2" s="1"/>
      <c r="AQ2" s="1"/>
      <c r="AR2" s="1"/>
      <c r="AS2" s="1"/>
      <c r="AT2" s="1">
        <v>-58259358.6526981</v>
      </c>
      <c r="AU2" s="2">
        <f t="shared" ref="AU2:AU30" si="0">AT2*0.254^2/(166000000000)/0.012^2</f>
        <v>-0.15723982525257157</v>
      </c>
      <c r="AW2">
        <v>-5.5555555555555601E-3</v>
      </c>
      <c r="AX2" s="2">
        <f t="shared" ref="AX2:AX30" si="1">AW2/0.012</f>
        <v>-0.46296296296296335</v>
      </c>
      <c r="BA2">
        <v>2</v>
      </c>
      <c r="BB2">
        <v>0</v>
      </c>
      <c r="BC2">
        <v>2.5000000000000001E-2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0</v>
      </c>
      <c r="BK2">
        <v>0</v>
      </c>
      <c r="BL2">
        <v>0</v>
      </c>
      <c r="BP2">
        <v>3</v>
      </c>
      <c r="BQ2">
        <v>11</v>
      </c>
      <c r="BR2">
        <v>13</v>
      </c>
      <c r="BS2">
        <v>5</v>
      </c>
      <c r="BT2">
        <v>7</v>
      </c>
      <c r="BU2">
        <v>12</v>
      </c>
      <c r="BV2">
        <v>8</v>
      </c>
      <c r="BW2">
        <v>4</v>
      </c>
      <c r="BX2">
        <v>1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W2" s="1"/>
      <c r="CX2">
        <f>CX1+0.015</f>
        <v>1.4999999999999999E-2</v>
      </c>
      <c r="CY2" s="1">
        <v>1.44069489080182E-5</v>
      </c>
      <c r="CZ2">
        <v>1.4999999999999999E-2</v>
      </c>
      <c r="DA2" s="1">
        <v>1.4100000000000001E-5</v>
      </c>
      <c r="DC2" s="1"/>
      <c r="DD2" s="1"/>
      <c r="DE2" s="1"/>
      <c r="DF2">
        <v>2</v>
      </c>
      <c r="DG2">
        <v>0</v>
      </c>
      <c r="DH2" s="1">
        <v>1.4999999999999999E-2</v>
      </c>
      <c r="DI2" s="5">
        <v>0</v>
      </c>
      <c r="DJ2" s="5">
        <v>1</v>
      </c>
      <c r="DK2">
        <v>1</v>
      </c>
      <c r="DL2">
        <v>1</v>
      </c>
      <c r="DM2">
        <v>1</v>
      </c>
      <c r="DN2">
        <v>1</v>
      </c>
      <c r="DO2">
        <v>0</v>
      </c>
      <c r="DP2">
        <v>0</v>
      </c>
      <c r="DQ2">
        <v>0</v>
      </c>
      <c r="DW2">
        <v>2</v>
      </c>
      <c r="DX2">
        <v>0</v>
      </c>
      <c r="DY2">
        <v>1.0583333333333301E-2</v>
      </c>
      <c r="DZ2">
        <v>0</v>
      </c>
      <c r="EA2">
        <v>0</v>
      </c>
      <c r="EB2">
        <v>1</v>
      </c>
      <c r="EC2">
        <v>1</v>
      </c>
      <c r="ED2">
        <v>0</v>
      </c>
      <c r="EE2">
        <v>1</v>
      </c>
      <c r="EF2">
        <v>0</v>
      </c>
      <c r="EG2">
        <v>0</v>
      </c>
      <c r="EH2">
        <v>0</v>
      </c>
      <c r="EY2" s="1">
        <v>-66700000</v>
      </c>
      <c r="EZ2">
        <v>-6</v>
      </c>
      <c r="FB2">
        <v>-47000000</v>
      </c>
      <c r="FC2">
        <v>-4.2220000000000004</v>
      </c>
      <c r="FD2">
        <v>4700000</v>
      </c>
      <c r="FE2">
        <v>0.22220000000000001</v>
      </c>
      <c r="FF2">
        <v>47000000</v>
      </c>
      <c r="FG2">
        <v>4.2220000000000004</v>
      </c>
      <c r="FH2">
        <v>-30000000</v>
      </c>
      <c r="FI2">
        <v>-2</v>
      </c>
      <c r="FJ2">
        <v>30000000</v>
      </c>
      <c r="FK2">
        <v>2</v>
      </c>
      <c r="FV2" s="1"/>
    </row>
    <row r="3" spans="1:178" x14ac:dyDescent="0.25">
      <c r="A3">
        <v>1</v>
      </c>
      <c r="B3" s="12">
        <v>154560000000</v>
      </c>
      <c r="C3" s="12">
        <v>154560000000</v>
      </c>
      <c r="D3" s="12">
        <v>0.5454</v>
      </c>
      <c r="E3" s="12">
        <v>0</v>
      </c>
      <c r="F3" s="12">
        <v>50000000000</v>
      </c>
      <c r="G3" s="12">
        <v>54000000000</v>
      </c>
      <c r="H3" s="12">
        <v>54000000000</v>
      </c>
      <c r="I3" s="12">
        <v>-1.08823529411764E-11</v>
      </c>
      <c r="J3" s="12">
        <v>-1.08823529411764E-11</v>
      </c>
      <c r="K3" s="12">
        <v>0</v>
      </c>
      <c r="L3" s="1">
        <v>0.05</v>
      </c>
      <c r="M3" s="12">
        <v>350</v>
      </c>
      <c r="N3" s="12">
        <v>350</v>
      </c>
      <c r="O3" s="12">
        <v>6.3000000000000002E-9</v>
      </c>
      <c r="P3" s="12">
        <v>2.6000000000000001E-9</v>
      </c>
      <c r="Q3" s="12">
        <v>9.0000000000000006E-5</v>
      </c>
      <c r="R3" s="1">
        <v>1.2300000000000001E-5</v>
      </c>
      <c r="S3" s="1">
        <v>1.2300000000000001E-5</v>
      </c>
      <c r="T3" s="1">
        <v>-7.8000000000000005E-7</v>
      </c>
      <c r="U3" s="1">
        <v>-2.3000000000000001E-4</v>
      </c>
      <c r="V3" s="1">
        <v>1</v>
      </c>
      <c r="W3" s="12">
        <v>5550</v>
      </c>
      <c r="X3" s="1">
        <v>-0.05</v>
      </c>
      <c r="Y3" s="1">
        <v>0</v>
      </c>
      <c r="Z3">
        <v>2</v>
      </c>
      <c r="AP3" s="1"/>
      <c r="AQ3" s="1"/>
      <c r="AR3" s="1"/>
      <c r="AS3" s="1"/>
      <c r="AT3" s="1">
        <v>-53598609.960482202</v>
      </c>
      <c r="AU3" s="2">
        <f t="shared" si="0"/>
        <v>-0.14466063923236569</v>
      </c>
      <c r="AW3">
        <v>-5.1111111111111097E-3</v>
      </c>
      <c r="AX3" s="2">
        <f t="shared" si="1"/>
        <v>-0.42592592592592582</v>
      </c>
      <c r="BA3">
        <v>3</v>
      </c>
      <c r="BB3">
        <v>0</v>
      </c>
      <c r="BC3">
        <v>0.05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P3">
        <v>9</v>
      </c>
      <c r="BQ3">
        <v>17</v>
      </c>
      <c r="BR3">
        <v>19</v>
      </c>
      <c r="BS3">
        <v>11</v>
      </c>
      <c r="BT3">
        <v>14</v>
      </c>
      <c r="BU3">
        <v>18</v>
      </c>
      <c r="BV3">
        <v>15</v>
      </c>
      <c r="BW3">
        <v>10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W3" s="1"/>
      <c r="CX3">
        <f t="shared" ref="CX3:CX21" si="2">CX2+0.015</f>
        <v>0.03</v>
      </c>
      <c r="CY3" s="1">
        <v>2.4548312994463798E-5</v>
      </c>
      <c r="CZ3">
        <v>0.03</v>
      </c>
      <c r="DA3" s="1">
        <v>2.4499999999999999E-5</v>
      </c>
      <c r="DC3" s="1"/>
      <c r="DD3" s="1"/>
      <c r="DE3" s="1"/>
      <c r="DF3">
        <v>3</v>
      </c>
      <c r="DG3">
        <v>0</v>
      </c>
      <c r="DH3" s="1">
        <v>0.03</v>
      </c>
      <c r="DI3" s="5">
        <v>0</v>
      </c>
      <c r="DJ3" s="5">
        <v>1</v>
      </c>
      <c r="DK3">
        <v>1</v>
      </c>
      <c r="DL3">
        <v>1</v>
      </c>
      <c r="DM3">
        <v>1</v>
      </c>
      <c r="DN3">
        <v>1</v>
      </c>
      <c r="DO3">
        <v>0</v>
      </c>
      <c r="DP3">
        <v>0</v>
      </c>
      <c r="DQ3">
        <v>0</v>
      </c>
      <c r="DW3">
        <v>3</v>
      </c>
      <c r="DX3">
        <v>0</v>
      </c>
      <c r="DY3">
        <v>2.1166666666666702E-2</v>
      </c>
      <c r="DZ3">
        <v>0</v>
      </c>
      <c r="EA3">
        <v>0</v>
      </c>
      <c r="EB3">
        <v>1</v>
      </c>
      <c r="EC3">
        <v>1</v>
      </c>
      <c r="ED3">
        <v>0</v>
      </c>
      <c r="EE3">
        <v>1</v>
      </c>
      <c r="EF3">
        <v>0</v>
      </c>
      <c r="EG3">
        <v>0</v>
      </c>
      <c r="EH3">
        <v>0</v>
      </c>
      <c r="EY3" s="1">
        <v>-46970000</v>
      </c>
      <c r="EZ3">
        <v>-4.2220000000000004</v>
      </c>
      <c r="FB3">
        <v>-22300000</v>
      </c>
      <c r="FC3">
        <v>-2</v>
      </c>
      <c r="FD3">
        <v>42300000</v>
      </c>
      <c r="FE3">
        <v>2</v>
      </c>
      <c r="FF3">
        <v>66700000</v>
      </c>
      <c r="FG3">
        <v>6</v>
      </c>
      <c r="FH3">
        <v>-42300000</v>
      </c>
      <c r="FI3">
        <v>-2</v>
      </c>
      <c r="FJ3">
        <v>42300000</v>
      </c>
      <c r="FK3">
        <v>2</v>
      </c>
      <c r="FV3" s="1"/>
    </row>
    <row r="4" spans="1:178" x14ac:dyDescent="0.25">
      <c r="A4">
        <v>2</v>
      </c>
      <c r="B4" s="12">
        <v>154560000000</v>
      </c>
      <c r="C4" s="12">
        <v>154560000000</v>
      </c>
      <c r="D4" s="12">
        <v>0.5454</v>
      </c>
      <c r="E4" s="12">
        <v>0</v>
      </c>
      <c r="F4" s="12">
        <v>50000000000</v>
      </c>
      <c r="G4" s="12">
        <v>54000000000</v>
      </c>
      <c r="H4" s="12">
        <v>54000000000</v>
      </c>
      <c r="I4" s="12">
        <v>-1.08823529411764E-11</v>
      </c>
      <c r="J4" s="12">
        <v>-1.08823529411764E-11</v>
      </c>
      <c r="K4" s="12">
        <v>0</v>
      </c>
      <c r="L4" s="1">
        <v>0.05</v>
      </c>
      <c r="M4" s="12">
        <v>350</v>
      </c>
      <c r="N4" s="12">
        <v>350</v>
      </c>
      <c r="O4" s="12">
        <v>6.3000000000000002E-9</v>
      </c>
      <c r="P4" s="12">
        <v>2.6000000000000001E-9</v>
      </c>
      <c r="Q4" s="12">
        <v>9.0000000000000006E-5</v>
      </c>
      <c r="R4" s="1">
        <v>1.2300000000000001E-5</v>
      </c>
      <c r="S4" s="1">
        <v>1.2300000000000001E-5</v>
      </c>
      <c r="T4" s="1">
        <v>-7.8000000000000005E-7</v>
      </c>
      <c r="U4" s="1">
        <v>-2.3000000000000001E-4</v>
      </c>
      <c r="V4" s="1">
        <v>1</v>
      </c>
      <c r="W4" s="12">
        <v>5550</v>
      </c>
      <c r="X4" s="1">
        <v>0</v>
      </c>
      <c r="Y4" s="1">
        <v>0.05</v>
      </c>
      <c r="Z4">
        <v>2</v>
      </c>
      <c r="AP4" s="1"/>
      <c r="AQ4" s="1"/>
      <c r="AR4" s="1"/>
      <c r="AS4" s="1"/>
      <c r="AT4" s="1">
        <v>-48937861.268266298</v>
      </c>
      <c r="AU4" s="2">
        <f t="shared" si="0"/>
        <v>-0.13208145321215981</v>
      </c>
      <c r="AW4">
        <v>-4.6666666666666697E-3</v>
      </c>
      <c r="AX4" s="2">
        <f t="shared" si="1"/>
        <v>-0.38888888888888912</v>
      </c>
      <c r="BA4">
        <v>4</v>
      </c>
      <c r="BB4">
        <v>0</v>
      </c>
      <c r="BC4">
        <v>7.4999999999999997E-2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P4">
        <v>11</v>
      </c>
      <c r="BQ4">
        <v>19</v>
      </c>
      <c r="BR4">
        <v>21</v>
      </c>
      <c r="BS4">
        <v>13</v>
      </c>
      <c r="BT4">
        <v>15</v>
      </c>
      <c r="BU4">
        <v>20</v>
      </c>
      <c r="BV4">
        <v>16</v>
      </c>
      <c r="BW4">
        <v>12</v>
      </c>
      <c r="BX4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W4" s="1"/>
      <c r="CX4">
        <f t="shared" si="2"/>
        <v>4.4999999999999998E-2</v>
      </c>
      <c r="CY4" s="1">
        <v>3.0625202228671897E-5</v>
      </c>
      <c r="CZ4">
        <v>0.06</v>
      </c>
      <c r="DA4" s="1">
        <v>3.2000000000000005E-5</v>
      </c>
      <c r="DC4" s="1"/>
      <c r="DD4" s="1"/>
      <c r="DE4" s="1"/>
      <c r="DF4">
        <v>4</v>
      </c>
      <c r="DG4">
        <v>0</v>
      </c>
      <c r="DH4" s="1">
        <v>4.4999999999999998E-2</v>
      </c>
      <c r="DI4" s="5">
        <v>0</v>
      </c>
      <c r="DJ4" s="5">
        <v>1</v>
      </c>
      <c r="DK4">
        <v>1</v>
      </c>
      <c r="DL4">
        <v>1</v>
      </c>
      <c r="DM4">
        <v>1</v>
      </c>
      <c r="DN4">
        <v>1</v>
      </c>
      <c r="DO4">
        <v>0</v>
      </c>
      <c r="DP4">
        <v>0</v>
      </c>
      <c r="DQ4">
        <v>0</v>
      </c>
      <c r="DW4">
        <v>4</v>
      </c>
      <c r="DX4">
        <v>0</v>
      </c>
      <c r="DY4">
        <v>3.175E-2</v>
      </c>
      <c r="DZ4">
        <v>0</v>
      </c>
      <c r="EA4">
        <v>0</v>
      </c>
      <c r="EB4">
        <v>1</v>
      </c>
      <c r="EC4">
        <v>1</v>
      </c>
      <c r="ED4">
        <v>0</v>
      </c>
      <c r="EE4">
        <v>1</v>
      </c>
      <c r="EF4">
        <v>0</v>
      </c>
      <c r="EG4">
        <v>0</v>
      </c>
      <c r="EH4">
        <v>0</v>
      </c>
      <c r="EY4" s="1">
        <v>-22250000</v>
      </c>
      <c r="EZ4">
        <v>-2</v>
      </c>
      <c r="FV4" s="1"/>
    </row>
    <row r="5" spans="1:178" x14ac:dyDescent="0.25">
      <c r="B5" s="12"/>
      <c r="C5" s="12"/>
      <c r="D5" s="12"/>
      <c r="E5" s="12"/>
      <c r="F5" s="12"/>
      <c r="G5" s="12"/>
      <c r="H5" s="12"/>
      <c r="I5" s="12"/>
      <c r="J5" s="12"/>
      <c r="K5" s="12"/>
      <c r="L5" s="1"/>
      <c r="M5" s="12"/>
      <c r="N5" s="12"/>
      <c r="O5" s="12"/>
      <c r="P5" s="12"/>
      <c r="Q5" s="12"/>
      <c r="R5" s="1"/>
      <c r="S5" s="1"/>
      <c r="T5" s="1"/>
      <c r="U5" s="1"/>
      <c r="V5" s="12"/>
      <c r="W5" s="1"/>
      <c r="X5" s="1"/>
      <c r="AP5" s="1"/>
      <c r="AQ5" s="1"/>
      <c r="AR5" s="1"/>
      <c r="AS5" s="1"/>
      <c r="AT5" s="1">
        <v>-44277112.576050498</v>
      </c>
      <c r="AU5" s="2">
        <f t="shared" si="0"/>
        <v>-0.11950226719195424</v>
      </c>
      <c r="AW5">
        <v>-4.2222222222222201E-3</v>
      </c>
      <c r="AX5" s="2">
        <f t="shared" si="1"/>
        <v>-0.35185185185185169</v>
      </c>
      <c r="BA5">
        <v>5</v>
      </c>
      <c r="BB5">
        <v>0</v>
      </c>
      <c r="BC5">
        <v>0.1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P5">
        <v>17</v>
      </c>
      <c r="BQ5">
        <v>25</v>
      </c>
      <c r="BR5">
        <v>27</v>
      </c>
      <c r="BS5">
        <v>19</v>
      </c>
      <c r="BT5">
        <v>22</v>
      </c>
      <c r="BU5">
        <v>26</v>
      </c>
      <c r="BV5">
        <v>23</v>
      </c>
      <c r="BW5">
        <v>18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W5" s="1"/>
      <c r="CX5">
        <f t="shared" si="2"/>
        <v>0.06</v>
      </c>
      <c r="CY5" s="1">
        <v>3.3035434658369903E-5</v>
      </c>
      <c r="CZ5">
        <v>0.09</v>
      </c>
      <c r="DA5" s="1">
        <v>2.7000000000000002E-5</v>
      </c>
      <c r="DC5" s="1"/>
      <c r="DD5" s="1"/>
      <c r="DE5" s="1"/>
      <c r="DF5">
        <v>5</v>
      </c>
      <c r="DG5">
        <v>0</v>
      </c>
      <c r="DH5" s="1">
        <v>0.06</v>
      </c>
      <c r="DI5" s="5">
        <v>0</v>
      </c>
      <c r="DJ5" s="5">
        <v>1</v>
      </c>
      <c r="DK5">
        <v>1</v>
      </c>
      <c r="DL5">
        <v>1</v>
      </c>
      <c r="DM5">
        <v>1</v>
      </c>
      <c r="DN5">
        <v>1</v>
      </c>
      <c r="DO5">
        <v>0</v>
      </c>
      <c r="DP5">
        <v>0</v>
      </c>
      <c r="DQ5">
        <v>0</v>
      </c>
      <c r="DW5">
        <v>5</v>
      </c>
      <c r="DX5">
        <v>0</v>
      </c>
      <c r="DY5">
        <v>4.2333333333333299E-2</v>
      </c>
      <c r="DZ5">
        <v>0</v>
      </c>
      <c r="EA5">
        <v>0</v>
      </c>
      <c r="EB5">
        <v>1</v>
      </c>
      <c r="EC5">
        <v>1</v>
      </c>
      <c r="ED5">
        <v>0</v>
      </c>
      <c r="EE5">
        <v>1</v>
      </c>
      <c r="EF5">
        <v>0</v>
      </c>
      <c r="EG5">
        <v>0</v>
      </c>
      <c r="EH5">
        <v>0</v>
      </c>
      <c r="EY5" s="1">
        <v>-42300000</v>
      </c>
      <c r="EZ5">
        <v>-2</v>
      </c>
      <c r="FV5" s="1"/>
    </row>
    <row r="6" spans="1:178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P6" s="1"/>
      <c r="AQ6" s="1"/>
      <c r="AR6" s="1"/>
      <c r="AS6" s="1"/>
      <c r="AT6" s="1">
        <v>-39616363.883834697</v>
      </c>
      <c r="AU6" s="2">
        <f t="shared" si="0"/>
        <v>-0.10692308117174865</v>
      </c>
      <c r="AW6">
        <v>-3.7777777777777801E-3</v>
      </c>
      <c r="AX6" s="2">
        <f t="shared" si="1"/>
        <v>-0.31481481481481499</v>
      </c>
      <c r="BA6">
        <v>6</v>
      </c>
      <c r="BB6">
        <v>0.05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P6">
        <v>19</v>
      </c>
      <c r="BQ6">
        <v>27</v>
      </c>
      <c r="BR6">
        <v>29</v>
      </c>
      <c r="BS6">
        <v>21</v>
      </c>
      <c r="BT6">
        <v>23</v>
      </c>
      <c r="BU6">
        <v>28</v>
      </c>
      <c r="BV6">
        <v>24</v>
      </c>
      <c r="BW6">
        <v>20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X6">
        <f t="shared" si="2"/>
        <v>7.4999999999999997E-2</v>
      </c>
      <c r="CY6" s="1">
        <v>3.2286317740142698E-5</v>
      </c>
      <c r="CZ6">
        <v>0.12</v>
      </c>
      <c r="DA6" s="1">
        <v>1.6000000000000003E-5</v>
      </c>
      <c r="DC6" s="1"/>
      <c r="DD6" s="1"/>
      <c r="DE6" s="1"/>
      <c r="DF6">
        <v>6</v>
      </c>
      <c r="DG6">
        <v>0</v>
      </c>
      <c r="DH6" s="1">
        <v>7.4999999999999997E-2</v>
      </c>
      <c r="DI6" s="5">
        <v>0</v>
      </c>
      <c r="DJ6" s="5">
        <v>1</v>
      </c>
      <c r="DK6">
        <v>1</v>
      </c>
      <c r="DL6">
        <v>1</v>
      </c>
      <c r="DM6">
        <v>1</v>
      </c>
      <c r="DN6">
        <v>1</v>
      </c>
      <c r="DO6">
        <v>0</v>
      </c>
      <c r="DP6">
        <v>0</v>
      </c>
      <c r="DQ6">
        <v>0</v>
      </c>
      <c r="DW6">
        <v>6</v>
      </c>
      <c r="DX6">
        <v>0</v>
      </c>
      <c r="DY6">
        <v>5.2916666666666702E-2</v>
      </c>
      <c r="DZ6">
        <v>0</v>
      </c>
      <c r="EA6">
        <v>0</v>
      </c>
      <c r="EB6">
        <v>1</v>
      </c>
      <c r="EC6">
        <v>1</v>
      </c>
      <c r="ED6">
        <v>0</v>
      </c>
      <c r="EE6">
        <v>1</v>
      </c>
      <c r="EF6">
        <v>0</v>
      </c>
      <c r="EG6">
        <v>0</v>
      </c>
      <c r="EH6">
        <v>0</v>
      </c>
      <c r="EY6" s="1">
        <v>4700000</v>
      </c>
      <c r="EZ6">
        <v>0.22220000000000001</v>
      </c>
      <c r="FV6" s="1"/>
    </row>
    <row r="7" spans="1:178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"/>
      <c r="M7" s="12"/>
      <c r="N7" s="12"/>
      <c r="O7" s="12"/>
      <c r="P7" s="12"/>
      <c r="Q7" s="12"/>
      <c r="R7" s="1"/>
      <c r="S7" s="1"/>
      <c r="T7" s="1"/>
      <c r="U7" s="1"/>
      <c r="V7" s="12"/>
      <c r="W7" s="1"/>
      <c r="X7" s="1"/>
      <c r="AP7" s="1"/>
      <c r="AQ7" s="1"/>
      <c r="AR7" s="1"/>
      <c r="AS7" s="1"/>
      <c r="AT7" s="1">
        <v>-34955615.1916188</v>
      </c>
      <c r="AU7" s="2">
        <f t="shared" si="0"/>
        <v>-9.4343895151542775E-2</v>
      </c>
      <c r="AW7">
        <v>-3.3333333333333301E-3</v>
      </c>
      <c r="AX7" s="2">
        <f t="shared" si="1"/>
        <v>-0.27777777777777751</v>
      </c>
      <c r="BA7">
        <v>7</v>
      </c>
      <c r="BB7">
        <v>0.05</v>
      </c>
      <c r="BC7">
        <v>0.05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P7">
        <v>25</v>
      </c>
      <c r="BQ7">
        <v>33</v>
      </c>
      <c r="BR7">
        <v>35</v>
      </c>
      <c r="BS7">
        <v>27</v>
      </c>
      <c r="BT7">
        <v>30</v>
      </c>
      <c r="BU7">
        <v>34</v>
      </c>
      <c r="BV7">
        <v>31</v>
      </c>
      <c r="BW7">
        <v>26</v>
      </c>
      <c r="BX7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X7">
        <f t="shared" si="2"/>
        <v>0.09</v>
      </c>
      <c r="CY7" s="1">
        <v>2.8868924198756901E-5</v>
      </c>
      <c r="CZ7">
        <v>0.15</v>
      </c>
      <c r="DA7" s="1">
        <v>0</v>
      </c>
      <c r="DC7" s="1"/>
      <c r="DD7" s="1"/>
      <c r="DE7" s="1"/>
      <c r="DF7">
        <v>7</v>
      </c>
      <c r="DG7">
        <v>0</v>
      </c>
      <c r="DH7" s="1">
        <v>0.09</v>
      </c>
      <c r="DI7" s="5">
        <v>0</v>
      </c>
      <c r="DJ7" s="5">
        <v>1</v>
      </c>
      <c r="DK7">
        <v>1</v>
      </c>
      <c r="DL7">
        <v>1</v>
      </c>
      <c r="DM7">
        <v>1</v>
      </c>
      <c r="DN7">
        <v>1</v>
      </c>
      <c r="DO7">
        <v>0</v>
      </c>
      <c r="DP7">
        <v>0</v>
      </c>
      <c r="DQ7">
        <v>0</v>
      </c>
      <c r="DW7">
        <v>7</v>
      </c>
      <c r="DX7">
        <v>0</v>
      </c>
      <c r="DY7">
        <v>6.3500000000000001E-2</v>
      </c>
      <c r="DZ7">
        <v>0</v>
      </c>
      <c r="EA7">
        <v>0</v>
      </c>
      <c r="EB7">
        <v>1</v>
      </c>
      <c r="EC7">
        <v>1</v>
      </c>
      <c r="ED7">
        <v>0</v>
      </c>
      <c r="EE7">
        <v>1</v>
      </c>
      <c r="EF7">
        <v>0</v>
      </c>
      <c r="EG7">
        <v>0</v>
      </c>
      <c r="EH7">
        <v>0</v>
      </c>
      <c r="EY7" s="1">
        <v>42300000</v>
      </c>
      <c r="EZ7">
        <v>2</v>
      </c>
      <c r="FV7" s="1"/>
    </row>
    <row r="8" spans="1:178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M8" s="12"/>
      <c r="N8" s="12"/>
      <c r="O8" s="12"/>
      <c r="P8" s="12"/>
      <c r="Q8" s="12"/>
      <c r="R8" s="1"/>
      <c r="S8" s="1"/>
      <c r="T8" s="1"/>
      <c r="U8" s="1"/>
      <c r="V8" s="12"/>
      <c r="W8" s="1"/>
      <c r="X8" s="1"/>
      <c r="AP8" s="1"/>
      <c r="AQ8" s="1"/>
      <c r="AR8" s="1"/>
      <c r="AS8" s="1"/>
      <c r="AT8" s="1">
        <v>-30294866.499403</v>
      </c>
      <c r="AU8" s="2">
        <f t="shared" si="0"/>
        <v>-8.1764709131337182E-2</v>
      </c>
      <c r="AW8">
        <v>-2.8888888888888901E-3</v>
      </c>
      <c r="AX8" s="2">
        <f t="shared" si="1"/>
        <v>-0.24074074074074084</v>
      </c>
      <c r="BA8">
        <v>8</v>
      </c>
      <c r="BB8">
        <v>0.05</v>
      </c>
      <c r="BC8">
        <v>0.1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P8">
        <v>27</v>
      </c>
      <c r="BQ8">
        <v>35</v>
      </c>
      <c r="BR8">
        <v>37</v>
      </c>
      <c r="BS8">
        <v>29</v>
      </c>
      <c r="BT8">
        <v>31</v>
      </c>
      <c r="BU8">
        <v>36</v>
      </c>
      <c r="BV8">
        <v>32</v>
      </c>
      <c r="BW8">
        <v>28</v>
      </c>
      <c r="BX8">
        <v>1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X8">
        <f t="shared" si="2"/>
        <v>0.105</v>
      </c>
      <c r="CY8" s="1">
        <v>2.3413461902019401E-5</v>
      </c>
      <c r="CZ8">
        <v>0.18</v>
      </c>
      <c r="DA8" s="1">
        <v>-1.5999999999999999E-5</v>
      </c>
      <c r="DC8" s="1"/>
      <c r="DD8" s="1"/>
      <c r="DE8" s="1"/>
      <c r="DF8">
        <v>8</v>
      </c>
      <c r="DG8">
        <v>0</v>
      </c>
      <c r="DH8" s="1">
        <v>0.105</v>
      </c>
      <c r="DI8" s="5">
        <v>0</v>
      </c>
      <c r="DJ8" s="5">
        <v>1</v>
      </c>
      <c r="DK8">
        <v>1</v>
      </c>
      <c r="DL8">
        <v>1</v>
      </c>
      <c r="DM8">
        <v>1</v>
      </c>
      <c r="DN8">
        <v>1</v>
      </c>
      <c r="DO8">
        <v>0</v>
      </c>
      <c r="DP8">
        <v>0</v>
      </c>
      <c r="DQ8">
        <v>0</v>
      </c>
      <c r="DW8">
        <v>8</v>
      </c>
      <c r="DX8">
        <v>0</v>
      </c>
      <c r="DY8">
        <v>7.4083333333333307E-2</v>
      </c>
      <c r="DZ8">
        <v>0</v>
      </c>
      <c r="EA8">
        <v>0</v>
      </c>
      <c r="EB8">
        <v>1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Y8" s="1">
        <v>22250000</v>
      </c>
      <c r="EZ8">
        <v>2</v>
      </c>
      <c r="FV8" s="1"/>
    </row>
    <row r="9" spans="1:178" x14ac:dyDescent="0.25">
      <c r="A9">
        <v>1</v>
      </c>
      <c r="B9" s="12">
        <v>139500000000</v>
      </c>
      <c r="C9" s="12">
        <v>139500000000</v>
      </c>
      <c r="D9" s="12">
        <v>0.55000000000000004</v>
      </c>
      <c r="E9" s="12">
        <v>0</v>
      </c>
      <c r="F9" s="12">
        <v>45000000000</v>
      </c>
      <c r="G9" s="12">
        <v>54000000000</v>
      </c>
      <c r="H9" s="12">
        <v>54000000000</v>
      </c>
      <c r="I9" s="12">
        <v>-1.1290322580645101E-11</v>
      </c>
      <c r="J9" s="12">
        <v>-1.1290322580645101E-11</v>
      </c>
      <c r="K9" s="12">
        <v>0</v>
      </c>
      <c r="L9" s="1">
        <v>3.0000000000000001E-3</v>
      </c>
      <c r="M9" s="12">
        <v>200</v>
      </c>
      <c r="N9" s="12">
        <v>200</v>
      </c>
      <c r="O9" s="12">
        <v>7.4999999999999993E-9</v>
      </c>
      <c r="P9" s="12">
        <v>2.5000000000000001E-9</v>
      </c>
      <c r="Q9" s="12">
        <v>7.4999999999999993E-5</v>
      </c>
      <c r="R9" s="1">
        <v>1.29E-5</v>
      </c>
      <c r="S9" s="1">
        <v>1.29E-5</v>
      </c>
      <c r="T9" s="1">
        <v>-1.2400000000000001E-4</v>
      </c>
      <c r="U9" s="1">
        <v>5.9199999999999999E-3</v>
      </c>
      <c r="V9" s="12">
        <v>1</v>
      </c>
      <c r="W9" s="12">
        <v>5500</v>
      </c>
      <c r="X9" s="12">
        <v>-3.0000000000000001E-3</v>
      </c>
      <c r="Y9" s="12">
        <v>0</v>
      </c>
      <c r="Z9" s="5">
        <v>2</v>
      </c>
      <c r="AP9" s="1"/>
      <c r="AQ9" s="1"/>
      <c r="AR9" s="1"/>
      <c r="AS9" s="1"/>
      <c r="AT9" s="1">
        <v>-25634117.807187099</v>
      </c>
      <c r="AU9" s="2">
        <f t="shared" si="0"/>
        <v>-6.9185523111131311E-2</v>
      </c>
      <c r="AW9">
        <v>-2.4444444444444401E-3</v>
      </c>
      <c r="AX9" s="2">
        <f t="shared" si="1"/>
        <v>-0.20370370370370333</v>
      </c>
      <c r="BA9">
        <v>9</v>
      </c>
      <c r="BB9">
        <v>0.1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P9">
        <v>33</v>
      </c>
      <c r="BQ9">
        <v>41</v>
      </c>
      <c r="BR9">
        <v>43</v>
      </c>
      <c r="BS9">
        <v>35</v>
      </c>
      <c r="BT9">
        <v>38</v>
      </c>
      <c r="BU9">
        <v>42</v>
      </c>
      <c r="BV9">
        <v>39</v>
      </c>
      <c r="BW9">
        <v>34</v>
      </c>
      <c r="BX9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X9">
        <f t="shared" si="2"/>
        <v>0.12</v>
      </c>
      <c r="CY9" s="1">
        <v>1.6415177722611301E-5</v>
      </c>
      <c r="CZ9">
        <v>0.21</v>
      </c>
      <c r="DA9" s="1">
        <v>-2.7000000000000002E-5</v>
      </c>
      <c r="DC9" s="1"/>
      <c r="DD9" s="1"/>
      <c r="DE9" s="1"/>
      <c r="DF9">
        <v>9</v>
      </c>
      <c r="DG9">
        <v>0</v>
      </c>
      <c r="DH9" s="1">
        <v>0.12</v>
      </c>
      <c r="DI9" s="5">
        <v>0</v>
      </c>
      <c r="DJ9" s="5">
        <v>1</v>
      </c>
      <c r="DK9">
        <v>1</v>
      </c>
      <c r="DL9">
        <v>1</v>
      </c>
      <c r="DM9">
        <v>1</v>
      </c>
      <c r="DN9">
        <v>1</v>
      </c>
      <c r="DO9">
        <v>0</v>
      </c>
      <c r="DP9">
        <v>0</v>
      </c>
      <c r="DQ9">
        <v>0</v>
      </c>
      <c r="DW9">
        <v>9</v>
      </c>
      <c r="DX9">
        <v>0</v>
      </c>
      <c r="DY9">
        <v>8.4666666666666696E-2</v>
      </c>
      <c r="DZ9">
        <v>0</v>
      </c>
      <c r="EA9">
        <v>0</v>
      </c>
      <c r="EB9">
        <v>1</v>
      </c>
      <c r="EC9">
        <v>1</v>
      </c>
      <c r="ED9">
        <v>0</v>
      </c>
      <c r="EE9">
        <v>1</v>
      </c>
      <c r="EF9">
        <v>0</v>
      </c>
      <c r="EG9">
        <v>0</v>
      </c>
      <c r="EH9">
        <v>0</v>
      </c>
      <c r="EY9" s="1">
        <v>46970000</v>
      </c>
      <c r="EZ9">
        <v>4.2220000000000004</v>
      </c>
      <c r="FB9" s="21">
        <v>-0.1800207998661312</v>
      </c>
      <c r="FC9">
        <v>-0.5</v>
      </c>
      <c r="FD9" s="21">
        <v>-0.11416611445783134</v>
      </c>
      <c r="FE9">
        <f>-2/12</f>
        <v>-0.16666666666666666</v>
      </c>
      <c r="FF9" s="21">
        <v>6.0186864123159309E-2</v>
      </c>
      <c r="FG9">
        <f>2/12</f>
        <v>0.16666666666666666</v>
      </c>
      <c r="FH9" s="21">
        <v>-6.0186864123159309E-2</v>
      </c>
      <c r="FI9">
        <f>-2/12</f>
        <v>-0.16666666666666666</v>
      </c>
      <c r="FJ9" s="21">
        <v>6.0186864123159309E-2</v>
      </c>
      <c r="FK9">
        <f>2/12</f>
        <v>0.16666666666666666</v>
      </c>
      <c r="FV9" s="1"/>
    </row>
    <row r="10" spans="1:178" x14ac:dyDescent="0.25">
      <c r="A10">
        <v>2</v>
      </c>
      <c r="B10" s="12">
        <v>139500000000</v>
      </c>
      <c r="C10" s="12">
        <v>139500000000</v>
      </c>
      <c r="D10" s="12">
        <v>0.55000000000000004</v>
      </c>
      <c r="E10" s="12">
        <v>0</v>
      </c>
      <c r="F10" s="12">
        <v>45000000000</v>
      </c>
      <c r="G10" s="12">
        <v>54000000000</v>
      </c>
      <c r="H10" s="12">
        <v>54000000000</v>
      </c>
      <c r="I10" s="12">
        <v>-1.1290322580645101E-11</v>
      </c>
      <c r="J10" s="12">
        <v>-1.1290322580645101E-11</v>
      </c>
      <c r="K10" s="12">
        <v>0</v>
      </c>
      <c r="L10" s="1">
        <v>3.0000000000000001E-3</v>
      </c>
      <c r="M10" s="12">
        <v>200</v>
      </c>
      <c r="N10" s="12">
        <v>200</v>
      </c>
      <c r="O10" s="12">
        <v>7.4999999999999993E-9</v>
      </c>
      <c r="P10" s="12">
        <v>2.5000000000000001E-9</v>
      </c>
      <c r="Q10" s="12">
        <v>7.4999999999999993E-5</v>
      </c>
      <c r="R10" s="1">
        <v>1.29E-5</v>
      </c>
      <c r="S10" s="1">
        <v>1.29E-5</v>
      </c>
      <c r="T10" s="1">
        <v>-1.2400000000000001E-4</v>
      </c>
      <c r="U10" s="1">
        <v>5.9199999999999999E-3</v>
      </c>
      <c r="V10" s="12">
        <v>1</v>
      </c>
      <c r="W10" s="12">
        <v>5500</v>
      </c>
      <c r="X10" s="1">
        <v>0</v>
      </c>
      <c r="Y10" s="1">
        <v>3.0000000000000001E-3</v>
      </c>
      <c r="Z10" s="5">
        <v>2</v>
      </c>
      <c r="AP10" s="1"/>
      <c r="AQ10" s="1"/>
      <c r="AR10" s="1"/>
      <c r="AS10" s="1"/>
      <c r="AT10" s="1">
        <v>-20973369.114971299</v>
      </c>
      <c r="AU10" s="2">
        <f t="shared" si="0"/>
        <v>-5.6606337090925718E-2</v>
      </c>
      <c r="AW10">
        <v>-2E-3</v>
      </c>
      <c r="AX10" s="2">
        <f t="shared" si="1"/>
        <v>-0.16666666666666666</v>
      </c>
      <c r="BA10">
        <v>10</v>
      </c>
      <c r="BB10">
        <v>0.1</v>
      </c>
      <c r="BC10">
        <v>2.5000000000000001E-2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P10">
        <v>35</v>
      </c>
      <c r="BQ10">
        <v>43</v>
      </c>
      <c r="BR10">
        <v>45</v>
      </c>
      <c r="BS10">
        <v>37</v>
      </c>
      <c r="BT10">
        <v>39</v>
      </c>
      <c r="BU10">
        <v>44</v>
      </c>
      <c r="BV10">
        <v>40</v>
      </c>
      <c r="BW10">
        <v>36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X10">
        <f t="shared" si="2"/>
        <v>0.13500000000000001</v>
      </c>
      <c r="CY10" s="1">
        <v>8.4537613110223094E-6</v>
      </c>
      <c r="CZ10">
        <v>0.24</v>
      </c>
      <c r="DA10" s="1">
        <v>-3.2000000000000005E-5</v>
      </c>
      <c r="DC10" s="1"/>
      <c r="DD10" s="1"/>
      <c r="DE10" s="1"/>
      <c r="DF10">
        <v>10</v>
      </c>
      <c r="DG10">
        <v>0</v>
      </c>
      <c r="DH10" s="1">
        <v>0.13500000000000001</v>
      </c>
      <c r="DI10" s="5">
        <v>0</v>
      </c>
      <c r="DJ10" s="5">
        <v>1</v>
      </c>
      <c r="DK10">
        <v>1</v>
      </c>
      <c r="DL10">
        <v>1</v>
      </c>
      <c r="DM10">
        <v>1</v>
      </c>
      <c r="DN10">
        <v>1</v>
      </c>
      <c r="DO10">
        <v>0</v>
      </c>
      <c r="DP10">
        <v>0</v>
      </c>
      <c r="DQ10">
        <v>0</v>
      </c>
      <c r="DW10">
        <v>10</v>
      </c>
      <c r="DX10">
        <v>0</v>
      </c>
      <c r="DY10">
        <v>9.5250000000000001E-2</v>
      </c>
      <c r="DZ10">
        <v>0</v>
      </c>
      <c r="EA10">
        <v>0</v>
      </c>
      <c r="EB10">
        <v>1</v>
      </c>
      <c r="EC10">
        <v>1</v>
      </c>
      <c r="ED10">
        <v>0</v>
      </c>
      <c r="EE10">
        <v>1</v>
      </c>
      <c r="EF10">
        <v>0</v>
      </c>
      <c r="EG10">
        <v>0</v>
      </c>
      <c r="EH10">
        <v>0</v>
      </c>
      <c r="EY10" s="1">
        <v>66740000</v>
      </c>
      <c r="EZ10">
        <v>6</v>
      </c>
      <c r="FB10" s="21">
        <v>-0.12685123828647926</v>
      </c>
      <c r="FC10">
        <f>FC2/12</f>
        <v>-0.35183333333333339</v>
      </c>
      <c r="FD10" s="21">
        <v>1.2685123828647926E-2</v>
      </c>
      <c r="FE10">
        <f>FE2/12</f>
        <v>1.8516666666666667E-2</v>
      </c>
      <c r="FF10" s="21">
        <v>0.12685123828647926</v>
      </c>
      <c r="FG10">
        <f>FG2/12</f>
        <v>0.35183333333333339</v>
      </c>
      <c r="FH10" s="21">
        <v>-8.0968875502008042E-2</v>
      </c>
      <c r="FI10">
        <f t="shared" ref="FI10:FI11" si="3">-2/12</f>
        <v>-0.16666666666666666</v>
      </c>
      <c r="FJ10" s="21">
        <v>8.0968875502008042E-2</v>
      </c>
      <c r="FK10">
        <f t="shared" ref="FK10:FK11" si="4">2/12</f>
        <v>0.16666666666666666</v>
      </c>
      <c r="FV10" s="1"/>
    </row>
    <row r="11" spans="1:178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"/>
      <c r="M11" s="12"/>
      <c r="N11" s="12"/>
      <c r="O11" s="12"/>
      <c r="P11" s="12"/>
      <c r="Q11" s="12"/>
      <c r="R11" s="1"/>
      <c r="S11" s="1"/>
      <c r="T11" s="1"/>
      <c r="U11" s="1"/>
      <c r="V11" s="12"/>
      <c r="W11" s="1"/>
      <c r="X11" s="1"/>
      <c r="AS11" s="1"/>
      <c r="AT11" s="1">
        <v>-39390158.727805197</v>
      </c>
      <c r="AU11" s="2">
        <f t="shared" si="0"/>
        <v>-0.10631256193453313</v>
      </c>
      <c r="AW11">
        <v>-2E-3</v>
      </c>
      <c r="AX11" s="2">
        <f t="shared" si="1"/>
        <v>-0.16666666666666666</v>
      </c>
      <c r="BA11">
        <v>11</v>
      </c>
      <c r="BB11">
        <v>0.1</v>
      </c>
      <c r="BC11">
        <v>0.05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P11">
        <v>41</v>
      </c>
      <c r="BQ11">
        <v>49</v>
      </c>
      <c r="BR11">
        <v>51</v>
      </c>
      <c r="BS11">
        <v>43</v>
      </c>
      <c r="BT11">
        <v>46</v>
      </c>
      <c r="BU11">
        <v>50</v>
      </c>
      <c r="BV11">
        <v>47</v>
      </c>
      <c r="BW11">
        <v>42</v>
      </c>
      <c r="BX1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X11">
        <f t="shared" si="2"/>
        <v>0.15000000000000002</v>
      </c>
      <c r="CY11" s="1">
        <v>9.1075677786034898E-20</v>
      </c>
      <c r="CZ11">
        <v>0.27</v>
      </c>
      <c r="DA11" s="1">
        <v>-2.5000000000000001E-5</v>
      </c>
      <c r="DC11" s="1"/>
      <c r="DD11" s="1"/>
      <c r="DE11" s="1"/>
      <c r="DF11">
        <v>11</v>
      </c>
      <c r="DG11">
        <v>0</v>
      </c>
      <c r="DH11" s="1">
        <v>0.15</v>
      </c>
      <c r="DI11" s="5">
        <v>0</v>
      </c>
      <c r="DJ11" s="5">
        <v>1</v>
      </c>
      <c r="DK11">
        <v>1</v>
      </c>
      <c r="DL11">
        <v>1</v>
      </c>
      <c r="DM11">
        <v>1</v>
      </c>
      <c r="DN11">
        <v>1</v>
      </c>
      <c r="DO11">
        <v>0</v>
      </c>
      <c r="DP11">
        <v>0</v>
      </c>
      <c r="DQ11">
        <v>0</v>
      </c>
      <c r="DW11">
        <v>11</v>
      </c>
      <c r="DX11">
        <v>0</v>
      </c>
      <c r="DY11">
        <v>0.105833333333333</v>
      </c>
      <c r="DZ11">
        <v>0</v>
      </c>
      <c r="EA11">
        <v>0</v>
      </c>
      <c r="EB11">
        <v>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FB11" s="21">
        <v>-6.0186864123159309E-2</v>
      </c>
      <c r="FC11">
        <f>FC3/12</f>
        <v>-0.16666666666666666</v>
      </c>
      <c r="FD11" s="21">
        <v>0.11416611445783134</v>
      </c>
      <c r="FE11">
        <f>FE3/12</f>
        <v>0.16666666666666666</v>
      </c>
      <c r="FF11" s="21">
        <v>0.1800207998661312</v>
      </c>
      <c r="FG11">
        <v>0.5</v>
      </c>
      <c r="FH11" s="21">
        <v>-0.11416611445783134</v>
      </c>
      <c r="FI11">
        <f t="shared" si="3"/>
        <v>-0.16666666666666666</v>
      </c>
      <c r="FJ11" s="21">
        <v>0.11416611445783134</v>
      </c>
      <c r="FK11">
        <f t="shared" si="4"/>
        <v>0.16666666666666666</v>
      </c>
      <c r="FV11" s="1"/>
    </row>
    <row r="12" spans="1:178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"/>
      <c r="M12" s="12"/>
      <c r="N12" s="12"/>
      <c r="O12" s="12"/>
      <c r="P12" s="12"/>
      <c r="Q12" s="12"/>
      <c r="R12" s="1"/>
      <c r="S12" s="1"/>
      <c r="T12" s="1"/>
      <c r="U12" s="1"/>
      <c r="V12" s="12"/>
      <c r="W12" s="1"/>
      <c r="X12" s="1"/>
      <c r="AT12" s="1">
        <v>-30636790.121626299</v>
      </c>
      <c r="AU12" s="2">
        <f t="shared" si="0"/>
        <v>-8.2687548171303638E-2</v>
      </c>
      <c r="AW12">
        <v>-1.55555555555556E-3</v>
      </c>
      <c r="AX12" s="2">
        <f t="shared" si="1"/>
        <v>-0.12962962962963001</v>
      </c>
      <c r="BA12">
        <v>12</v>
      </c>
      <c r="BB12">
        <v>0.1</v>
      </c>
      <c r="BC12">
        <v>7.4999999999999997E-2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P12">
        <v>43</v>
      </c>
      <c r="BQ12">
        <v>51</v>
      </c>
      <c r="BR12">
        <v>53</v>
      </c>
      <c r="BS12">
        <v>45</v>
      </c>
      <c r="BT12">
        <v>47</v>
      </c>
      <c r="BU12">
        <v>52</v>
      </c>
      <c r="BV12">
        <v>48</v>
      </c>
      <c r="BW12">
        <v>44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X12">
        <f t="shared" si="2"/>
        <v>0.16500000000000004</v>
      </c>
      <c r="CY12" s="1">
        <v>-8.4537613110222094E-6</v>
      </c>
      <c r="CZ12">
        <v>0.28499999999999998</v>
      </c>
      <c r="DA12" s="1">
        <v>-1.413E-5</v>
      </c>
      <c r="DC12" s="1"/>
      <c r="DF12">
        <v>12</v>
      </c>
      <c r="DG12">
        <v>0</v>
      </c>
      <c r="DH12">
        <v>0.16500000000000001</v>
      </c>
      <c r="DI12" s="5">
        <v>0</v>
      </c>
      <c r="DJ12" s="5">
        <v>1</v>
      </c>
      <c r="DK12">
        <v>1</v>
      </c>
      <c r="DL12">
        <v>1</v>
      </c>
      <c r="DM12">
        <v>1</v>
      </c>
      <c r="DN12">
        <v>1</v>
      </c>
      <c r="DO12">
        <v>0</v>
      </c>
      <c r="DP12">
        <v>0</v>
      </c>
      <c r="DQ12">
        <v>0</v>
      </c>
      <c r="DW12">
        <v>12</v>
      </c>
      <c r="DX12">
        <v>0</v>
      </c>
      <c r="DY12">
        <v>0.116416666666667</v>
      </c>
      <c r="DZ12">
        <v>0</v>
      </c>
      <c r="EA12">
        <v>0</v>
      </c>
      <c r="EB12">
        <v>1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FV12" s="1"/>
    </row>
    <row r="13" spans="1:178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"/>
      <c r="M13" s="12"/>
      <c r="N13" s="12"/>
      <c r="O13" s="12"/>
      <c r="P13" s="12"/>
      <c r="Q13" s="12"/>
      <c r="R13" s="1"/>
      <c r="S13" s="1"/>
      <c r="T13" s="1"/>
      <c r="U13" s="1"/>
      <c r="V13" s="12"/>
      <c r="W13" s="1"/>
      <c r="X13" s="1"/>
      <c r="AT13" s="1">
        <v>-21883421.5154473</v>
      </c>
      <c r="AU13" s="2">
        <f t="shared" si="0"/>
        <v>-5.9062534408073887E-2</v>
      </c>
      <c r="AW13">
        <v>-1.11111111111111E-3</v>
      </c>
      <c r="AX13" s="2">
        <f t="shared" si="1"/>
        <v>-9.2592592592592504E-2</v>
      </c>
      <c r="BA13">
        <v>13</v>
      </c>
      <c r="BB13">
        <v>0.1</v>
      </c>
      <c r="BC13">
        <v>0.1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P13">
        <v>49</v>
      </c>
      <c r="BQ13">
        <v>57</v>
      </c>
      <c r="BR13">
        <v>59</v>
      </c>
      <c r="BS13">
        <v>51</v>
      </c>
      <c r="BT13">
        <v>54</v>
      </c>
      <c r="BU13">
        <v>58</v>
      </c>
      <c r="BV13">
        <v>55</v>
      </c>
      <c r="BW13">
        <v>50</v>
      </c>
      <c r="BX13">
        <v>1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X13">
        <f t="shared" si="2"/>
        <v>0.18000000000000005</v>
      </c>
      <c r="CY13" s="1">
        <v>-1.6415177722611199E-5</v>
      </c>
      <c r="CZ13">
        <v>0.3</v>
      </c>
      <c r="DA13" s="1">
        <v>0</v>
      </c>
      <c r="DC13" s="1"/>
      <c r="DF13">
        <v>13</v>
      </c>
      <c r="DG13">
        <v>0</v>
      </c>
      <c r="DH13">
        <v>0.18</v>
      </c>
      <c r="DI13" s="5">
        <v>0</v>
      </c>
      <c r="DJ13" s="5">
        <v>1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0</v>
      </c>
      <c r="DQ13">
        <v>0</v>
      </c>
      <c r="DW13">
        <v>13</v>
      </c>
      <c r="DX13">
        <v>0</v>
      </c>
      <c r="DY13">
        <v>0.127</v>
      </c>
      <c r="DZ13">
        <v>0</v>
      </c>
      <c r="EA13">
        <v>0</v>
      </c>
      <c r="EB13">
        <v>1</v>
      </c>
      <c r="EC13">
        <v>1</v>
      </c>
      <c r="ED13">
        <v>0</v>
      </c>
      <c r="EE13">
        <v>1</v>
      </c>
      <c r="EF13">
        <v>0</v>
      </c>
      <c r="EG13">
        <v>0</v>
      </c>
      <c r="EH13">
        <v>0</v>
      </c>
      <c r="FV13" s="1"/>
    </row>
    <row r="14" spans="1:178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"/>
      <c r="M14" s="12"/>
      <c r="N14" s="12"/>
      <c r="O14" s="12"/>
      <c r="P14" s="12"/>
      <c r="Q14" s="12"/>
      <c r="R14" s="1"/>
      <c r="S14" s="1"/>
      <c r="T14" s="1"/>
      <c r="U14" s="1"/>
      <c r="V14" s="12"/>
      <c r="W14" s="1"/>
      <c r="X14" s="1"/>
      <c r="AT14" s="1">
        <v>-13130052.9092684</v>
      </c>
      <c r="AU14" s="2">
        <f t="shared" si="0"/>
        <v>-3.5437520644844386E-2</v>
      </c>
      <c r="AW14">
        <v>-6.6666666666666697E-4</v>
      </c>
      <c r="AX14" s="2">
        <f t="shared" si="1"/>
        <v>-5.555555555555558E-2</v>
      </c>
      <c r="BA14">
        <v>14</v>
      </c>
      <c r="BB14">
        <v>0.15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P14">
        <v>51</v>
      </c>
      <c r="BQ14">
        <v>59</v>
      </c>
      <c r="BR14">
        <v>61</v>
      </c>
      <c r="BS14">
        <v>53</v>
      </c>
      <c r="BT14">
        <v>55</v>
      </c>
      <c r="BU14">
        <v>60</v>
      </c>
      <c r="BV14">
        <v>56</v>
      </c>
      <c r="BW14">
        <v>52</v>
      </c>
      <c r="BX14">
        <v>1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X14">
        <f t="shared" si="2"/>
        <v>0.19500000000000006</v>
      </c>
      <c r="CY14" s="1">
        <v>-2.3413461902019401E-5</v>
      </c>
      <c r="DC14" s="1"/>
      <c r="DF14">
        <v>14</v>
      </c>
      <c r="DG14">
        <v>0</v>
      </c>
      <c r="DH14">
        <v>0.19500000000000001</v>
      </c>
      <c r="DI14" s="5">
        <v>0</v>
      </c>
      <c r="DJ14" s="5">
        <v>1</v>
      </c>
      <c r="DK14">
        <v>1</v>
      </c>
      <c r="DL14">
        <v>1</v>
      </c>
      <c r="DM14">
        <v>1</v>
      </c>
      <c r="DN14">
        <v>1</v>
      </c>
      <c r="DO14">
        <v>0</v>
      </c>
      <c r="DP14">
        <v>0</v>
      </c>
      <c r="DQ14">
        <v>0</v>
      </c>
      <c r="DW14">
        <v>14</v>
      </c>
      <c r="DX14">
        <v>0</v>
      </c>
      <c r="DY14">
        <v>0.137583333333333</v>
      </c>
      <c r="DZ14">
        <v>0</v>
      </c>
      <c r="EA14">
        <v>0</v>
      </c>
      <c r="EB14">
        <v>1</v>
      </c>
      <c r="EC14">
        <v>1</v>
      </c>
      <c r="ED14">
        <v>0</v>
      </c>
      <c r="EE14">
        <v>1</v>
      </c>
      <c r="EF14">
        <v>0</v>
      </c>
      <c r="EG14">
        <v>0</v>
      </c>
      <c r="EH14">
        <v>0</v>
      </c>
      <c r="FA14">
        <v>-0.17</v>
      </c>
      <c r="FB14">
        <v>-0.5</v>
      </c>
      <c r="FC14">
        <v>-0.08</v>
      </c>
      <c r="FD14" s="21">
        <v>-0.16700000000000001</v>
      </c>
      <c r="FE14">
        <v>0.06</v>
      </c>
      <c r="FF14">
        <v>0.16400000000000001</v>
      </c>
      <c r="FV14" s="1"/>
    </row>
    <row r="15" spans="1:178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"/>
      <c r="M15" s="12"/>
      <c r="N15" s="12"/>
      <c r="O15" s="12"/>
      <c r="P15" s="12"/>
      <c r="Q15" s="12"/>
      <c r="R15" s="1"/>
      <c r="S15" s="1"/>
      <c r="T15" s="1"/>
      <c r="U15" s="1"/>
      <c r="V15" s="12"/>
      <c r="W15" s="1"/>
      <c r="X15" s="1"/>
      <c r="AT15" s="1">
        <v>-4376684.3030894697</v>
      </c>
      <c r="AU15" s="2">
        <f t="shared" si="0"/>
        <v>-1.1812506881614802E-2</v>
      </c>
      <c r="AW15">
        <v>-2.2222222222222199E-4</v>
      </c>
      <c r="AX15" s="2">
        <f t="shared" si="1"/>
        <v>-1.85185185185185E-2</v>
      </c>
      <c r="BA15">
        <v>15</v>
      </c>
      <c r="BB15">
        <v>0.15</v>
      </c>
      <c r="BC15">
        <v>0.05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P15">
        <v>57</v>
      </c>
      <c r="BQ15">
        <v>65</v>
      </c>
      <c r="BR15">
        <v>67</v>
      </c>
      <c r="BS15">
        <v>59</v>
      </c>
      <c r="BT15">
        <v>62</v>
      </c>
      <c r="BU15">
        <v>66</v>
      </c>
      <c r="BV15">
        <v>63</v>
      </c>
      <c r="BW15">
        <v>58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X15">
        <f t="shared" si="2"/>
        <v>0.21000000000000008</v>
      </c>
      <c r="CY15" s="1">
        <v>-2.8868924198756901E-5</v>
      </c>
      <c r="DC15" s="1"/>
      <c r="DF15">
        <v>15</v>
      </c>
      <c r="DG15">
        <v>0</v>
      </c>
      <c r="DH15">
        <v>0.21</v>
      </c>
      <c r="DI15" s="5">
        <v>0</v>
      </c>
      <c r="DJ15" s="5">
        <v>1</v>
      </c>
      <c r="DK15">
        <v>1</v>
      </c>
      <c r="DL15">
        <v>1</v>
      </c>
      <c r="DM15">
        <v>1</v>
      </c>
      <c r="DN15">
        <v>1</v>
      </c>
      <c r="DO15">
        <v>0</v>
      </c>
      <c r="DP15">
        <v>0</v>
      </c>
      <c r="DQ15">
        <v>0</v>
      </c>
      <c r="DW15">
        <v>15</v>
      </c>
      <c r="DX15">
        <v>0</v>
      </c>
      <c r="DY15">
        <v>0.148166666666667</v>
      </c>
      <c r="DZ15">
        <v>0</v>
      </c>
      <c r="EA15">
        <v>0</v>
      </c>
      <c r="EB15">
        <v>1</v>
      </c>
      <c r="EC15">
        <v>1</v>
      </c>
      <c r="ED15">
        <v>0</v>
      </c>
      <c r="EE15">
        <v>1</v>
      </c>
      <c r="EF15">
        <v>0</v>
      </c>
      <c r="EG15">
        <v>0</v>
      </c>
      <c r="EH15">
        <v>0</v>
      </c>
      <c r="FA15">
        <v>-0.12</v>
      </c>
      <c r="FB15">
        <v>-0.35399999999999998</v>
      </c>
      <c r="FC15">
        <v>1.2E-2</v>
      </c>
      <c r="FD15">
        <v>0.02</v>
      </c>
      <c r="FE15">
        <v>0.12</v>
      </c>
      <c r="FF15">
        <v>0.36</v>
      </c>
      <c r="FV15" s="1"/>
    </row>
    <row r="16" spans="1:178" x14ac:dyDescent="0.25">
      <c r="A16" t="s">
        <v>270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"/>
      <c r="M16" s="12"/>
      <c r="N16" s="12"/>
      <c r="O16" s="12"/>
      <c r="P16" s="12"/>
      <c r="Q16" s="12"/>
      <c r="R16" s="1"/>
      <c r="S16" s="1"/>
      <c r="T16" s="1"/>
      <c r="U16" s="1"/>
      <c r="V16" s="12"/>
      <c r="W16" s="1"/>
      <c r="X16" s="1"/>
      <c r="AT16" s="1">
        <v>4376684.3030894697</v>
      </c>
      <c r="AU16" s="2">
        <f t="shared" si="0"/>
        <v>1.1812506881614802E-2</v>
      </c>
      <c r="AW16">
        <v>2.2222222222222199E-4</v>
      </c>
      <c r="AX16" s="2">
        <f t="shared" si="1"/>
        <v>1.85185185185185E-2</v>
      </c>
      <c r="BA16">
        <v>16</v>
      </c>
      <c r="BB16">
        <v>0.15</v>
      </c>
      <c r="BC16">
        <v>0.1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P16">
        <v>59</v>
      </c>
      <c r="BQ16">
        <v>67</v>
      </c>
      <c r="BR16">
        <v>69</v>
      </c>
      <c r="BS16">
        <v>61</v>
      </c>
      <c r="BT16">
        <v>63</v>
      </c>
      <c r="BU16">
        <v>68</v>
      </c>
      <c r="BV16">
        <v>64</v>
      </c>
      <c r="BW16">
        <v>60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X16">
        <f t="shared" si="2"/>
        <v>0.22500000000000009</v>
      </c>
      <c r="CY16" s="1">
        <v>-3.22863177401428E-5</v>
      </c>
      <c r="DC16" s="1"/>
      <c r="DF16">
        <v>16</v>
      </c>
      <c r="DG16">
        <v>0</v>
      </c>
      <c r="DH16">
        <v>0.22500000000000001</v>
      </c>
      <c r="DI16" s="5">
        <v>0</v>
      </c>
      <c r="DJ16" s="5">
        <v>1</v>
      </c>
      <c r="DK16">
        <v>1</v>
      </c>
      <c r="DL16">
        <v>1</v>
      </c>
      <c r="DM16">
        <v>1</v>
      </c>
      <c r="DN16">
        <v>1</v>
      </c>
      <c r="DO16">
        <v>0</v>
      </c>
      <c r="DP16">
        <v>0</v>
      </c>
      <c r="DQ16">
        <v>0</v>
      </c>
      <c r="DW16">
        <v>16</v>
      </c>
      <c r="DX16">
        <v>0</v>
      </c>
      <c r="DY16">
        <v>0.15875</v>
      </c>
      <c r="DZ16">
        <v>0</v>
      </c>
      <c r="EA16">
        <v>0</v>
      </c>
      <c r="EB16">
        <v>1</v>
      </c>
      <c r="EC16">
        <v>1</v>
      </c>
      <c r="ED16">
        <v>0</v>
      </c>
      <c r="EE16">
        <v>1</v>
      </c>
      <c r="EF16">
        <v>0</v>
      </c>
      <c r="EG16">
        <v>0</v>
      </c>
      <c r="EH16">
        <v>0</v>
      </c>
      <c r="FA16">
        <v>-0.06</v>
      </c>
      <c r="FB16">
        <v>-0.17</v>
      </c>
      <c r="FC16">
        <v>0.08</v>
      </c>
      <c r="FD16" s="21">
        <v>0.16700000000000001</v>
      </c>
      <c r="FE16">
        <v>0.17</v>
      </c>
      <c r="FF16">
        <v>0.5</v>
      </c>
      <c r="FV16" s="1"/>
    </row>
    <row r="17" spans="1:165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"/>
      <c r="M17" s="12"/>
      <c r="N17" s="12"/>
      <c r="O17" s="12"/>
      <c r="P17" s="12"/>
      <c r="Q17" s="12"/>
      <c r="R17" s="1"/>
      <c r="S17" s="1"/>
      <c r="T17" s="1"/>
      <c r="U17" s="1"/>
      <c r="V17" s="12"/>
      <c r="W17" s="1"/>
      <c r="X17" s="1"/>
      <c r="AT17" s="1">
        <v>13130052.9092684</v>
      </c>
      <c r="AU17" s="2">
        <f t="shared" si="0"/>
        <v>3.5437520644844386E-2</v>
      </c>
      <c r="AW17">
        <v>6.6666666666666697E-4</v>
      </c>
      <c r="AX17" s="2">
        <f t="shared" si="1"/>
        <v>5.555555555555558E-2</v>
      </c>
      <c r="BA17">
        <v>17</v>
      </c>
      <c r="BB17">
        <v>0.2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P17">
        <v>65</v>
      </c>
      <c r="BQ17">
        <v>73</v>
      </c>
      <c r="BR17">
        <v>75</v>
      </c>
      <c r="BS17">
        <v>67</v>
      </c>
      <c r="BT17">
        <v>70</v>
      </c>
      <c r="BU17">
        <v>74</v>
      </c>
      <c r="BV17">
        <v>71</v>
      </c>
      <c r="BW17">
        <v>66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X17">
        <f t="shared" si="2"/>
        <v>0.2400000000000001</v>
      </c>
      <c r="CY17" s="1">
        <v>-3.3035434658369997E-5</v>
      </c>
      <c r="DC17" s="1"/>
      <c r="DF17">
        <v>17</v>
      </c>
      <c r="DG17">
        <v>0</v>
      </c>
      <c r="DH17">
        <v>0.24</v>
      </c>
      <c r="DI17" s="5">
        <v>0</v>
      </c>
      <c r="DJ17" s="5">
        <v>1</v>
      </c>
      <c r="DK17">
        <v>1</v>
      </c>
      <c r="DL17">
        <v>1</v>
      </c>
      <c r="DM17">
        <v>1</v>
      </c>
      <c r="DN17">
        <v>1</v>
      </c>
      <c r="DO17">
        <v>0</v>
      </c>
      <c r="DP17">
        <v>0</v>
      </c>
      <c r="DQ17">
        <v>0</v>
      </c>
      <c r="DW17">
        <v>17</v>
      </c>
      <c r="DX17">
        <v>0</v>
      </c>
      <c r="DY17">
        <v>0.169333333333333</v>
      </c>
      <c r="DZ17">
        <v>0</v>
      </c>
      <c r="EA17">
        <v>0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</row>
    <row r="18" spans="1:165" x14ac:dyDescent="0.25">
      <c r="A18">
        <v>1</v>
      </c>
      <c r="B18" s="12">
        <v>129300000000</v>
      </c>
      <c r="C18" s="12">
        <v>129300000000</v>
      </c>
      <c r="D18" s="12">
        <v>0.47</v>
      </c>
      <c r="E18" s="12">
        <v>0</v>
      </c>
      <c r="F18" s="12">
        <v>44000000000</v>
      </c>
      <c r="G18" s="12">
        <v>51600000000</v>
      </c>
      <c r="H18" s="12">
        <v>51600000000</v>
      </c>
      <c r="I18" s="12">
        <v>-1.80327868852459E-11</v>
      </c>
      <c r="J18" s="12">
        <v>-1.80327868852459E-11</v>
      </c>
      <c r="K18" s="12">
        <v>0</v>
      </c>
      <c r="L18" s="1">
        <v>4.0000000000000001E-3</v>
      </c>
      <c r="M18" s="12">
        <v>0</v>
      </c>
      <c r="N18" s="12">
        <v>0</v>
      </c>
      <c r="O18" s="12">
        <v>1.268E-8</v>
      </c>
      <c r="P18" s="12">
        <v>0</v>
      </c>
      <c r="Q18" s="13">
        <v>1.0000000000000001E-5</v>
      </c>
      <c r="R18" s="13">
        <v>1.5699999999999999E-5</v>
      </c>
      <c r="S18" s="13">
        <v>1.5699999999999999E-5</v>
      </c>
      <c r="T18" s="13">
        <v>0</v>
      </c>
      <c r="U18" s="13">
        <v>0</v>
      </c>
      <c r="V18" s="13">
        <v>1</v>
      </c>
      <c r="W18" s="12">
        <v>5800</v>
      </c>
      <c r="X18" s="1">
        <v>-6.0000000000000001E-3</v>
      </c>
      <c r="Y18" s="1">
        <v>-2E-3</v>
      </c>
      <c r="Z18" s="5">
        <v>2</v>
      </c>
      <c r="AT18" s="1">
        <v>21883421.5154473</v>
      </c>
      <c r="AU18" s="2">
        <f t="shared" si="0"/>
        <v>5.9062534408073887E-2</v>
      </c>
      <c r="AW18">
        <v>1.11111111111111E-3</v>
      </c>
      <c r="AX18" s="2">
        <f t="shared" si="1"/>
        <v>9.2592592592592504E-2</v>
      </c>
      <c r="BA18">
        <v>18</v>
      </c>
      <c r="BB18">
        <v>0.2</v>
      </c>
      <c r="BC18">
        <v>2.5000000000000001E-2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P18">
        <v>67</v>
      </c>
      <c r="BQ18">
        <v>75</v>
      </c>
      <c r="BR18">
        <v>77</v>
      </c>
      <c r="BS18">
        <v>69</v>
      </c>
      <c r="BT18">
        <v>71</v>
      </c>
      <c r="BU18">
        <v>76</v>
      </c>
      <c r="BV18">
        <v>72</v>
      </c>
      <c r="BW18">
        <v>68</v>
      </c>
      <c r="BX18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X18">
        <f t="shared" si="2"/>
        <v>0.25500000000000012</v>
      </c>
      <c r="CY18" s="1">
        <v>-3.0625202228671999E-5</v>
      </c>
      <c r="DC18" s="1"/>
      <c r="DF18">
        <v>18</v>
      </c>
      <c r="DG18">
        <v>0</v>
      </c>
      <c r="DH18">
        <v>0.255</v>
      </c>
      <c r="DI18" s="5">
        <v>0</v>
      </c>
      <c r="DJ18" s="5">
        <v>1</v>
      </c>
      <c r="DK18">
        <v>1</v>
      </c>
      <c r="DL18">
        <v>1</v>
      </c>
      <c r="DM18">
        <v>1</v>
      </c>
      <c r="DN18">
        <v>1</v>
      </c>
      <c r="DO18">
        <v>0</v>
      </c>
      <c r="DP18">
        <v>0</v>
      </c>
      <c r="DQ18">
        <v>0</v>
      </c>
      <c r="DW18">
        <v>18</v>
      </c>
      <c r="DX18">
        <v>0</v>
      </c>
      <c r="DY18">
        <v>0.179916666666667</v>
      </c>
      <c r="DZ18">
        <v>0</v>
      </c>
      <c r="EA18">
        <v>0</v>
      </c>
      <c r="EB18">
        <v>1</v>
      </c>
      <c r="EC18">
        <v>1</v>
      </c>
      <c r="ED18">
        <v>0</v>
      </c>
      <c r="EE18">
        <v>1</v>
      </c>
      <c r="EF18">
        <v>0</v>
      </c>
      <c r="EG18">
        <v>0</v>
      </c>
      <c r="EH18">
        <v>0</v>
      </c>
      <c r="FC18" s="21"/>
    </row>
    <row r="19" spans="1:165" x14ac:dyDescent="0.25">
      <c r="A19">
        <v>2</v>
      </c>
      <c r="B19" s="12">
        <v>181000000000</v>
      </c>
      <c r="C19" s="12">
        <v>181000000000</v>
      </c>
      <c r="D19" s="12">
        <v>0.60499999999999998</v>
      </c>
      <c r="E19" s="12">
        <v>0</v>
      </c>
      <c r="F19" s="12">
        <v>56500000000</v>
      </c>
      <c r="G19" s="12">
        <v>54360000000</v>
      </c>
      <c r="H19" s="12">
        <v>54360000000</v>
      </c>
      <c r="I19" s="12">
        <v>0</v>
      </c>
      <c r="J19" s="12">
        <v>0</v>
      </c>
      <c r="K19" s="12">
        <v>0</v>
      </c>
      <c r="L19" s="1">
        <v>4.0000000000000001E-3</v>
      </c>
      <c r="M19" s="12">
        <v>580.29999999999995</v>
      </c>
      <c r="N19" s="12">
        <v>580.29999999999995</v>
      </c>
      <c r="O19" s="12">
        <v>9.3000000000000002E-11</v>
      </c>
      <c r="P19" s="12">
        <v>0</v>
      </c>
      <c r="Q19" s="12">
        <v>1.5699999999999999E-4</v>
      </c>
      <c r="R19" s="12">
        <v>1.0000000000000001E-5</v>
      </c>
      <c r="S19" s="12">
        <v>1.0000000000000001E-5</v>
      </c>
      <c r="T19" s="12">
        <v>0</v>
      </c>
      <c r="U19" s="12">
        <v>0</v>
      </c>
      <c r="V19" s="13">
        <v>1</v>
      </c>
      <c r="W19" s="12">
        <v>5300</v>
      </c>
      <c r="X19" s="1">
        <v>-2E-3</v>
      </c>
      <c r="Y19" s="1">
        <v>2E-3</v>
      </c>
      <c r="Z19" s="5">
        <v>2</v>
      </c>
      <c r="AT19" s="1">
        <v>30636790.121626299</v>
      </c>
      <c r="AU19" s="2">
        <f t="shared" si="0"/>
        <v>8.2687548171303638E-2</v>
      </c>
      <c r="AW19">
        <v>1.55555555555556E-3</v>
      </c>
      <c r="AX19" s="2">
        <f t="shared" si="1"/>
        <v>0.12962962962963001</v>
      </c>
      <c r="BA19">
        <v>19</v>
      </c>
      <c r="BB19">
        <v>0.2</v>
      </c>
      <c r="BC19">
        <v>0.05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P19">
        <v>73</v>
      </c>
      <c r="BQ19">
        <v>81</v>
      </c>
      <c r="BR19">
        <v>83</v>
      </c>
      <c r="BS19">
        <v>75</v>
      </c>
      <c r="BT19">
        <v>78</v>
      </c>
      <c r="BU19">
        <v>82</v>
      </c>
      <c r="BV19">
        <v>79</v>
      </c>
      <c r="BW19">
        <v>74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X19">
        <f t="shared" si="2"/>
        <v>0.27000000000000013</v>
      </c>
      <c r="CY19" s="1">
        <v>-2.45483129944639E-5</v>
      </c>
      <c r="DC19" s="1"/>
      <c r="DF19">
        <v>19</v>
      </c>
      <c r="DG19">
        <v>0</v>
      </c>
      <c r="DH19">
        <v>0.27</v>
      </c>
      <c r="DI19" s="5">
        <v>0</v>
      </c>
      <c r="DJ19" s="5">
        <v>1</v>
      </c>
      <c r="DK19">
        <v>1</v>
      </c>
      <c r="DL19">
        <v>1</v>
      </c>
      <c r="DM19">
        <v>1</v>
      </c>
      <c r="DN19">
        <v>1</v>
      </c>
      <c r="DO19">
        <v>0</v>
      </c>
      <c r="DP19">
        <v>0</v>
      </c>
      <c r="DQ19">
        <v>0</v>
      </c>
      <c r="DW19">
        <v>19</v>
      </c>
      <c r="DX19">
        <v>0</v>
      </c>
      <c r="DY19">
        <v>0.1905</v>
      </c>
      <c r="DZ19">
        <v>0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FB19" s="1">
        <v>-23100000</v>
      </c>
      <c r="FC19" s="21">
        <v>-1.111</v>
      </c>
      <c r="FE19" s="1">
        <v>-41580000</v>
      </c>
      <c r="FF19" s="21">
        <v>-2</v>
      </c>
    </row>
    <row r="20" spans="1:165" x14ac:dyDescent="0.25">
      <c r="A20">
        <v>3</v>
      </c>
      <c r="B20" s="12">
        <v>129300000000</v>
      </c>
      <c r="C20" s="12">
        <v>129300000000</v>
      </c>
      <c r="D20" s="12">
        <v>0.47</v>
      </c>
      <c r="E20" s="12">
        <v>0</v>
      </c>
      <c r="F20" s="12">
        <v>44000000000</v>
      </c>
      <c r="G20" s="12">
        <v>51600000000</v>
      </c>
      <c r="H20" s="12">
        <v>51600000000</v>
      </c>
      <c r="I20" s="12">
        <v>-1.80327868852459E-11</v>
      </c>
      <c r="J20" s="12">
        <v>-1.80327868852459E-11</v>
      </c>
      <c r="K20" s="12">
        <v>0</v>
      </c>
      <c r="L20" s="1">
        <v>4.0000000000000001E-3</v>
      </c>
      <c r="M20" s="12">
        <v>0</v>
      </c>
      <c r="N20" s="12">
        <v>0</v>
      </c>
      <c r="O20" s="12">
        <v>1.268E-8</v>
      </c>
      <c r="P20" s="12">
        <v>0</v>
      </c>
      <c r="Q20" s="13">
        <v>1.0000000000000001E-5</v>
      </c>
      <c r="R20" s="13">
        <v>1.5699999999999999E-5</v>
      </c>
      <c r="S20" s="13">
        <v>1.5699999999999999E-5</v>
      </c>
      <c r="T20" s="13">
        <v>0</v>
      </c>
      <c r="U20" s="13">
        <v>0</v>
      </c>
      <c r="V20" s="13">
        <v>1</v>
      </c>
      <c r="W20" s="12">
        <v>5800</v>
      </c>
      <c r="X20" s="1">
        <v>2E-3</v>
      </c>
      <c r="Y20" s="1">
        <v>6.0000000000000001E-3</v>
      </c>
      <c r="Z20" s="5">
        <v>2</v>
      </c>
      <c r="AT20" s="1">
        <v>39390158.727805197</v>
      </c>
      <c r="AU20" s="2">
        <f t="shared" si="0"/>
        <v>0.10631256193453313</v>
      </c>
      <c r="AW20">
        <v>2E-3</v>
      </c>
      <c r="AX20" s="2">
        <f t="shared" si="1"/>
        <v>0.16666666666666666</v>
      </c>
      <c r="BA20">
        <v>20</v>
      </c>
      <c r="BB20">
        <v>0.2</v>
      </c>
      <c r="BC20">
        <v>7.4999999999999997E-2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P20">
        <v>75</v>
      </c>
      <c r="BQ20">
        <v>83</v>
      </c>
      <c r="BR20">
        <v>85</v>
      </c>
      <c r="BS20">
        <v>77</v>
      </c>
      <c r="BT20">
        <v>79</v>
      </c>
      <c r="BU20">
        <v>84</v>
      </c>
      <c r="BV20">
        <v>80</v>
      </c>
      <c r="BW20">
        <v>76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X20">
        <f t="shared" si="2"/>
        <v>0.28500000000000014</v>
      </c>
      <c r="CY20" s="1">
        <v>-1.44069489080182E-5</v>
      </c>
      <c r="DF20">
        <v>20</v>
      </c>
      <c r="DG20">
        <v>0</v>
      </c>
      <c r="DH20">
        <v>0.28499999999999998</v>
      </c>
      <c r="DI20" s="5">
        <v>0</v>
      </c>
      <c r="DJ20" s="5">
        <v>1</v>
      </c>
      <c r="DK20">
        <v>1</v>
      </c>
      <c r="DL20">
        <v>1</v>
      </c>
      <c r="DM20">
        <v>1</v>
      </c>
      <c r="DN20">
        <v>1</v>
      </c>
      <c r="DO20">
        <v>0</v>
      </c>
      <c r="DP20">
        <v>0</v>
      </c>
      <c r="DQ20">
        <v>0</v>
      </c>
      <c r="DW20">
        <v>20</v>
      </c>
      <c r="DX20">
        <v>0</v>
      </c>
      <c r="DY20">
        <v>0.201083333333333</v>
      </c>
      <c r="DZ20">
        <v>0</v>
      </c>
      <c r="EA20">
        <v>0</v>
      </c>
      <c r="EB20">
        <v>1</v>
      </c>
      <c r="EC20">
        <v>1</v>
      </c>
      <c r="ED20">
        <v>0</v>
      </c>
      <c r="EE20">
        <v>1</v>
      </c>
      <c r="EF20">
        <v>0</v>
      </c>
      <c r="EG20">
        <v>0</v>
      </c>
      <c r="EH20">
        <v>0</v>
      </c>
      <c r="FB20" s="1">
        <v>-13860000</v>
      </c>
      <c r="FC20">
        <v>-0.66669999999999996</v>
      </c>
      <c r="FE20" s="1"/>
    </row>
    <row r="21" spans="1:165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"/>
      <c r="M21" s="12"/>
      <c r="N21" s="12"/>
      <c r="O21" s="12"/>
      <c r="P21" s="12"/>
      <c r="Q21" s="12"/>
      <c r="R21" s="1"/>
      <c r="S21" s="1"/>
      <c r="T21" s="12"/>
      <c r="U21" s="12"/>
      <c r="V21" s="12"/>
      <c r="W21" s="1"/>
      <c r="X21" s="1"/>
      <c r="AT21" s="1">
        <v>20973369.114971299</v>
      </c>
      <c r="AU21" s="2">
        <f t="shared" si="0"/>
        <v>5.6606337090925718E-2</v>
      </c>
      <c r="AW21">
        <v>2E-3</v>
      </c>
      <c r="AX21" s="2">
        <f t="shared" si="1"/>
        <v>0.16666666666666666</v>
      </c>
      <c r="BA21">
        <v>21</v>
      </c>
      <c r="BB21">
        <v>0.2</v>
      </c>
      <c r="BC21">
        <v>0.1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CX21">
        <f t="shared" si="2"/>
        <v>0.30000000000000016</v>
      </c>
      <c r="CY21" s="1">
        <v>0</v>
      </c>
      <c r="DF21">
        <v>21</v>
      </c>
      <c r="DG21">
        <v>0</v>
      </c>
      <c r="DH21">
        <v>0.3</v>
      </c>
      <c r="DI21" s="5">
        <v>0</v>
      </c>
      <c r="DJ21" s="5">
        <v>1</v>
      </c>
      <c r="DK21">
        <v>1</v>
      </c>
      <c r="DL21">
        <v>1</v>
      </c>
      <c r="DM21">
        <v>1</v>
      </c>
      <c r="DN21">
        <v>1</v>
      </c>
      <c r="DO21">
        <v>0</v>
      </c>
      <c r="DP21">
        <v>0</v>
      </c>
      <c r="DQ21">
        <v>0</v>
      </c>
      <c r="DW21">
        <v>21</v>
      </c>
      <c r="DX21">
        <v>0</v>
      </c>
      <c r="DY21">
        <v>0.211666666666667</v>
      </c>
      <c r="DZ21">
        <v>0</v>
      </c>
      <c r="EA21">
        <v>0</v>
      </c>
      <c r="EB21">
        <v>1</v>
      </c>
      <c r="EC21">
        <v>1</v>
      </c>
      <c r="ED21">
        <v>0</v>
      </c>
      <c r="EE21">
        <v>1</v>
      </c>
      <c r="EF21">
        <v>0</v>
      </c>
      <c r="EG21">
        <v>0</v>
      </c>
      <c r="EH21">
        <v>0</v>
      </c>
      <c r="FB21" s="1">
        <v>23100000</v>
      </c>
      <c r="FC21" s="21">
        <v>1.111</v>
      </c>
      <c r="FE21" s="1">
        <v>41580000</v>
      </c>
      <c r="FF21" s="21">
        <v>2</v>
      </c>
    </row>
    <row r="22" spans="1:165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"/>
      <c r="M22" s="12"/>
      <c r="N22" s="12"/>
      <c r="O22" s="12"/>
      <c r="P22" s="12"/>
      <c r="Q22" s="12"/>
      <c r="R22" s="1"/>
      <c r="S22" s="1"/>
      <c r="T22" s="1"/>
      <c r="U22" s="1"/>
      <c r="V22" s="12"/>
      <c r="W22" s="1"/>
      <c r="X22" s="1"/>
      <c r="AT22" s="1">
        <v>25634117.807187099</v>
      </c>
      <c r="AU22" s="2">
        <f t="shared" si="0"/>
        <v>6.9185523111131311E-2</v>
      </c>
      <c r="AW22">
        <v>2.4444444444444401E-3</v>
      </c>
      <c r="AX22" s="2">
        <f t="shared" si="1"/>
        <v>0.20370370370370333</v>
      </c>
      <c r="BA22">
        <v>22</v>
      </c>
      <c r="BB22">
        <v>0.25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DF22">
        <v>22</v>
      </c>
      <c r="DG22">
        <v>1.4999999999999999E-2</v>
      </c>
      <c r="DH22">
        <v>0</v>
      </c>
      <c r="DI22" s="5">
        <v>0</v>
      </c>
      <c r="DJ22" s="5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W22">
        <v>22</v>
      </c>
      <c r="DX22">
        <v>0</v>
      </c>
      <c r="DY22">
        <v>0.22225</v>
      </c>
      <c r="DZ22">
        <v>0</v>
      </c>
      <c r="EA22">
        <v>0</v>
      </c>
      <c r="EB22">
        <v>1</v>
      </c>
      <c r="EC22">
        <v>1</v>
      </c>
      <c r="ED22">
        <v>0</v>
      </c>
      <c r="EE22">
        <v>1</v>
      </c>
      <c r="EF22">
        <v>0</v>
      </c>
      <c r="EG22">
        <v>0</v>
      </c>
      <c r="EH22">
        <v>0</v>
      </c>
      <c r="FC22" s="21"/>
      <c r="FF22" s="21"/>
    </row>
    <row r="23" spans="1:165" x14ac:dyDescent="0.25">
      <c r="A23">
        <v>1</v>
      </c>
      <c r="B23" s="12">
        <v>129300000000</v>
      </c>
      <c r="C23" s="12">
        <v>129300000000</v>
      </c>
      <c r="D23" s="12">
        <v>0.47</v>
      </c>
      <c r="E23" s="12">
        <v>0</v>
      </c>
      <c r="F23" s="12">
        <v>44000000000</v>
      </c>
      <c r="G23" s="12">
        <v>51600000000</v>
      </c>
      <c r="H23" s="12">
        <v>51600000000</v>
      </c>
      <c r="I23" s="12">
        <v>0</v>
      </c>
      <c r="J23" s="12">
        <v>-1.80327868852459E-11</v>
      </c>
      <c r="K23" s="12">
        <v>-1.80327868852459E-11</v>
      </c>
      <c r="L23" s="12">
        <v>1.268E-8</v>
      </c>
      <c r="M23" s="1">
        <v>4.0000000000000001E-3</v>
      </c>
      <c r="N23" s="12">
        <v>5800</v>
      </c>
      <c r="O23" s="1">
        <v>-6.0000000000000001E-3</v>
      </c>
      <c r="P23" s="1">
        <v>-2E-3</v>
      </c>
      <c r="Q23" s="5">
        <v>1</v>
      </c>
      <c r="T23" s="13"/>
      <c r="U23" s="13"/>
      <c r="V23" s="13"/>
      <c r="AT23" s="1">
        <v>30294866.499403</v>
      </c>
      <c r="AU23" s="2">
        <f t="shared" si="0"/>
        <v>8.1764709131337182E-2</v>
      </c>
      <c r="AW23">
        <v>2.8888888888888901E-3</v>
      </c>
      <c r="AX23" s="2">
        <f t="shared" si="1"/>
        <v>0.24074074074074084</v>
      </c>
      <c r="BA23">
        <v>23</v>
      </c>
      <c r="BB23">
        <v>0.25</v>
      </c>
      <c r="BC23">
        <v>0.05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DF23">
        <v>23</v>
      </c>
      <c r="DG23">
        <v>1.4999999999999999E-2</v>
      </c>
      <c r="DH23">
        <v>0.03</v>
      </c>
      <c r="DI23" s="5">
        <v>0</v>
      </c>
      <c r="DJ23" s="5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W23">
        <v>23</v>
      </c>
      <c r="DX23">
        <v>0</v>
      </c>
      <c r="DY23">
        <v>0.232833333333333</v>
      </c>
      <c r="DZ23">
        <v>0</v>
      </c>
      <c r="EA23">
        <v>0</v>
      </c>
      <c r="EB23">
        <v>1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FB23" s="1">
        <f>FB19*0.254^2/(0.012^2)/166000000000</f>
        <v>-6.2346034136546193E-2</v>
      </c>
      <c r="FC23" s="21">
        <f>FC19/12</f>
        <v>-9.2583333333333337E-2</v>
      </c>
      <c r="FE23" s="1">
        <f>FE19*0.254^2/(0.012^2)/166000000000</f>
        <v>-0.11222286144578313</v>
      </c>
      <c r="FF23" s="21">
        <f>FF19/12</f>
        <v>-0.16666666666666666</v>
      </c>
      <c r="FH23">
        <v>-0.1</v>
      </c>
      <c r="FI23">
        <v>-0.16500000000000001</v>
      </c>
    </row>
    <row r="24" spans="1:165" x14ac:dyDescent="0.25">
      <c r="A24">
        <v>2</v>
      </c>
      <c r="B24" s="12">
        <v>181000000000</v>
      </c>
      <c r="C24" s="12">
        <v>181000000000</v>
      </c>
      <c r="D24" s="12">
        <v>0.60499999999999998</v>
      </c>
      <c r="E24" s="12">
        <v>0</v>
      </c>
      <c r="F24" s="12">
        <v>56500000000</v>
      </c>
      <c r="G24" s="12">
        <v>54360000000</v>
      </c>
      <c r="H24" s="12">
        <v>54360000000</v>
      </c>
      <c r="I24" s="12">
        <v>0</v>
      </c>
      <c r="J24" s="12">
        <v>0</v>
      </c>
      <c r="K24" s="12">
        <v>0</v>
      </c>
      <c r="L24" s="12">
        <v>9.3000000000000002E-11</v>
      </c>
      <c r="M24" s="1">
        <v>4.0000000000000001E-3</v>
      </c>
      <c r="N24" s="12">
        <v>5300</v>
      </c>
      <c r="O24" s="1">
        <v>-2E-3</v>
      </c>
      <c r="P24" s="1">
        <v>2E-3</v>
      </c>
      <c r="Q24" s="5">
        <v>1</v>
      </c>
      <c r="T24" s="12"/>
      <c r="U24" s="12"/>
      <c r="V24" s="13"/>
      <c r="AT24" s="1">
        <v>34955615.1916188</v>
      </c>
      <c r="AU24" s="2">
        <f t="shared" si="0"/>
        <v>9.4343895151542775E-2</v>
      </c>
      <c r="AW24">
        <v>3.3333333333333301E-3</v>
      </c>
      <c r="AX24" s="2">
        <f t="shared" si="1"/>
        <v>0.27777777777777751</v>
      </c>
      <c r="BA24">
        <v>24</v>
      </c>
      <c r="BB24">
        <v>0.25</v>
      </c>
      <c r="BC24">
        <v>0.1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DF24">
        <v>24</v>
      </c>
      <c r="DG24">
        <v>1.4999999999999999E-2</v>
      </c>
      <c r="DH24">
        <v>0.06</v>
      </c>
      <c r="DI24" s="5">
        <v>0</v>
      </c>
      <c r="DJ24" s="5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W24">
        <v>24</v>
      </c>
      <c r="DX24">
        <v>0</v>
      </c>
      <c r="DY24">
        <v>0.243416666666667</v>
      </c>
      <c r="DZ24">
        <v>0</v>
      </c>
      <c r="EA24">
        <v>0</v>
      </c>
      <c r="EB24">
        <v>1</v>
      </c>
      <c r="EC24">
        <v>1</v>
      </c>
      <c r="ED24">
        <v>0</v>
      </c>
      <c r="EE24">
        <v>1</v>
      </c>
      <c r="EF24">
        <v>0</v>
      </c>
      <c r="EG24">
        <v>0</v>
      </c>
      <c r="EH24">
        <v>0</v>
      </c>
      <c r="FB24" s="1">
        <f t="shared" ref="FB24:FB25" si="5">FB20*0.254^2/(0.012^2)/166000000000</f>
        <v>-3.7407620481927709E-2</v>
      </c>
      <c r="FC24" s="21">
        <f>FC20/12</f>
        <v>-5.5558333333333328E-2</v>
      </c>
      <c r="FE24" s="1"/>
      <c r="FF24" s="21"/>
      <c r="FH24">
        <v>0.1</v>
      </c>
      <c r="FI24">
        <v>0.16500000000000001</v>
      </c>
    </row>
    <row r="25" spans="1:165" x14ac:dyDescent="0.25">
      <c r="A25">
        <v>3</v>
      </c>
      <c r="B25" s="12">
        <v>129300000000</v>
      </c>
      <c r="C25" s="12">
        <v>129300000000</v>
      </c>
      <c r="D25" s="12">
        <v>0.47</v>
      </c>
      <c r="E25" s="12">
        <v>0</v>
      </c>
      <c r="F25" s="12">
        <v>44000000000</v>
      </c>
      <c r="G25" s="12">
        <v>51600000000</v>
      </c>
      <c r="H25" s="12">
        <v>51600000000</v>
      </c>
      <c r="I25" s="12">
        <v>0</v>
      </c>
      <c r="J25" s="12">
        <v>-1.80327868852459E-11</v>
      </c>
      <c r="K25" s="12">
        <v>-1.80327868852459E-11</v>
      </c>
      <c r="L25" s="12">
        <v>1.268E-8</v>
      </c>
      <c r="M25" s="1">
        <v>4.0000000000000001E-3</v>
      </c>
      <c r="N25" s="12">
        <v>5800</v>
      </c>
      <c r="O25" s="1">
        <v>2E-3</v>
      </c>
      <c r="P25" s="1">
        <v>6.0000000000000001E-3</v>
      </c>
      <c r="Q25" s="5">
        <v>1</v>
      </c>
      <c r="T25" s="13"/>
      <c r="U25" s="13"/>
      <c r="V25" s="13"/>
      <c r="AT25" s="1">
        <v>39616363.883834697</v>
      </c>
      <c r="AU25" s="2">
        <f t="shared" si="0"/>
        <v>0.10692308117174865</v>
      </c>
      <c r="AW25">
        <v>3.7777777777777801E-3</v>
      </c>
      <c r="AX25" s="2">
        <f t="shared" si="1"/>
        <v>0.31481481481481499</v>
      </c>
      <c r="BA25">
        <v>25</v>
      </c>
      <c r="BB25">
        <v>0.3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DF25">
        <v>25</v>
      </c>
      <c r="DG25">
        <v>1.4999999999999999E-2</v>
      </c>
      <c r="DH25">
        <v>0.09</v>
      </c>
      <c r="DI25" s="5">
        <v>0</v>
      </c>
      <c r="DJ25" s="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W25">
        <v>25</v>
      </c>
      <c r="DX25">
        <v>0</v>
      </c>
      <c r="DY25">
        <v>0.254</v>
      </c>
      <c r="DZ25">
        <v>0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0</v>
      </c>
      <c r="EG25">
        <v>0</v>
      </c>
      <c r="EH25">
        <v>0</v>
      </c>
      <c r="FB25" s="1">
        <f t="shared" si="5"/>
        <v>6.2346034136546193E-2</v>
      </c>
      <c r="FC25" s="21">
        <f>FC21/12</f>
        <v>9.2583333333333337E-2</v>
      </c>
      <c r="FE25" s="1">
        <f t="shared" ref="FE25" si="6">FE21*0.254^2/(0.012^2)/166000000000</f>
        <v>0.11222286144578313</v>
      </c>
      <c r="FF25" s="21">
        <f>FF21/12</f>
        <v>0.16666666666666666</v>
      </c>
    </row>
    <row r="26" spans="1:165" x14ac:dyDescent="0.25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  <c r="N26" s="12"/>
      <c r="O26" s="12"/>
      <c r="P26" s="12"/>
      <c r="Q26" s="12"/>
      <c r="R26" s="12"/>
      <c r="S26" s="12"/>
      <c r="T26" s="12"/>
      <c r="U26" s="12"/>
      <c r="V26" s="5"/>
      <c r="AT26" s="1">
        <v>44277112.576050498</v>
      </c>
      <c r="AU26" s="2">
        <f t="shared" si="0"/>
        <v>0.11950226719195424</v>
      </c>
      <c r="AW26">
        <v>4.2222222222222201E-3</v>
      </c>
      <c r="AX26" s="2">
        <f t="shared" si="1"/>
        <v>0.35185185185185169</v>
      </c>
      <c r="BA26">
        <v>26</v>
      </c>
      <c r="BB26">
        <v>0.3</v>
      </c>
      <c r="BC26">
        <v>2.5000000000000001E-2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DF26">
        <v>26</v>
      </c>
      <c r="DG26">
        <v>1.4999999999999999E-2</v>
      </c>
      <c r="DH26">
        <v>0.12</v>
      </c>
      <c r="DI26" s="5">
        <v>0</v>
      </c>
      <c r="DJ26" s="5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W26">
        <v>26</v>
      </c>
      <c r="DX26">
        <v>1.0583333333333301E-2</v>
      </c>
      <c r="DY26">
        <v>0</v>
      </c>
      <c r="DZ26">
        <v>0</v>
      </c>
      <c r="EA26">
        <v>1</v>
      </c>
      <c r="EB26">
        <v>0</v>
      </c>
      <c r="EC26">
        <v>1</v>
      </c>
      <c r="ED26">
        <v>1</v>
      </c>
      <c r="EE26">
        <v>0</v>
      </c>
      <c r="EF26">
        <v>0</v>
      </c>
      <c r="EG26">
        <v>0</v>
      </c>
      <c r="EH26">
        <v>0</v>
      </c>
      <c r="FC26" s="21"/>
    </row>
    <row r="27" spans="1:165" x14ac:dyDescent="0.25">
      <c r="M27" s="13"/>
      <c r="T27" s="12"/>
      <c r="U27" s="12"/>
      <c r="V27" s="5"/>
      <c r="AT27" s="1">
        <v>48937861.268266298</v>
      </c>
      <c r="AU27" s="2">
        <f t="shared" si="0"/>
        <v>0.13208145321215981</v>
      </c>
      <c r="AW27">
        <v>4.6666666666666697E-3</v>
      </c>
      <c r="AX27" s="2">
        <f t="shared" si="1"/>
        <v>0.38888888888888912</v>
      </c>
      <c r="BA27">
        <v>27</v>
      </c>
      <c r="BB27">
        <v>0.3</v>
      </c>
      <c r="BC27">
        <v>0.05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DF27">
        <v>27</v>
      </c>
      <c r="DG27">
        <v>1.4999999999999999E-2</v>
      </c>
      <c r="DH27">
        <v>0.15</v>
      </c>
      <c r="DI27" s="5">
        <v>0</v>
      </c>
      <c r="DJ27" s="5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W27">
        <v>27</v>
      </c>
      <c r="DX27">
        <v>1.0583333333333301E-2</v>
      </c>
      <c r="DY27">
        <v>2.1166666666666702E-2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FC27" s="21"/>
    </row>
    <row r="28" spans="1:165" x14ac:dyDescent="0.25">
      <c r="AT28" s="1">
        <v>53598609.960482202</v>
      </c>
      <c r="AU28" s="2">
        <f t="shared" si="0"/>
        <v>0.14466063923236569</v>
      </c>
      <c r="AW28">
        <v>5.1111111111111097E-3</v>
      </c>
      <c r="AX28" s="2">
        <f t="shared" si="1"/>
        <v>0.42592592592592582</v>
      </c>
      <c r="BA28">
        <v>28</v>
      </c>
      <c r="BB28">
        <v>0.3</v>
      </c>
      <c r="BC28">
        <v>7.4999999999999997E-2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DF28">
        <v>28</v>
      </c>
      <c r="DG28">
        <v>1.4999999999999999E-2</v>
      </c>
      <c r="DH28">
        <v>0.18</v>
      </c>
      <c r="DI28" s="5">
        <v>0</v>
      </c>
      <c r="DJ28" s="5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W28">
        <v>28</v>
      </c>
      <c r="DX28">
        <v>1.0583333333333301E-2</v>
      </c>
      <c r="DY28">
        <v>4.2333333333333299E-2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FC28" s="21"/>
    </row>
    <row r="29" spans="1:165" x14ac:dyDescent="0.25">
      <c r="A29">
        <v>1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P29">
        <v>1</v>
      </c>
      <c r="Q29">
        <v>21</v>
      </c>
      <c r="R29">
        <v>23</v>
      </c>
      <c r="S29">
        <v>3</v>
      </c>
      <c r="T29">
        <v>14</v>
      </c>
      <c r="U29">
        <v>22</v>
      </c>
      <c r="V29">
        <v>15</v>
      </c>
      <c r="W29">
        <v>2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 s="1">
        <v>58259358.6526981</v>
      </c>
      <c r="AU29" s="2">
        <f t="shared" si="0"/>
        <v>0.15723982525257157</v>
      </c>
      <c r="AW29">
        <v>5.5555555555555601E-3</v>
      </c>
      <c r="AX29" s="2">
        <f t="shared" si="1"/>
        <v>0.46296296296296335</v>
      </c>
      <c r="BA29">
        <v>29</v>
      </c>
      <c r="BB29">
        <v>0.3</v>
      </c>
      <c r="BC29">
        <v>0.1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DF29">
        <v>29</v>
      </c>
      <c r="DG29">
        <v>1.4999999999999999E-2</v>
      </c>
      <c r="DH29">
        <v>0.21</v>
      </c>
      <c r="DI29" s="5">
        <v>0</v>
      </c>
      <c r="DJ29" s="5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W29">
        <v>29</v>
      </c>
      <c r="DX29">
        <v>1.0583333333333301E-2</v>
      </c>
      <c r="DY29">
        <v>6.3500000000000001E-2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FC29" s="21"/>
    </row>
    <row r="30" spans="1:165" x14ac:dyDescent="0.25">
      <c r="A30">
        <v>2</v>
      </c>
      <c r="B30">
        <v>0</v>
      </c>
      <c r="C30">
        <v>5.000000000000001E-3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P30">
        <v>3</v>
      </c>
      <c r="Q30">
        <v>23</v>
      </c>
      <c r="R30">
        <v>25</v>
      </c>
      <c r="S30">
        <v>5</v>
      </c>
      <c r="T30">
        <v>15</v>
      </c>
      <c r="U30">
        <v>24</v>
      </c>
      <c r="V30">
        <v>16</v>
      </c>
      <c r="W30">
        <v>4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 s="1">
        <v>62920107.3449139</v>
      </c>
      <c r="AU30" s="2">
        <f t="shared" si="0"/>
        <v>0.16981901127277715</v>
      </c>
      <c r="AW30">
        <v>6.0000000000000001E-3</v>
      </c>
      <c r="AX30" s="2">
        <f t="shared" si="1"/>
        <v>0.5</v>
      </c>
      <c r="BA30">
        <v>30</v>
      </c>
      <c r="BB30">
        <v>0.35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DF30">
        <v>30</v>
      </c>
      <c r="DG30">
        <v>1.4999999999999999E-2</v>
      </c>
      <c r="DH30">
        <v>0.24</v>
      </c>
      <c r="DI30" s="5">
        <v>0</v>
      </c>
      <c r="DJ30" s="5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W30">
        <v>30</v>
      </c>
      <c r="DX30">
        <v>1.0583333333333301E-2</v>
      </c>
      <c r="DY30">
        <v>8.4666666666666696E-2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FC30" s="21"/>
    </row>
    <row r="31" spans="1:165" x14ac:dyDescent="0.25">
      <c r="A31">
        <v>3</v>
      </c>
      <c r="B31">
        <v>0</v>
      </c>
      <c r="C31">
        <v>1.0000000000000002E-2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P31">
        <v>5</v>
      </c>
      <c r="Q31">
        <v>25</v>
      </c>
      <c r="R31">
        <v>27</v>
      </c>
      <c r="S31">
        <v>7</v>
      </c>
      <c r="T31">
        <v>16</v>
      </c>
      <c r="U31">
        <v>26</v>
      </c>
      <c r="V31">
        <v>17</v>
      </c>
      <c r="W31">
        <v>6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BA31">
        <v>31</v>
      </c>
      <c r="BB31">
        <v>0.35</v>
      </c>
      <c r="BC31">
        <v>0.05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DF31">
        <v>31</v>
      </c>
      <c r="DG31">
        <v>1.4999999999999999E-2</v>
      </c>
      <c r="DH31">
        <v>0.27</v>
      </c>
      <c r="DI31" s="5">
        <v>0</v>
      </c>
      <c r="DJ31" s="5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W31">
        <v>31</v>
      </c>
      <c r="DX31">
        <v>1.0583333333333301E-2</v>
      </c>
      <c r="DY31">
        <v>0.105833333333333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</row>
    <row r="32" spans="1:165" x14ac:dyDescent="0.25">
      <c r="A32">
        <v>4</v>
      </c>
      <c r="B32">
        <v>0</v>
      </c>
      <c r="C32">
        <v>1.4999999999999999E-2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P32">
        <v>7</v>
      </c>
      <c r="Q32">
        <v>27</v>
      </c>
      <c r="R32">
        <v>29</v>
      </c>
      <c r="S32">
        <v>9</v>
      </c>
      <c r="T32">
        <v>17</v>
      </c>
      <c r="U32">
        <v>28</v>
      </c>
      <c r="V32">
        <v>18</v>
      </c>
      <c r="W32">
        <v>8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BA32">
        <v>32</v>
      </c>
      <c r="BB32">
        <v>0.35</v>
      </c>
      <c r="BC32">
        <v>0.1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DF32">
        <v>32</v>
      </c>
      <c r="DG32">
        <v>1.4999999999999999E-2</v>
      </c>
      <c r="DH32">
        <v>0.3</v>
      </c>
      <c r="DI32" s="5">
        <v>0</v>
      </c>
      <c r="DJ32" s="5">
        <v>1</v>
      </c>
      <c r="DK32">
        <v>1</v>
      </c>
      <c r="DL32">
        <v>1</v>
      </c>
      <c r="DM32">
        <v>1</v>
      </c>
      <c r="DN32">
        <v>1</v>
      </c>
      <c r="DO32">
        <v>0</v>
      </c>
      <c r="DP32">
        <v>0</v>
      </c>
      <c r="DQ32">
        <v>0</v>
      </c>
      <c r="DW32">
        <v>32</v>
      </c>
      <c r="DX32">
        <v>1.0583333333333301E-2</v>
      </c>
      <c r="DY32">
        <v>0.127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</row>
    <row r="33" spans="1:138" x14ac:dyDescent="0.25">
      <c r="A33">
        <v>5</v>
      </c>
      <c r="B33">
        <v>0</v>
      </c>
      <c r="C33">
        <v>2.0000000000000004E-2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P33">
        <v>9</v>
      </c>
      <c r="Q33">
        <v>29</v>
      </c>
      <c r="R33">
        <v>31</v>
      </c>
      <c r="S33">
        <v>11</v>
      </c>
      <c r="T33">
        <v>18</v>
      </c>
      <c r="U33">
        <v>30</v>
      </c>
      <c r="V33">
        <v>19</v>
      </c>
      <c r="W33">
        <v>10</v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BA33">
        <v>33</v>
      </c>
      <c r="BB33">
        <v>0.4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DF33">
        <v>33</v>
      </c>
      <c r="DG33">
        <v>0.03</v>
      </c>
      <c r="DH33">
        <v>0</v>
      </c>
      <c r="DI33" s="5">
        <v>0</v>
      </c>
      <c r="DJ33" s="5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W33">
        <v>33</v>
      </c>
      <c r="DX33">
        <v>1.0583333333333301E-2</v>
      </c>
      <c r="DY33">
        <v>0.148166666666667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</row>
    <row r="34" spans="1:138" x14ac:dyDescent="0.25">
      <c r="A34">
        <v>6</v>
      </c>
      <c r="B34">
        <v>0</v>
      </c>
      <c r="C34">
        <v>2.5000000000000001E-2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P34">
        <v>11</v>
      </c>
      <c r="Q34">
        <v>31</v>
      </c>
      <c r="R34">
        <v>33</v>
      </c>
      <c r="S34">
        <v>13</v>
      </c>
      <c r="T34">
        <v>19</v>
      </c>
      <c r="U34">
        <v>32</v>
      </c>
      <c r="V34">
        <v>20</v>
      </c>
      <c r="W34">
        <v>12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BA34">
        <v>34</v>
      </c>
      <c r="BB34">
        <v>0.4</v>
      </c>
      <c r="BC34">
        <v>2.5000000000000001E-2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DF34">
        <v>34</v>
      </c>
      <c r="DG34">
        <v>0.03</v>
      </c>
      <c r="DH34">
        <v>1.4999999999999999E-2</v>
      </c>
      <c r="DI34" s="5">
        <v>0</v>
      </c>
      <c r="DJ34" s="5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W34">
        <v>34</v>
      </c>
      <c r="DX34">
        <v>1.0583333333333301E-2</v>
      </c>
      <c r="DY34">
        <v>0.169333333333333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</row>
    <row r="35" spans="1:138" x14ac:dyDescent="0.25">
      <c r="A35">
        <v>7</v>
      </c>
      <c r="B35">
        <v>0</v>
      </c>
      <c r="C35">
        <v>0.03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P35">
        <v>21</v>
      </c>
      <c r="Q35">
        <v>41</v>
      </c>
      <c r="R35">
        <v>43</v>
      </c>
      <c r="S35">
        <v>23</v>
      </c>
      <c r="T35">
        <v>34</v>
      </c>
      <c r="U35">
        <v>42</v>
      </c>
      <c r="V35">
        <v>35</v>
      </c>
      <c r="W35">
        <v>22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BA35">
        <v>35</v>
      </c>
      <c r="BB35">
        <v>0.4</v>
      </c>
      <c r="BC35">
        <v>0.05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DF35">
        <v>35</v>
      </c>
      <c r="DG35">
        <v>0.03</v>
      </c>
      <c r="DH35">
        <v>0.03</v>
      </c>
      <c r="DI35" s="5">
        <v>0</v>
      </c>
      <c r="DJ35" s="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W35">
        <v>35</v>
      </c>
      <c r="DX35">
        <v>1.0583333333333301E-2</v>
      </c>
      <c r="DY35">
        <v>0.1905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</row>
    <row r="36" spans="1:138" x14ac:dyDescent="0.25">
      <c r="A36">
        <v>8</v>
      </c>
      <c r="B36">
        <v>0</v>
      </c>
      <c r="C36">
        <v>3.4999999999999996E-2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P36">
        <v>23</v>
      </c>
      <c r="Q36">
        <v>43</v>
      </c>
      <c r="R36">
        <v>45</v>
      </c>
      <c r="S36">
        <v>25</v>
      </c>
      <c r="T36">
        <v>35</v>
      </c>
      <c r="U36">
        <v>44</v>
      </c>
      <c r="V36">
        <v>36</v>
      </c>
      <c r="W36">
        <v>24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BA36">
        <v>36</v>
      </c>
      <c r="BB36">
        <v>0.4</v>
      </c>
      <c r="BC36">
        <v>7.4999999999999997E-2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DF36">
        <v>36</v>
      </c>
      <c r="DG36">
        <v>0.03</v>
      </c>
      <c r="DH36">
        <v>4.4999999999999998E-2</v>
      </c>
      <c r="DI36" s="5">
        <v>0</v>
      </c>
      <c r="DJ36" s="5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W36">
        <v>36</v>
      </c>
      <c r="DX36">
        <v>1.0583333333333301E-2</v>
      </c>
      <c r="DY36">
        <v>0.211666666666667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</row>
    <row r="37" spans="1:138" x14ac:dyDescent="0.25">
      <c r="A37">
        <v>9</v>
      </c>
      <c r="B37">
        <v>0</v>
      </c>
      <c r="C37">
        <v>4.0000000000000008E-2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  <c r="P37">
        <v>25</v>
      </c>
      <c r="Q37">
        <v>45</v>
      </c>
      <c r="R37">
        <v>47</v>
      </c>
      <c r="S37">
        <v>27</v>
      </c>
      <c r="T37">
        <v>36</v>
      </c>
      <c r="U37">
        <v>46</v>
      </c>
      <c r="V37">
        <v>37</v>
      </c>
      <c r="W37">
        <v>26</v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BA37">
        <v>37</v>
      </c>
      <c r="BB37">
        <v>0.4</v>
      </c>
      <c r="BC37">
        <v>0.1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DF37">
        <v>37</v>
      </c>
      <c r="DG37">
        <v>0.03</v>
      </c>
      <c r="DH37">
        <v>0.06</v>
      </c>
      <c r="DI37" s="5">
        <v>0</v>
      </c>
      <c r="DJ37" s="5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W37">
        <v>37</v>
      </c>
      <c r="DX37">
        <v>1.0583333333333301E-2</v>
      </c>
      <c r="DY37">
        <v>0.232833333333333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</row>
    <row r="38" spans="1:138" x14ac:dyDescent="0.25">
      <c r="A38">
        <v>10</v>
      </c>
      <c r="B38">
        <v>0</v>
      </c>
      <c r="C38">
        <v>4.5000000000000005E-2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P38">
        <v>27</v>
      </c>
      <c r="Q38">
        <v>47</v>
      </c>
      <c r="R38">
        <v>49</v>
      </c>
      <c r="S38">
        <v>29</v>
      </c>
      <c r="T38">
        <v>37</v>
      </c>
      <c r="U38">
        <v>48</v>
      </c>
      <c r="V38">
        <v>38</v>
      </c>
      <c r="W38">
        <v>28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BA38">
        <v>38</v>
      </c>
      <c r="BB38">
        <v>0.45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DF38">
        <v>38</v>
      </c>
      <c r="DG38">
        <v>0.03</v>
      </c>
      <c r="DH38">
        <v>7.4999999999999997E-2</v>
      </c>
      <c r="DI38" s="5">
        <v>0</v>
      </c>
      <c r="DJ38" s="5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W38">
        <v>38</v>
      </c>
      <c r="DX38">
        <v>1.0583333333333301E-2</v>
      </c>
      <c r="DY38">
        <v>0.254</v>
      </c>
      <c r="DZ38">
        <v>0</v>
      </c>
      <c r="EA38">
        <v>1</v>
      </c>
      <c r="EB38">
        <v>0</v>
      </c>
      <c r="EC38">
        <v>1</v>
      </c>
      <c r="ED38">
        <v>1</v>
      </c>
      <c r="EE38">
        <v>0</v>
      </c>
      <c r="EF38">
        <v>0</v>
      </c>
      <c r="EG38">
        <v>0</v>
      </c>
      <c r="EH38">
        <v>0</v>
      </c>
    </row>
    <row r="39" spans="1:138" x14ac:dyDescent="0.25">
      <c r="A39">
        <v>11</v>
      </c>
      <c r="B39">
        <v>0</v>
      </c>
      <c r="C39">
        <v>0.05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  <c r="L39">
        <v>0</v>
      </c>
      <c r="P39">
        <v>29</v>
      </c>
      <c r="Q39">
        <v>49</v>
      </c>
      <c r="R39">
        <v>51</v>
      </c>
      <c r="S39">
        <v>31</v>
      </c>
      <c r="T39">
        <v>38</v>
      </c>
      <c r="U39">
        <v>50</v>
      </c>
      <c r="V39">
        <v>39</v>
      </c>
      <c r="W39">
        <v>30</v>
      </c>
      <c r="X39">
        <v>1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BA39">
        <v>39</v>
      </c>
      <c r="BB39">
        <v>0.45</v>
      </c>
      <c r="BC39">
        <v>0.05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DF39">
        <v>39</v>
      </c>
      <c r="DG39">
        <v>0.03</v>
      </c>
      <c r="DH39">
        <v>0.09</v>
      </c>
      <c r="DI39" s="5">
        <v>0</v>
      </c>
      <c r="DJ39" s="5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W39">
        <v>39</v>
      </c>
      <c r="DX39">
        <v>2.1166666666666702E-2</v>
      </c>
      <c r="DY39">
        <v>0</v>
      </c>
      <c r="DZ39">
        <v>0</v>
      </c>
      <c r="EA39">
        <v>1</v>
      </c>
      <c r="EB39">
        <v>0</v>
      </c>
      <c r="EC39">
        <v>1</v>
      </c>
      <c r="ED39">
        <v>1</v>
      </c>
      <c r="EE39">
        <v>0</v>
      </c>
      <c r="EF39">
        <v>0</v>
      </c>
      <c r="EG39">
        <v>0</v>
      </c>
      <c r="EH39">
        <v>0</v>
      </c>
    </row>
    <row r="40" spans="1:138" x14ac:dyDescent="0.25">
      <c r="A40">
        <v>12</v>
      </c>
      <c r="B40">
        <v>0</v>
      </c>
      <c r="C40">
        <v>5.5000000000000007E-2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  <c r="P40">
        <v>31</v>
      </c>
      <c r="Q40">
        <v>51</v>
      </c>
      <c r="R40">
        <v>53</v>
      </c>
      <c r="S40">
        <v>33</v>
      </c>
      <c r="T40">
        <v>39</v>
      </c>
      <c r="U40">
        <v>52</v>
      </c>
      <c r="V40">
        <v>40</v>
      </c>
      <c r="W40">
        <v>32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BA40">
        <v>40</v>
      </c>
      <c r="BB40">
        <v>0.45</v>
      </c>
      <c r="BC40">
        <v>0.1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DF40">
        <v>40</v>
      </c>
      <c r="DG40">
        <v>0.03</v>
      </c>
      <c r="DH40">
        <v>0.105</v>
      </c>
      <c r="DI40" s="5">
        <v>0</v>
      </c>
      <c r="DJ40" s="5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W40">
        <v>40</v>
      </c>
      <c r="DX40">
        <v>2.1166666666666702E-2</v>
      </c>
      <c r="DY40">
        <v>1.0583333333333301E-2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</row>
    <row r="41" spans="1:138" x14ac:dyDescent="0.25">
      <c r="A41">
        <v>13</v>
      </c>
      <c r="B41">
        <v>0</v>
      </c>
      <c r="C41">
        <v>0.06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P41">
        <v>41</v>
      </c>
      <c r="Q41">
        <v>61</v>
      </c>
      <c r="R41">
        <v>63</v>
      </c>
      <c r="S41">
        <v>43</v>
      </c>
      <c r="T41">
        <v>54</v>
      </c>
      <c r="U41">
        <v>62</v>
      </c>
      <c r="V41">
        <v>55</v>
      </c>
      <c r="W41">
        <v>42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BA41">
        <v>41</v>
      </c>
      <c r="BB41">
        <v>0.5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DF41">
        <v>41</v>
      </c>
      <c r="DG41">
        <v>0.03</v>
      </c>
      <c r="DH41">
        <v>0.12</v>
      </c>
      <c r="DI41" s="5">
        <v>0</v>
      </c>
      <c r="DJ41" s="5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W41">
        <v>41</v>
      </c>
      <c r="DX41">
        <v>2.1166666666666702E-2</v>
      </c>
      <c r="DY41">
        <v>2.1166666666666702E-2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</row>
    <row r="42" spans="1:138" x14ac:dyDescent="0.25">
      <c r="A42">
        <v>14</v>
      </c>
      <c r="B42">
        <v>0</v>
      </c>
      <c r="C42">
        <v>6.5000000000000002E-2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P42">
        <v>43</v>
      </c>
      <c r="Q42">
        <v>63</v>
      </c>
      <c r="R42">
        <v>65</v>
      </c>
      <c r="S42">
        <v>45</v>
      </c>
      <c r="T42">
        <v>55</v>
      </c>
      <c r="U42">
        <v>64</v>
      </c>
      <c r="V42">
        <v>56</v>
      </c>
      <c r="W42">
        <v>44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BA42">
        <v>42</v>
      </c>
      <c r="BB42">
        <v>0.5</v>
      </c>
      <c r="BC42">
        <v>2.5000000000000001E-2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DF42">
        <v>42</v>
      </c>
      <c r="DG42">
        <v>0.03</v>
      </c>
      <c r="DH42">
        <v>0.13500000000000001</v>
      </c>
      <c r="DI42" s="5">
        <v>0</v>
      </c>
      <c r="DJ42" s="5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W42">
        <v>42</v>
      </c>
      <c r="DX42">
        <v>2.1166666666666702E-2</v>
      </c>
      <c r="DY42">
        <v>3.175E-2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25">
      <c r="A43">
        <v>15</v>
      </c>
      <c r="B43">
        <v>0</v>
      </c>
      <c r="C43">
        <v>6.9999999999999993E-2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P43">
        <v>45</v>
      </c>
      <c r="Q43">
        <v>65</v>
      </c>
      <c r="R43">
        <v>67</v>
      </c>
      <c r="S43">
        <v>47</v>
      </c>
      <c r="T43">
        <v>56</v>
      </c>
      <c r="U43">
        <v>66</v>
      </c>
      <c r="V43">
        <v>57</v>
      </c>
      <c r="W43">
        <v>46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BA43">
        <v>43</v>
      </c>
      <c r="BB43">
        <v>0.5</v>
      </c>
      <c r="BC43">
        <v>0.05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DF43">
        <v>43</v>
      </c>
      <c r="DG43">
        <v>0.03</v>
      </c>
      <c r="DH43">
        <v>0.15</v>
      </c>
      <c r="DI43" s="5">
        <v>0</v>
      </c>
      <c r="DJ43" s="5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W43">
        <v>43</v>
      </c>
      <c r="DX43">
        <v>2.1166666666666702E-2</v>
      </c>
      <c r="DY43">
        <v>4.2333333333333299E-2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</row>
    <row r="44" spans="1:138" x14ac:dyDescent="0.25">
      <c r="A44">
        <v>16</v>
      </c>
      <c r="B44">
        <v>0</v>
      </c>
      <c r="C44">
        <v>7.5000000000000011E-2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P44">
        <v>47</v>
      </c>
      <c r="Q44">
        <v>67</v>
      </c>
      <c r="R44">
        <v>69</v>
      </c>
      <c r="S44">
        <v>49</v>
      </c>
      <c r="T44">
        <v>57</v>
      </c>
      <c r="U44">
        <v>68</v>
      </c>
      <c r="V44">
        <v>58</v>
      </c>
      <c r="W44">
        <v>48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BA44">
        <v>44</v>
      </c>
      <c r="BB44">
        <v>0.5</v>
      </c>
      <c r="BC44">
        <v>7.4999999999999997E-2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DF44">
        <v>44</v>
      </c>
      <c r="DG44">
        <v>0.03</v>
      </c>
      <c r="DH44">
        <v>0.16500000000000001</v>
      </c>
      <c r="DI44" s="5">
        <v>0</v>
      </c>
      <c r="DJ44" s="5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W44">
        <v>44</v>
      </c>
      <c r="DX44">
        <v>2.1166666666666702E-2</v>
      </c>
      <c r="DY44">
        <v>5.2916666666666702E-2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</row>
    <row r="45" spans="1:138" x14ac:dyDescent="0.25">
      <c r="A45">
        <v>17</v>
      </c>
      <c r="B45">
        <v>0</v>
      </c>
      <c r="C45">
        <v>8.0000000000000016E-2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P45">
        <v>49</v>
      </c>
      <c r="Q45">
        <v>69</v>
      </c>
      <c r="R45">
        <v>71</v>
      </c>
      <c r="S45">
        <v>51</v>
      </c>
      <c r="T45">
        <v>58</v>
      </c>
      <c r="U45">
        <v>70</v>
      </c>
      <c r="V45">
        <v>59</v>
      </c>
      <c r="W45">
        <v>50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BA45">
        <v>45</v>
      </c>
      <c r="BB45">
        <v>0.5</v>
      </c>
      <c r="BC45">
        <v>0.1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DF45">
        <v>45</v>
      </c>
      <c r="DG45">
        <v>0.03</v>
      </c>
      <c r="DH45">
        <v>0.18</v>
      </c>
      <c r="DI45" s="5">
        <v>0</v>
      </c>
      <c r="DJ45" s="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W45">
        <v>45</v>
      </c>
      <c r="DX45">
        <v>2.1166666666666702E-2</v>
      </c>
      <c r="DY45">
        <v>6.3500000000000001E-2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</row>
    <row r="46" spans="1:138" x14ac:dyDescent="0.25">
      <c r="A46">
        <v>18</v>
      </c>
      <c r="B46">
        <v>0</v>
      </c>
      <c r="C46">
        <v>8.5000000000000006E-2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P46">
        <v>51</v>
      </c>
      <c r="Q46">
        <v>71</v>
      </c>
      <c r="R46">
        <v>73</v>
      </c>
      <c r="S46">
        <v>53</v>
      </c>
      <c r="T46">
        <v>59</v>
      </c>
      <c r="U46">
        <v>72</v>
      </c>
      <c r="V46">
        <v>60</v>
      </c>
      <c r="W46">
        <v>52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BA46">
        <v>46</v>
      </c>
      <c r="BB46">
        <v>0.55000000000000004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DF46">
        <v>46</v>
      </c>
      <c r="DG46">
        <v>0.03</v>
      </c>
      <c r="DH46">
        <v>0.19500000000000001</v>
      </c>
      <c r="DI46" s="5">
        <v>0</v>
      </c>
      <c r="DJ46" s="5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W46">
        <v>46</v>
      </c>
      <c r="DX46">
        <v>2.1166666666666702E-2</v>
      </c>
      <c r="DY46">
        <v>7.4083333333333307E-2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</row>
    <row r="47" spans="1:138" x14ac:dyDescent="0.25">
      <c r="A47">
        <v>19</v>
      </c>
      <c r="B47">
        <v>0</v>
      </c>
      <c r="C47">
        <v>9.0000000000000011E-2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P47">
        <v>61</v>
      </c>
      <c r="Q47">
        <v>81</v>
      </c>
      <c r="R47">
        <v>83</v>
      </c>
      <c r="S47">
        <v>63</v>
      </c>
      <c r="T47">
        <v>74</v>
      </c>
      <c r="U47">
        <v>82</v>
      </c>
      <c r="V47">
        <v>75</v>
      </c>
      <c r="W47">
        <v>62</v>
      </c>
      <c r="X47">
        <v>1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BA47">
        <v>47</v>
      </c>
      <c r="BB47">
        <v>0.55000000000000004</v>
      </c>
      <c r="BC47">
        <v>0.05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DF47">
        <v>47</v>
      </c>
      <c r="DG47">
        <v>0.03</v>
      </c>
      <c r="DH47">
        <v>0.21</v>
      </c>
      <c r="DI47" s="5">
        <v>0</v>
      </c>
      <c r="DJ47" s="5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W47">
        <v>47</v>
      </c>
      <c r="DX47">
        <v>2.1166666666666702E-2</v>
      </c>
      <c r="DY47">
        <v>8.4666666666666696E-2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</row>
    <row r="48" spans="1:138" x14ac:dyDescent="0.25">
      <c r="A48">
        <v>20</v>
      </c>
      <c r="B48">
        <v>0</v>
      </c>
      <c r="C48">
        <v>9.5000000000000001E-2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P48">
        <v>63</v>
      </c>
      <c r="Q48">
        <v>83</v>
      </c>
      <c r="R48">
        <v>85</v>
      </c>
      <c r="S48">
        <v>65</v>
      </c>
      <c r="T48">
        <v>75</v>
      </c>
      <c r="U48">
        <v>84</v>
      </c>
      <c r="V48">
        <v>76</v>
      </c>
      <c r="W48">
        <v>64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BA48">
        <v>48</v>
      </c>
      <c r="BB48">
        <v>0.55000000000000004</v>
      </c>
      <c r="BC48">
        <v>0.1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DF48">
        <v>48</v>
      </c>
      <c r="DG48">
        <v>0.03</v>
      </c>
      <c r="DH48">
        <v>0.22500000000000001</v>
      </c>
      <c r="DI48" s="5">
        <v>0</v>
      </c>
      <c r="DJ48" s="5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W48">
        <v>48</v>
      </c>
      <c r="DX48">
        <v>2.1166666666666702E-2</v>
      </c>
      <c r="DY48">
        <v>9.5250000000000001E-2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</row>
    <row r="49" spans="1:138" x14ac:dyDescent="0.25">
      <c r="A49">
        <v>21</v>
      </c>
      <c r="B49">
        <v>0</v>
      </c>
      <c r="C49">
        <v>0.1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P49">
        <v>65</v>
      </c>
      <c r="Q49">
        <v>85</v>
      </c>
      <c r="R49">
        <v>87</v>
      </c>
      <c r="S49">
        <v>67</v>
      </c>
      <c r="T49">
        <v>76</v>
      </c>
      <c r="U49">
        <v>86</v>
      </c>
      <c r="V49">
        <v>77</v>
      </c>
      <c r="W49">
        <v>66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BA49">
        <v>49</v>
      </c>
      <c r="BB49">
        <v>0.6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DF49">
        <v>49</v>
      </c>
      <c r="DG49">
        <v>0.03</v>
      </c>
      <c r="DH49">
        <v>0.24</v>
      </c>
      <c r="DI49" s="5">
        <v>0</v>
      </c>
      <c r="DJ49" s="5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W49">
        <v>49</v>
      </c>
      <c r="DX49">
        <v>2.1166666666666702E-2</v>
      </c>
      <c r="DY49">
        <v>0.105833333333333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</row>
    <row r="50" spans="1:138" x14ac:dyDescent="0.25">
      <c r="A50">
        <v>22</v>
      </c>
      <c r="B50">
        <v>0.05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P50">
        <v>67</v>
      </c>
      <c r="Q50">
        <v>87</v>
      </c>
      <c r="R50">
        <v>89</v>
      </c>
      <c r="S50">
        <v>69</v>
      </c>
      <c r="T50">
        <v>77</v>
      </c>
      <c r="U50">
        <v>88</v>
      </c>
      <c r="V50">
        <v>78</v>
      </c>
      <c r="W50">
        <v>68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BA50">
        <v>50</v>
      </c>
      <c r="BB50">
        <v>0.6</v>
      </c>
      <c r="BC50">
        <v>2.5000000000000001E-2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DF50">
        <v>50</v>
      </c>
      <c r="DG50">
        <v>0.03</v>
      </c>
      <c r="DH50">
        <v>0.255</v>
      </c>
      <c r="DI50" s="5">
        <v>0</v>
      </c>
      <c r="DJ50" s="5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W50">
        <v>50</v>
      </c>
      <c r="DX50">
        <v>2.1166666666666702E-2</v>
      </c>
      <c r="DY50">
        <v>0.116416666666667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</row>
    <row r="51" spans="1:138" x14ac:dyDescent="0.25">
      <c r="A51">
        <v>23</v>
      </c>
      <c r="B51">
        <v>0.05</v>
      </c>
      <c r="C51">
        <v>1.0000000000000002E-2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P51">
        <v>69</v>
      </c>
      <c r="Q51">
        <v>89</v>
      </c>
      <c r="R51">
        <v>91</v>
      </c>
      <c r="S51">
        <v>71</v>
      </c>
      <c r="T51">
        <v>78</v>
      </c>
      <c r="U51">
        <v>90</v>
      </c>
      <c r="V51">
        <v>79</v>
      </c>
      <c r="W51">
        <v>70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BA51">
        <v>51</v>
      </c>
      <c r="BB51">
        <v>0.6</v>
      </c>
      <c r="BC51">
        <v>0.05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DF51">
        <v>51</v>
      </c>
      <c r="DG51">
        <v>0.03</v>
      </c>
      <c r="DH51">
        <v>0.27</v>
      </c>
      <c r="DI51" s="5">
        <v>0</v>
      </c>
      <c r="DJ51" s="5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W51">
        <v>51</v>
      </c>
      <c r="DX51">
        <v>2.1166666666666702E-2</v>
      </c>
      <c r="DY51">
        <v>0.127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25">
      <c r="A52">
        <v>24</v>
      </c>
      <c r="B52">
        <v>0.05</v>
      </c>
      <c r="C52">
        <v>2.0000000000000004E-2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P52">
        <v>71</v>
      </c>
      <c r="Q52">
        <v>91</v>
      </c>
      <c r="R52">
        <v>93</v>
      </c>
      <c r="S52">
        <v>73</v>
      </c>
      <c r="T52">
        <v>79</v>
      </c>
      <c r="U52">
        <v>92</v>
      </c>
      <c r="V52">
        <v>80</v>
      </c>
      <c r="W52">
        <v>72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BA52">
        <v>52</v>
      </c>
      <c r="BB52">
        <v>0.6</v>
      </c>
      <c r="BC52">
        <v>7.4999999999999997E-2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DF52">
        <v>52</v>
      </c>
      <c r="DG52">
        <v>0.03</v>
      </c>
      <c r="DH52">
        <v>0.28499999999999998</v>
      </c>
      <c r="DI52" s="5">
        <v>0</v>
      </c>
      <c r="DJ52" s="5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W52">
        <v>52</v>
      </c>
      <c r="DX52">
        <v>2.1166666666666702E-2</v>
      </c>
      <c r="DY52">
        <v>0.137583333333333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</row>
    <row r="53" spans="1:138" x14ac:dyDescent="0.25">
      <c r="A53">
        <v>25</v>
      </c>
      <c r="B53">
        <v>0.05</v>
      </c>
      <c r="C53">
        <v>0.03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P53">
        <v>81</v>
      </c>
      <c r="Q53">
        <v>101</v>
      </c>
      <c r="R53">
        <v>103</v>
      </c>
      <c r="S53">
        <v>83</v>
      </c>
      <c r="T53">
        <v>94</v>
      </c>
      <c r="U53">
        <v>102</v>
      </c>
      <c r="V53">
        <v>95</v>
      </c>
      <c r="W53">
        <v>82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BA53">
        <v>53</v>
      </c>
      <c r="BB53">
        <v>0.6</v>
      </c>
      <c r="BC53">
        <v>0.1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DF53">
        <v>53</v>
      </c>
      <c r="DG53">
        <v>0.03</v>
      </c>
      <c r="DH53">
        <v>0.3</v>
      </c>
      <c r="DI53" s="5">
        <v>0</v>
      </c>
      <c r="DJ53" s="5">
        <v>1</v>
      </c>
      <c r="DK53">
        <v>1</v>
      </c>
      <c r="DL53">
        <v>1</v>
      </c>
      <c r="DM53">
        <v>1</v>
      </c>
      <c r="DN53">
        <v>1</v>
      </c>
      <c r="DO53">
        <v>0</v>
      </c>
      <c r="DP53">
        <v>0</v>
      </c>
      <c r="DQ53">
        <v>0</v>
      </c>
      <c r="DW53">
        <v>53</v>
      </c>
      <c r="DX53">
        <v>2.1166666666666702E-2</v>
      </c>
      <c r="DY53">
        <v>0.148166666666667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</row>
    <row r="54" spans="1:138" x14ac:dyDescent="0.25">
      <c r="A54">
        <v>26</v>
      </c>
      <c r="B54">
        <v>0.05</v>
      </c>
      <c r="C54">
        <v>4.0000000000000008E-2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P54">
        <v>83</v>
      </c>
      <c r="Q54">
        <v>103</v>
      </c>
      <c r="R54">
        <v>105</v>
      </c>
      <c r="S54">
        <v>85</v>
      </c>
      <c r="T54">
        <v>95</v>
      </c>
      <c r="U54">
        <v>104</v>
      </c>
      <c r="V54">
        <v>96</v>
      </c>
      <c r="W54">
        <v>84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BA54">
        <v>54</v>
      </c>
      <c r="BB54">
        <v>0.65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DF54">
        <v>54</v>
      </c>
      <c r="DG54">
        <v>4.4999999999999998E-2</v>
      </c>
      <c r="DH54">
        <v>0</v>
      </c>
      <c r="DI54" s="5">
        <v>0</v>
      </c>
      <c r="DJ54" s="5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W54">
        <v>54</v>
      </c>
      <c r="DX54">
        <v>2.1166666666666702E-2</v>
      </c>
      <c r="DY54">
        <v>0.15875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</row>
    <row r="55" spans="1:138" x14ac:dyDescent="0.25">
      <c r="A55">
        <v>27</v>
      </c>
      <c r="B55">
        <v>0.05</v>
      </c>
      <c r="C55">
        <v>0.05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P55">
        <v>85</v>
      </c>
      <c r="Q55">
        <v>105</v>
      </c>
      <c r="R55">
        <v>107</v>
      </c>
      <c r="S55">
        <v>87</v>
      </c>
      <c r="T55">
        <v>96</v>
      </c>
      <c r="U55">
        <v>106</v>
      </c>
      <c r="V55">
        <v>97</v>
      </c>
      <c r="W55">
        <v>86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BA55">
        <v>55</v>
      </c>
      <c r="BB55">
        <v>0.65</v>
      </c>
      <c r="BC55">
        <v>0.05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DF55">
        <v>55</v>
      </c>
      <c r="DG55">
        <v>4.4999999999999998E-2</v>
      </c>
      <c r="DH55">
        <v>0.03</v>
      </c>
      <c r="DI55" s="5">
        <v>0</v>
      </c>
      <c r="DJ55" s="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W55">
        <v>55</v>
      </c>
      <c r="DX55">
        <v>2.1166666666666702E-2</v>
      </c>
      <c r="DY55">
        <v>0.169333333333333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</row>
    <row r="56" spans="1:138" x14ac:dyDescent="0.25">
      <c r="A56">
        <v>28</v>
      </c>
      <c r="B56">
        <v>0.05</v>
      </c>
      <c r="C56">
        <v>0.06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P56">
        <v>87</v>
      </c>
      <c r="Q56">
        <v>107</v>
      </c>
      <c r="R56">
        <v>109</v>
      </c>
      <c r="S56">
        <v>89</v>
      </c>
      <c r="T56">
        <v>97</v>
      </c>
      <c r="U56">
        <v>108</v>
      </c>
      <c r="V56">
        <v>98</v>
      </c>
      <c r="W56">
        <v>88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BA56">
        <v>56</v>
      </c>
      <c r="BB56">
        <v>0.65</v>
      </c>
      <c r="BC56">
        <v>0.1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DF56">
        <v>56</v>
      </c>
      <c r="DG56">
        <v>4.4999999999999998E-2</v>
      </c>
      <c r="DH56">
        <v>0.06</v>
      </c>
      <c r="DI56" s="5">
        <v>0</v>
      </c>
      <c r="DJ56" s="5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W56">
        <v>56</v>
      </c>
      <c r="DX56">
        <v>2.1166666666666702E-2</v>
      </c>
      <c r="DY56">
        <v>0.179916666666667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</row>
    <row r="57" spans="1:138" x14ac:dyDescent="0.25">
      <c r="A57">
        <v>29</v>
      </c>
      <c r="B57">
        <v>0.05</v>
      </c>
      <c r="C57">
        <v>6.9999999999999993E-2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P57">
        <v>89</v>
      </c>
      <c r="Q57">
        <v>109</v>
      </c>
      <c r="R57">
        <v>111</v>
      </c>
      <c r="S57">
        <v>91</v>
      </c>
      <c r="T57">
        <v>98</v>
      </c>
      <c r="U57">
        <v>110</v>
      </c>
      <c r="V57">
        <v>99</v>
      </c>
      <c r="W57">
        <v>90</v>
      </c>
      <c r="X57">
        <v>1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BA57">
        <v>57</v>
      </c>
      <c r="BB57">
        <v>0.7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DF57">
        <v>57</v>
      </c>
      <c r="DG57">
        <v>4.4999999999999998E-2</v>
      </c>
      <c r="DH57">
        <v>0.09</v>
      </c>
      <c r="DI57" s="5">
        <v>0</v>
      </c>
      <c r="DJ57" s="5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W57">
        <v>57</v>
      </c>
      <c r="DX57">
        <v>2.1166666666666702E-2</v>
      </c>
      <c r="DY57">
        <v>0.1905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</row>
    <row r="58" spans="1:138" x14ac:dyDescent="0.25">
      <c r="A58">
        <v>30</v>
      </c>
      <c r="B58">
        <v>0.05</v>
      </c>
      <c r="C58">
        <v>8.0000000000000016E-2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P58">
        <v>91</v>
      </c>
      <c r="Q58">
        <v>111</v>
      </c>
      <c r="R58">
        <v>113</v>
      </c>
      <c r="S58">
        <v>93</v>
      </c>
      <c r="T58">
        <v>99</v>
      </c>
      <c r="U58">
        <v>112</v>
      </c>
      <c r="V58">
        <v>100</v>
      </c>
      <c r="W58">
        <v>92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BA58">
        <v>58</v>
      </c>
      <c r="BB58">
        <v>0.7</v>
      </c>
      <c r="BC58">
        <v>2.5000000000000001E-2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DF58">
        <v>58</v>
      </c>
      <c r="DG58">
        <v>4.4999999999999998E-2</v>
      </c>
      <c r="DH58">
        <v>0.12</v>
      </c>
      <c r="DI58" s="5">
        <v>0</v>
      </c>
      <c r="DJ58" s="5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W58">
        <v>58</v>
      </c>
      <c r="DX58">
        <v>2.1166666666666702E-2</v>
      </c>
      <c r="DY58">
        <v>0.201083333333333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</row>
    <row r="59" spans="1:138" x14ac:dyDescent="0.25">
      <c r="A59">
        <v>31</v>
      </c>
      <c r="B59">
        <v>0.05</v>
      </c>
      <c r="C59">
        <v>9.0000000000000011E-2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P59">
        <v>101</v>
      </c>
      <c r="Q59">
        <v>121</v>
      </c>
      <c r="R59">
        <v>123</v>
      </c>
      <c r="S59">
        <v>103</v>
      </c>
      <c r="T59">
        <v>114</v>
      </c>
      <c r="U59">
        <v>122</v>
      </c>
      <c r="V59">
        <v>115</v>
      </c>
      <c r="W59">
        <v>102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BA59">
        <v>59</v>
      </c>
      <c r="BB59">
        <v>0.7</v>
      </c>
      <c r="BC59">
        <v>0.05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DF59">
        <v>59</v>
      </c>
      <c r="DG59">
        <v>4.4999999999999998E-2</v>
      </c>
      <c r="DH59">
        <v>0.15</v>
      </c>
      <c r="DI59" s="5">
        <v>0</v>
      </c>
      <c r="DJ59" s="5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W59">
        <v>59</v>
      </c>
      <c r="DX59">
        <v>2.1166666666666702E-2</v>
      </c>
      <c r="DY59">
        <v>0.211666666666667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25">
      <c r="A60">
        <v>32</v>
      </c>
      <c r="B60">
        <v>0.05</v>
      </c>
      <c r="C60">
        <v>0.1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P60">
        <v>103</v>
      </c>
      <c r="Q60">
        <v>123</v>
      </c>
      <c r="R60">
        <v>125</v>
      </c>
      <c r="S60">
        <v>105</v>
      </c>
      <c r="T60">
        <v>115</v>
      </c>
      <c r="U60">
        <v>124</v>
      </c>
      <c r="V60">
        <v>116</v>
      </c>
      <c r="W60">
        <v>104</v>
      </c>
      <c r="X60">
        <v>1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BA60">
        <v>60</v>
      </c>
      <c r="BB60">
        <v>0.7</v>
      </c>
      <c r="BC60">
        <v>7.4999999999999997E-2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DF60">
        <v>60</v>
      </c>
      <c r="DG60">
        <v>4.4999999999999998E-2</v>
      </c>
      <c r="DH60">
        <v>0.18</v>
      </c>
      <c r="DI60" s="5">
        <v>0</v>
      </c>
      <c r="DJ60" s="5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W60">
        <v>60</v>
      </c>
      <c r="DX60">
        <v>2.1166666666666702E-2</v>
      </c>
      <c r="DY60">
        <v>0.22225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</row>
    <row r="61" spans="1:138" x14ac:dyDescent="0.25">
      <c r="A61">
        <v>33</v>
      </c>
      <c r="B61">
        <v>0.1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P61">
        <v>105</v>
      </c>
      <c r="Q61">
        <v>125</v>
      </c>
      <c r="R61">
        <v>127</v>
      </c>
      <c r="S61">
        <v>107</v>
      </c>
      <c r="T61">
        <v>116</v>
      </c>
      <c r="U61">
        <v>126</v>
      </c>
      <c r="V61">
        <v>117</v>
      </c>
      <c r="W61">
        <v>106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BA61">
        <v>61</v>
      </c>
      <c r="BB61">
        <v>0.7</v>
      </c>
      <c r="BC61">
        <v>0.1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DF61">
        <v>61</v>
      </c>
      <c r="DG61">
        <v>4.4999999999999998E-2</v>
      </c>
      <c r="DH61">
        <v>0.21</v>
      </c>
      <c r="DI61" s="5">
        <v>0</v>
      </c>
      <c r="DJ61" s="5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W61">
        <v>61</v>
      </c>
      <c r="DX61">
        <v>2.1166666666666702E-2</v>
      </c>
      <c r="DY61">
        <v>0.232833333333333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</row>
    <row r="62" spans="1:138" x14ac:dyDescent="0.25">
      <c r="A62">
        <v>34</v>
      </c>
      <c r="B62">
        <v>0.1</v>
      </c>
      <c r="C62">
        <v>5.000000000000001E-3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P62">
        <v>107</v>
      </c>
      <c r="Q62">
        <v>127</v>
      </c>
      <c r="R62">
        <v>129</v>
      </c>
      <c r="S62">
        <v>109</v>
      </c>
      <c r="T62">
        <v>117</v>
      </c>
      <c r="U62">
        <v>128</v>
      </c>
      <c r="V62">
        <v>118</v>
      </c>
      <c r="W62">
        <v>108</v>
      </c>
      <c r="X62">
        <v>1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BA62">
        <v>62</v>
      </c>
      <c r="BB62">
        <v>0.75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DF62">
        <v>62</v>
      </c>
      <c r="DG62">
        <v>4.4999999999999998E-2</v>
      </c>
      <c r="DH62">
        <v>0.24</v>
      </c>
      <c r="DI62" s="5">
        <v>0</v>
      </c>
      <c r="DJ62" s="5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W62">
        <v>62</v>
      </c>
      <c r="DX62">
        <v>2.1166666666666702E-2</v>
      </c>
      <c r="DY62">
        <v>0.243416666666667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25">
      <c r="A63">
        <v>35</v>
      </c>
      <c r="B63">
        <v>0.1</v>
      </c>
      <c r="C63">
        <v>1.0000000000000002E-2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P63">
        <v>109</v>
      </c>
      <c r="Q63">
        <v>129</v>
      </c>
      <c r="R63">
        <v>131</v>
      </c>
      <c r="S63">
        <v>111</v>
      </c>
      <c r="T63">
        <v>118</v>
      </c>
      <c r="U63">
        <v>130</v>
      </c>
      <c r="V63">
        <v>119</v>
      </c>
      <c r="W63">
        <v>110</v>
      </c>
      <c r="X63">
        <v>1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BA63">
        <v>63</v>
      </c>
      <c r="BB63">
        <v>0.75</v>
      </c>
      <c r="BC63">
        <v>0.05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DF63">
        <v>63</v>
      </c>
      <c r="DG63">
        <v>4.4999999999999998E-2</v>
      </c>
      <c r="DH63">
        <v>0.27</v>
      </c>
      <c r="DI63" s="5">
        <v>0</v>
      </c>
      <c r="DJ63" s="5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W63">
        <v>63</v>
      </c>
      <c r="DX63">
        <v>2.1166666666666702E-2</v>
      </c>
      <c r="DY63">
        <v>0.254</v>
      </c>
      <c r="DZ63">
        <v>0</v>
      </c>
      <c r="EA63">
        <v>1</v>
      </c>
      <c r="EB63">
        <v>0</v>
      </c>
      <c r="EC63">
        <v>1</v>
      </c>
      <c r="ED63">
        <v>1</v>
      </c>
      <c r="EE63">
        <v>0</v>
      </c>
      <c r="EF63">
        <v>0</v>
      </c>
      <c r="EG63">
        <v>0</v>
      </c>
      <c r="EH63">
        <v>0</v>
      </c>
    </row>
    <row r="64" spans="1:138" x14ac:dyDescent="0.25">
      <c r="A64">
        <v>36</v>
      </c>
      <c r="B64">
        <v>0.1</v>
      </c>
      <c r="C64">
        <v>1.4999999999999999E-2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P64">
        <v>111</v>
      </c>
      <c r="Q64">
        <v>131</v>
      </c>
      <c r="R64">
        <v>133</v>
      </c>
      <c r="S64">
        <v>113</v>
      </c>
      <c r="T64">
        <v>119</v>
      </c>
      <c r="U64">
        <v>132</v>
      </c>
      <c r="V64">
        <v>120</v>
      </c>
      <c r="W64">
        <v>112</v>
      </c>
      <c r="X64">
        <v>1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BA64">
        <v>64</v>
      </c>
      <c r="BB64">
        <v>0.75</v>
      </c>
      <c r="BC64">
        <v>0.1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DF64">
        <v>64</v>
      </c>
      <c r="DG64">
        <v>4.4999999999999998E-2</v>
      </c>
      <c r="DH64">
        <v>0.3</v>
      </c>
      <c r="DI64" s="5">
        <v>0</v>
      </c>
      <c r="DJ64" s="5">
        <v>1</v>
      </c>
      <c r="DK64">
        <v>1</v>
      </c>
      <c r="DL64">
        <v>1</v>
      </c>
      <c r="DM64">
        <v>1</v>
      </c>
      <c r="DN64">
        <v>1</v>
      </c>
      <c r="DO64">
        <v>0</v>
      </c>
      <c r="DP64">
        <v>0</v>
      </c>
      <c r="DQ64">
        <v>0</v>
      </c>
      <c r="DW64">
        <v>64</v>
      </c>
      <c r="DX64">
        <v>3.175E-2</v>
      </c>
      <c r="DY64">
        <v>0</v>
      </c>
      <c r="DZ64">
        <v>0</v>
      </c>
      <c r="EA64">
        <v>1</v>
      </c>
      <c r="EB64">
        <v>0</v>
      </c>
      <c r="EC64">
        <v>1</v>
      </c>
      <c r="ED64">
        <v>1</v>
      </c>
      <c r="EE64">
        <v>0</v>
      </c>
      <c r="EF64">
        <v>0</v>
      </c>
      <c r="EG64">
        <v>0</v>
      </c>
      <c r="EH64">
        <v>0</v>
      </c>
    </row>
    <row r="65" spans="1:138" x14ac:dyDescent="0.25">
      <c r="A65">
        <v>37</v>
      </c>
      <c r="B65">
        <v>0.1</v>
      </c>
      <c r="C65">
        <v>2.0000000000000004E-2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BA65">
        <v>65</v>
      </c>
      <c r="BB65">
        <v>0.8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DF65">
        <v>65</v>
      </c>
      <c r="DG65">
        <v>0.06</v>
      </c>
      <c r="DH65">
        <v>0</v>
      </c>
      <c r="DI65" s="5">
        <v>0</v>
      </c>
      <c r="DJ65" s="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W65">
        <v>65</v>
      </c>
      <c r="DX65">
        <v>3.175E-2</v>
      </c>
      <c r="DY65">
        <v>2.1166666666666702E-2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</row>
    <row r="66" spans="1:138" x14ac:dyDescent="0.25">
      <c r="A66">
        <v>38</v>
      </c>
      <c r="B66">
        <v>0.1</v>
      </c>
      <c r="C66">
        <v>2.5000000000000001E-2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BA66">
        <v>66</v>
      </c>
      <c r="BB66">
        <v>0.8</v>
      </c>
      <c r="BC66">
        <v>2.5000000000000001E-2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DF66">
        <v>66</v>
      </c>
      <c r="DG66">
        <v>0.06</v>
      </c>
      <c r="DH66">
        <v>1.4999999999999999E-2</v>
      </c>
      <c r="DI66" s="5">
        <v>0</v>
      </c>
      <c r="DJ66" s="5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W66">
        <v>66</v>
      </c>
      <c r="DX66">
        <v>3.175E-2</v>
      </c>
      <c r="DY66">
        <v>4.2333333333333299E-2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</row>
    <row r="67" spans="1:138" x14ac:dyDescent="0.25">
      <c r="A67">
        <v>39</v>
      </c>
      <c r="B67">
        <v>0.1</v>
      </c>
      <c r="C67">
        <v>0.03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BA67">
        <v>67</v>
      </c>
      <c r="BB67">
        <v>0.8</v>
      </c>
      <c r="BC67">
        <v>0.05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DF67">
        <v>67</v>
      </c>
      <c r="DG67">
        <v>0.06</v>
      </c>
      <c r="DH67">
        <v>0.03</v>
      </c>
      <c r="DI67" s="5">
        <v>0</v>
      </c>
      <c r="DJ67" s="5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W67">
        <v>67</v>
      </c>
      <c r="DX67">
        <v>3.175E-2</v>
      </c>
      <c r="DY67">
        <v>6.3500000000000001E-2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</row>
    <row r="68" spans="1:138" x14ac:dyDescent="0.25">
      <c r="A68">
        <v>40</v>
      </c>
      <c r="B68">
        <v>0.1</v>
      </c>
      <c r="C68">
        <v>3.4999999999999996E-2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BA68">
        <v>68</v>
      </c>
      <c r="BB68">
        <v>0.8</v>
      </c>
      <c r="BC68">
        <v>7.4999999999999997E-2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DF68">
        <v>68</v>
      </c>
      <c r="DG68">
        <v>0.06</v>
      </c>
      <c r="DH68">
        <v>4.4999999999999998E-2</v>
      </c>
      <c r="DI68" s="5">
        <v>0</v>
      </c>
      <c r="DJ68" s="5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W68">
        <v>68</v>
      </c>
      <c r="DX68">
        <v>3.175E-2</v>
      </c>
      <c r="DY68">
        <v>8.4666666666666696E-2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</row>
    <row r="69" spans="1:138" x14ac:dyDescent="0.25">
      <c r="A69">
        <v>41</v>
      </c>
      <c r="B69">
        <v>0.1</v>
      </c>
      <c r="C69">
        <v>4.0000000000000008E-2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BA69">
        <v>69</v>
      </c>
      <c r="BB69">
        <v>0.8</v>
      </c>
      <c r="BC69">
        <v>0.1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DF69">
        <v>69</v>
      </c>
      <c r="DG69">
        <v>0.06</v>
      </c>
      <c r="DH69">
        <v>0.06</v>
      </c>
      <c r="DI69" s="5">
        <v>0</v>
      </c>
      <c r="DJ69" s="5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W69">
        <v>69</v>
      </c>
      <c r="DX69">
        <v>3.175E-2</v>
      </c>
      <c r="DY69">
        <v>0.105833333333333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</row>
    <row r="70" spans="1:138" x14ac:dyDescent="0.25">
      <c r="A70">
        <v>42</v>
      </c>
      <c r="B70">
        <v>0.1</v>
      </c>
      <c r="C70">
        <v>4.5000000000000005E-2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BA70">
        <v>70</v>
      </c>
      <c r="BB70">
        <v>0.85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DF70">
        <v>70</v>
      </c>
      <c r="DG70">
        <v>0.06</v>
      </c>
      <c r="DH70">
        <v>7.4999999999999997E-2</v>
      </c>
      <c r="DI70" s="5">
        <v>0</v>
      </c>
      <c r="DJ70" s="5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W70">
        <v>70</v>
      </c>
      <c r="DX70">
        <v>3.175E-2</v>
      </c>
      <c r="DY70">
        <v>0.127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</row>
    <row r="71" spans="1:138" x14ac:dyDescent="0.25">
      <c r="A71">
        <v>43</v>
      </c>
      <c r="B71">
        <v>0.1</v>
      </c>
      <c r="C71">
        <v>0.05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BA71">
        <v>71</v>
      </c>
      <c r="BB71">
        <v>0.85</v>
      </c>
      <c r="BC71">
        <v>0.05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DF71">
        <v>71</v>
      </c>
      <c r="DG71">
        <v>0.06</v>
      </c>
      <c r="DH71">
        <v>0.09</v>
      </c>
      <c r="DI71" s="5">
        <v>0</v>
      </c>
      <c r="DJ71" s="5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W71">
        <v>71</v>
      </c>
      <c r="DX71">
        <v>3.175E-2</v>
      </c>
      <c r="DY71">
        <v>0.148166666666667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25">
      <c r="A72">
        <v>44</v>
      </c>
      <c r="B72">
        <v>0.1</v>
      </c>
      <c r="C72">
        <v>5.5000000000000007E-2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BA72">
        <v>72</v>
      </c>
      <c r="BB72">
        <v>0.85</v>
      </c>
      <c r="BC72">
        <v>0.1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DF72">
        <v>72</v>
      </c>
      <c r="DG72">
        <v>0.06</v>
      </c>
      <c r="DH72">
        <v>0.105</v>
      </c>
      <c r="DI72" s="5">
        <v>0</v>
      </c>
      <c r="DJ72" s="5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W72">
        <v>72</v>
      </c>
      <c r="DX72">
        <v>3.175E-2</v>
      </c>
      <c r="DY72">
        <v>0.169333333333333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</row>
    <row r="73" spans="1:138" x14ac:dyDescent="0.25">
      <c r="A73">
        <v>45</v>
      </c>
      <c r="B73">
        <v>0.1</v>
      </c>
      <c r="C73">
        <v>0.06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BA73">
        <v>73</v>
      </c>
      <c r="BB73">
        <v>0.9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DF73">
        <v>73</v>
      </c>
      <c r="DG73">
        <v>0.06</v>
      </c>
      <c r="DH73">
        <v>0.12</v>
      </c>
      <c r="DI73" s="5">
        <v>0</v>
      </c>
      <c r="DJ73" s="5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W73">
        <v>73</v>
      </c>
      <c r="DX73">
        <v>3.175E-2</v>
      </c>
      <c r="DY73">
        <v>0.1905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</row>
    <row r="74" spans="1:138" x14ac:dyDescent="0.25">
      <c r="A74">
        <v>46</v>
      </c>
      <c r="B74">
        <v>0.1</v>
      </c>
      <c r="C74">
        <v>6.5000000000000002E-2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BA74">
        <v>74</v>
      </c>
      <c r="BB74">
        <v>0.9</v>
      </c>
      <c r="BC74">
        <v>2.5000000000000001E-2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DF74">
        <v>74</v>
      </c>
      <c r="DG74">
        <v>0.06</v>
      </c>
      <c r="DH74">
        <v>0.13500000000000001</v>
      </c>
      <c r="DI74" s="5">
        <v>0</v>
      </c>
      <c r="DJ74" s="5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W74">
        <v>74</v>
      </c>
      <c r="DX74">
        <v>3.175E-2</v>
      </c>
      <c r="DY74">
        <v>0.211666666666667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</row>
    <row r="75" spans="1:138" x14ac:dyDescent="0.25">
      <c r="A75">
        <v>47</v>
      </c>
      <c r="B75">
        <v>0.1</v>
      </c>
      <c r="C75">
        <v>6.9999999999999993E-2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BA75">
        <v>75</v>
      </c>
      <c r="BB75">
        <v>0.9</v>
      </c>
      <c r="BC75">
        <v>0.05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DF75">
        <v>75</v>
      </c>
      <c r="DG75">
        <v>0.06</v>
      </c>
      <c r="DH75">
        <v>0.15</v>
      </c>
      <c r="DI75" s="5">
        <v>0</v>
      </c>
      <c r="DJ75" s="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W75">
        <v>75</v>
      </c>
      <c r="DX75">
        <v>3.175E-2</v>
      </c>
      <c r="DY75">
        <v>0.232833333333333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25">
      <c r="A76">
        <v>48</v>
      </c>
      <c r="B76">
        <v>0.1</v>
      </c>
      <c r="C76">
        <v>7.5000000000000011E-2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BA76">
        <v>76</v>
      </c>
      <c r="BB76">
        <v>0.9</v>
      </c>
      <c r="BC76">
        <v>7.4999999999999997E-2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DF76">
        <v>76</v>
      </c>
      <c r="DG76">
        <v>0.06</v>
      </c>
      <c r="DH76">
        <v>0.16500000000000001</v>
      </c>
      <c r="DI76" s="5">
        <v>0</v>
      </c>
      <c r="DJ76" s="5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W76">
        <v>76</v>
      </c>
      <c r="DX76">
        <v>3.175E-2</v>
      </c>
      <c r="DY76">
        <v>0.254</v>
      </c>
      <c r="DZ76">
        <v>0</v>
      </c>
      <c r="EA76">
        <v>1</v>
      </c>
      <c r="EB76">
        <v>0</v>
      </c>
      <c r="EC76">
        <v>1</v>
      </c>
      <c r="ED76">
        <v>1</v>
      </c>
      <c r="EE76">
        <v>0</v>
      </c>
      <c r="EF76">
        <v>0</v>
      </c>
      <c r="EG76">
        <v>0</v>
      </c>
      <c r="EH76">
        <v>0</v>
      </c>
    </row>
    <row r="77" spans="1:138" x14ac:dyDescent="0.25">
      <c r="A77">
        <v>49</v>
      </c>
      <c r="B77">
        <v>0.1</v>
      </c>
      <c r="C77">
        <v>8.0000000000000016E-2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BA77">
        <v>77</v>
      </c>
      <c r="BB77">
        <v>0.9</v>
      </c>
      <c r="BC77">
        <v>0.1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DF77">
        <v>77</v>
      </c>
      <c r="DG77">
        <v>0.06</v>
      </c>
      <c r="DH77">
        <v>0.18</v>
      </c>
      <c r="DI77" s="5">
        <v>0</v>
      </c>
      <c r="DJ77" s="5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W77">
        <v>77</v>
      </c>
      <c r="DX77">
        <v>4.2333333333333299E-2</v>
      </c>
      <c r="DY77">
        <v>0</v>
      </c>
      <c r="DZ77">
        <v>0</v>
      </c>
      <c r="EA77">
        <v>1</v>
      </c>
      <c r="EB77">
        <v>0</v>
      </c>
      <c r="EC77">
        <v>1</v>
      </c>
      <c r="ED77">
        <v>1</v>
      </c>
      <c r="EE77">
        <v>0</v>
      </c>
      <c r="EF77">
        <v>0</v>
      </c>
      <c r="EG77">
        <v>0</v>
      </c>
      <c r="EH77">
        <v>0</v>
      </c>
    </row>
    <row r="78" spans="1:138" x14ac:dyDescent="0.25">
      <c r="A78">
        <v>50</v>
      </c>
      <c r="B78">
        <v>0.1</v>
      </c>
      <c r="C78">
        <v>8.5000000000000006E-2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BA78">
        <v>78</v>
      </c>
      <c r="BB78">
        <v>0.95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DF78">
        <v>78</v>
      </c>
      <c r="DG78">
        <v>0.06</v>
      </c>
      <c r="DH78">
        <v>0.19500000000000001</v>
      </c>
      <c r="DI78" s="5">
        <v>0</v>
      </c>
      <c r="DJ78" s="5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W78">
        <v>78</v>
      </c>
      <c r="DX78">
        <v>4.2333333333333299E-2</v>
      </c>
      <c r="DY78">
        <v>1.0583333333333301E-2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25">
      <c r="A79">
        <v>51</v>
      </c>
      <c r="B79">
        <v>0.1</v>
      </c>
      <c r="C79">
        <v>9.0000000000000011E-2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BA79">
        <v>79</v>
      </c>
      <c r="BB79">
        <v>0.95</v>
      </c>
      <c r="BC79">
        <v>0.05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DF79">
        <v>79</v>
      </c>
      <c r="DG79">
        <v>0.06</v>
      </c>
      <c r="DH79">
        <v>0.21</v>
      </c>
      <c r="DI79" s="5">
        <v>0</v>
      </c>
      <c r="DJ79" s="5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W79">
        <v>79</v>
      </c>
      <c r="DX79">
        <v>4.2333333333333299E-2</v>
      </c>
      <c r="DY79">
        <v>2.1166666666666702E-2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</row>
    <row r="80" spans="1:138" x14ac:dyDescent="0.25">
      <c r="A80">
        <v>52</v>
      </c>
      <c r="B80">
        <v>0.1</v>
      </c>
      <c r="C80">
        <v>9.5000000000000001E-2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BA80">
        <v>80</v>
      </c>
      <c r="BB80">
        <v>0.95</v>
      </c>
      <c r="BC80">
        <v>0.1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DF80">
        <v>80</v>
      </c>
      <c r="DG80">
        <v>0.06</v>
      </c>
      <c r="DH80">
        <v>0.22500000000000001</v>
      </c>
      <c r="DI80" s="5">
        <v>0</v>
      </c>
      <c r="DJ80" s="5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W80">
        <v>80</v>
      </c>
      <c r="DX80">
        <v>4.2333333333333299E-2</v>
      </c>
      <c r="DY80">
        <v>3.175E-2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</row>
    <row r="81" spans="1:186" x14ac:dyDescent="0.25">
      <c r="A81">
        <v>53</v>
      </c>
      <c r="B81">
        <v>0.1</v>
      </c>
      <c r="C81">
        <v>0.1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BA81">
        <v>81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DF81">
        <v>81</v>
      </c>
      <c r="DG81">
        <v>0.06</v>
      </c>
      <c r="DH81">
        <v>0.24</v>
      </c>
      <c r="DI81" s="5">
        <v>0</v>
      </c>
      <c r="DJ81" s="5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W81">
        <v>81</v>
      </c>
      <c r="DX81">
        <v>4.2333333333333299E-2</v>
      </c>
      <c r="DY81">
        <v>4.2333333333333299E-2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</row>
    <row r="82" spans="1:186" x14ac:dyDescent="0.25">
      <c r="A82">
        <v>54</v>
      </c>
      <c r="B82">
        <v>0.15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BA82">
        <v>82</v>
      </c>
      <c r="BB82">
        <v>1</v>
      </c>
      <c r="BC82">
        <v>2.5000000000000001E-2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DF82">
        <v>82</v>
      </c>
      <c r="DG82">
        <v>0.06</v>
      </c>
      <c r="DH82">
        <v>0.255</v>
      </c>
      <c r="DI82" s="5">
        <v>0</v>
      </c>
      <c r="DJ82" s="5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W82">
        <v>82</v>
      </c>
      <c r="DX82">
        <v>4.2333333333333299E-2</v>
      </c>
      <c r="DY82">
        <v>5.2916666666666702E-2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</row>
    <row r="83" spans="1:186" x14ac:dyDescent="0.25">
      <c r="A83">
        <v>55</v>
      </c>
      <c r="B83">
        <v>0.15</v>
      </c>
      <c r="C83">
        <v>1.0000000000000002E-2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BA83">
        <v>83</v>
      </c>
      <c r="BB83">
        <v>1</v>
      </c>
      <c r="BC83">
        <v>0.05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DF83">
        <v>83</v>
      </c>
      <c r="DG83">
        <v>0.06</v>
      </c>
      <c r="DH83">
        <v>0.27</v>
      </c>
      <c r="DI83" s="5">
        <v>0</v>
      </c>
      <c r="DJ83" s="5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W83">
        <v>83</v>
      </c>
      <c r="DX83">
        <v>4.2333333333333299E-2</v>
      </c>
      <c r="DY83">
        <v>6.3500000000000001E-2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</row>
    <row r="84" spans="1:186" x14ac:dyDescent="0.25">
      <c r="A84">
        <v>56</v>
      </c>
      <c r="B84">
        <v>0.15</v>
      </c>
      <c r="C84">
        <v>2.0000000000000004E-2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BA84">
        <v>84</v>
      </c>
      <c r="BB84">
        <v>1</v>
      </c>
      <c r="BC84">
        <v>7.4999999999999997E-2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DF84">
        <v>84</v>
      </c>
      <c r="DG84">
        <v>0.06</v>
      </c>
      <c r="DH84">
        <v>0.28499999999999998</v>
      </c>
      <c r="DI84" s="5">
        <v>0</v>
      </c>
      <c r="DJ84" s="5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W84">
        <v>84</v>
      </c>
      <c r="DX84">
        <v>4.2333333333333299E-2</v>
      </c>
      <c r="DY84">
        <v>7.4083333333333307E-2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</row>
    <row r="85" spans="1:186" x14ac:dyDescent="0.25">
      <c r="A85">
        <v>57</v>
      </c>
      <c r="B85">
        <v>0.15</v>
      </c>
      <c r="C85">
        <v>0.03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BA85">
        <v>85</v>
      </c>
      <c r="BB85">
        <v>1</v>
      </c>
      <c r="BC85">
        <v>0.1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DF85">
        <v>85</v>
      </c>
      <c r="DG85">
        <v>0.06</v>
      </c>
      <c r="DH85">
        <v>0.3</v>
      </c>
      <c r="DI85" s="5">
        <v>0</v>
      </c>
      <c r="DJ85" s="5">
        <v>1</v>
      </c>
      <c r="DK85">
        <v>1</v>
      </c>
      <c r="DL85">
        <v>1</v>
      </c>
      <c r="DM85">
        <v>1</v>
      </c>
      <c r="DN85">
        <v>1</v>
      </c>
      <c r="DO85">
        <v>0</v>
      </c>
      <c r="DP85">
        <v>0</v>
      </c>
      <c r="DQ85">
        <v>0</v>
      </c>
      <c r="DW85">
        <v>85</v>
      </c>
      <c r="DX85">
        <v>4.2333333333333299E-2</v>
      </c>
      <c r="DY85">
        <v>8.4666666666666696E-2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FC85">
        <v>1</v>
      </c>
      <c r="FD85">
        <v>33</v>
      </c>
      <c r="FE85">
        <v>35</v>
      </c>
      <c r="FF85">
        <v>3</v>
      </c>
      <c r="FG85">
        <v>22</v>
      </c>
      <c r="FH85">
        <v>34</v>
      </c>
      <c r="FI85">
        <v>23</v>
      </c>
      <c r="FJ85">
        <v>2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</row>
    <row r="86" spans="1:186" x14ac:dyDescent="0.25">
      <c r="A86">
        <v>58</v>
      </c>
      <c r="B86">
        <v>0.15</v>
      </c>
      <c r="C86">
        <v>4.0000000000000008E-2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DF86">
        <v>86</v>
      </c>
      <c r="DG86">
        <v>7.4999999999999997E-2</v>
      </c>
      <c r="DH86">
        <v>0</v>
      </c>
      <c r="DI86" s="5">
        <v>0</v>
      </c>
      <c r="DJ86" s="5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W86">
        <v>86</v>
      </c>
      <c r="DX86">
        <v>4.2333333333333299E-2</v>
      </c>
      <c r="DY86">
        <v>9.5250000000000001E-2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FC86">
        <v>3</v>
      </c>
      <c r="FD86">
        <v>35</v>
      </c>
      <c r="FE86">
        <v>37</v>
      </c>
      <c r="FF86">
        <v>5</v>
      </c>
      <c r="FG86">
        <v>23</v>
      </c>
      <c r="FH86">
        <v>36</v>
      </c>
      <c r="FI86">
        <v>24</v>
      </c>
      <c r="FJ86">
        <v>4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</row>
    <row r="87" spans="1:186" x14ac:dyDescent="0.25">
      <c r="A87">
        <v>59</v>
      </c>
      <c r="B87">
        <v>0.15</v>
      </c>
      <c r="C87">
        <v>0.05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DF87">
        <v>87</v>
      </c>
      <c r="DG87">
        <v>7.4999999999999997E-2</v>
      </c>
      <c r="DH87">
        <v>0.03</v>
      </c>
      <c r="DI87" s="5">
        <v>0</v>
      </c>
      <c r="DJ87" s="5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W87">
        <v>87</v>
      </c>
      <c r="DX87">
        <v>4.2333333333333299E-2</v>
      </c>
      <c r="DY87">
        <v>0.105833333333333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FC87">
        <v>5</v>
      </c>
      <c r="FD87">
        <v>37</v>
      </c>
      <c r="FE87">
        <v>39</v>
      </c>
      <c r="FF87">
        <v>7</v>
      </c>
      <c r="FG87">
        <v>24</v>
      </c>
      <c r="FH87">
        <v>38</v>
      </c>
      <c r="FI87">
        <v>25</v>
      </c>
      <c r="FJ87">
        <v>6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</row>
    <row r="88" spans="1:186" x14ac:dyDescent="0.25">
      <c r="A88">
        <v>60</v>
      </c>
      <c r="B88">
        <v>0.15</v>
      </c>
      <c r="C88">
        <v>0.06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DF88">
        <v>88</v>
      </c>
      <c r="DG88">
        <v>7.4999999999999997E-2</v>
      </c>
      <c r="DH88">
        <v>0.06</v>
      </c>
      <c r="DI88" s="5">
        <v>0</v>
      </c>
      <c r="DJ88" s="5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W88">
        <v>88</v>
      </c>
      <c r="DX88">
        <v>4.2333333333333299E-2</v>
      </c>
      <c r="DY88">
        <v>0.116416666666667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FC88">
        <v>7</v>
      </c>
      <c r="FD88">
        <v>39</v>
      </c>
      <c r="FE88">
        <v>41</v>
      </c>
      <c r="FF88">
        <v>9</v>
      </c>
      <c r="FG88">
        <v>25</v>
      </c>
      <c r="FH88">
        <v>40</v>
      </c>
      <c r="FI88">
        <v>26</v>
      </c>
      <c r="FJ88">
        <v>8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</row>
    <row r="89" spans="1:186" x14ac:dyDescent="0.25">
      <c r="A89">
        <v>61</v>
      </c>
      <c r="B89">
        <v>0.15</v>
      </c>
      <c r="C89">
        <v>6.9999999999999993E-2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DF89">
        <v>89</v>
      </c>
      <c r="DG89">
        <v>7.4999999999999997E-2</v>
      </c>
      <c r="DH89">
        <v>0.09</v>
      </c>
      <c r="DI89" s="5">
        <v>0</v>
      </c>
      <c r="DJ89" s="5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W89">
        <v>89</v>
      </c>
      <c r="DX89">
        <v>4.2333333333333299E-2</v>
      </c>
      <c r="DY89">
        <v>0.127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FC89">
        <v>9</v>
      </c>
      <c r="FD89">
        <v>41</v>
      </c>
      <c r="FE89">
        <v>43</v>
      </c>
      <c r="FF89">
        <v>11</v>
      </c>
      <c r="FG89">
        <v>26</v>
      </c>
      <c r="FH89">
        <v>42</v>
      </c>
      <c r="FI89">
        <v>27</v>
      </c>
      <c r="FJ89">
        <v>10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</row>
    <row r="90" spans="1:186" x14ac:dyDescent="0.25">
      <c r="A90">
        <v>62</v>
      </c>
      <c r="B90">
        <v>0.15</v>
      </c>
      <c r="C90">
        <v>8.0000000000000016E-2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DF90">
        <v>90</v>
      </c>
      <c r="DG90">
        <v>7.4999999999999997E-2</v>
      </c>
      <c r="DH90">
        <v>0.12</v>
      </c>
      <c r="DI90" s="5">
        <v>0</v>
      </c>
      <c r="DJ90" s="5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W90">
        <v>90</v>
      </c>
      <c r="DX90">
        <v>4.2333333333333299E-2</v>
      </c>
      <c r="DY90">
        <v>0.137583333333333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FC90">
        <v>11</v>
      </c>
      <c r="FD90">
        <v>43</v>
      </c>
      <c r="FE90">
        <v>45</v>
      </c>
      <c r="FF90">
        <v>13</v>
      </c>
      <c r="FG90">
        <v>27</v>
      </c>
      <c r="FH90">
        <v>44</v>
      </c>
      <c r="FI90">
        <v>28</v>
      </c>
      <c r="FJ90">
        <v>12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</row>
    <row r="91" spans="1:186" x14ac:dyDescent="0.25">
      <c r="A91">
        <v>63</v>
      </c>
      <c r="B91">
        <v>0.15</v>
      </c>
      <c r="C91">
        <v>9.0000000000000011E-2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DF91">
        <v>91</v>
      </c>
      <c r="DG91">
        <v>7.4999999999999997E-2</v>
      </c>
      <c r="DH91">
        <v>0.15</v>
      </c>
      <c r="DI91" s="5">
        <v>0</v>
      </c>
      <c r="DJ91" s="5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W91">
        <v>91</v>
      </c>
      <c r="DX91">
        <v>4.2333333333333299E-2</v>
      </c>
      <c r="DY91">
        <v>0.148166666666667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FC91">
        <v>13</v>
      </c>
      <c r="FD91">
        <v>45</v>
      </c>
      <c r="FE91">
        <v>47</v>
      </c>
      <c r="FF91">
        <v>15</v>
      </c>
      <c r="FG91">
        <v>28</v>
      </c>
      <c r="FH91">
        <v>46</v>
      </c>
      <c r="FI91">
        <v>29</v>
      </c>
      <c r="FJ91">
        <v>14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</row>
    <row r="92" spans="1:186" x14ac:dyDescent="0.25">
      <c r="A92">
        <v>64</v>
      </c>
      <c r="B92">
        <v>0.15</v>
      </c>
      <c r="C92">
        <v>0.1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DF92">
        <v>92</v>
      </c>
      <c r="DG92">
        <v>7.4999999999999997E-2</v>
      </c>
      <c r="DH92">
        <v>0.18</v>
      </c>
      <c r="DI92" s="5">
        <v>0</v>
      </c>
      <c r="DJ92" s="5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W92">
        <v>92</v>
      </c>
      <c r="DX92">
        <v>4.2333333333333299E-2</v>
      </c>
      <c r="DY92">
        <v>0.15875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FC92">
        <v>15</v>
      </c>
      <c r="FD92">
        <v>47</v>
      </c>
      <c r="FE92">
        <v>49</v>
      </c>
      <c r="FF92">
        <v>17</v>
      </c>
      <c r="FG92">
        <v>29</v>
      </c>
      <c r="FH92">
        <v>48</v>
      </c>
      <c r="FI92">
        <v>30</v>
      </c>
      <c r="FJ92">
        <v>16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</row>
    <row r="93" spans="1:186" x14ac:dyDescent="0.25">
      <c r="A93">
        <v>65</v>
      </c>
      <c r="B93">
        <v>0.2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DF93">
        <v>93</v>
      </c>
      <c r="DG93">
        <v>7.4999999999999997E-2</v>
      </c>
      <c r="DH93">
        <v>0.21</v>
      </c>
      <c r="DI93" s="5">
        <v>0</v>
      </c>
      <c r="DJ93" s="5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W93">
        <v>93</v>
      </c>
      <c r="DX93">
        <v>4.2333333333333299E-2</v>
      </c>
      <c r="DY93">
        <v>0.169333333333333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FC93">
        <v>17</v>
      </c>
      <c r="FD93">
        <v>49</v>
      </c>
      <c r="FE93">
        <v>51</v>
      </c>
      <c r="FF93">
        <v>19</v>
      </c>
      <c r="FG93">
        <v>30</v>
      </c>
      <c r="FH93">
        <v>50</v>
      </c>
      <c r="FI93">
        <v>31</v>
      </c>
      <c r="FJ93">
        <v>18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</row>
    <row r="94" spans="1:186" x14ac:dyDescent="0.25">
      <c r="A94">
        <v>66</v>
      </c>
      <c r="B94">
        <v>0.2</v>
      </c>
      <c r="C94">
        <v>5.000000000000001E-3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DF94">
        <v>94</v>
      </c>
      <c r="DG94">
        <v>7.4999999999999997E-2</v>
      </c>
      <c r="DH94">
        <v>0.24</v>
      </c>
      <c r="DI94" s="5">
        <v>0</v>
      </c>
      <c r="DJ94" s="5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W94">
        <v>94</v>
      </c>
      <c r="DX94">
        <v>4.2333333333333299E-2</v>
      </c>
      <c r="DY94">
        <v>0.179916666666667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FC94">
        <v>19</v>
      </c>
      <c r="FD94">
        <v>51</v>
      </c>
      <c r="FE94">
        <v>53</v>
      </c>
      <c r="FF94">
        <v>21</v>
      </c>
      <c r="FG94">
        <v>31</v>
      </c>
      <c r="FH94">
        <v>52</v>
      </c>
      <c r="FI94">
        <v>32</v>
      </c>
      <c r="FJ94">
        <v>20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</row>
    <row r="95" spans="1:186" x14ac:dyDescent="0.25">
      <c r="A95">
        <v>67</v>
      </c>
      <c r="B95">
        <v>0.2</v>
      </c>
      <c r="C95">
        <v>1.0000000000000002E-2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DF95">
        <v>95</v>
      </c>
      <c r="DG95">
        <v>7.4999999999999997E-2</v>
      </c>
      <c r="DH95">
        <v>0.27</v>
      </c>
      <c r="DI95" s="5">
        <v>0</v>
      </c>
      <c r="DJ95" s="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W95">
        <v>95</v>
      </c>
      <c r="DX95">
        <v>4.2333333333333299E-2</v>
      </c>
      <c r="DY95">
        <v>0.1905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FC95">
        <v>33</v>
      </c>
      <c r="FD95">
        <v>65</v>
      </c>
      <c r="FE95">
        <v>67</v>
      </c>
      <c r="FF95">
        <v>35</v>
      </c>
      <c r="FG95">
        <v>54</v>
      </c>
      <c r="FH95">
        <v>66</v>
      </c>
      <c r="FI95">
        <v>55</v>
      </c>
      <c r="FJ95">
        <v>34</v>
      </c>
      <c r="FK95">
        <v>1</v>
      </c>
      <c r="FL95">
        <v>1</v>
      </c>
      <c r="FM95">
        <v>1</v>
      </c>
      <c r="FN95">
        <v>1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</row>
    <row r="96" spans="1:186" x14ac:dyDescent="0.25">
      <c r="A96">
        <v>68</v>
      </c>
      <c r="B96">
        <v>0.2</v>
      </c>
      <c r="C96">
        <v>1.4999999999999999E-2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DF96">
        <v>96</v>
      </c>
      <c r="DG96">
        <v>7.4999999999999997E-2</v>
      </c>
      <c r="DH96">
        <v>0.3</v>
      </c>
      <c r="DI96" s="5">
        <v>0</v>
      </c>
      <c r="DJ96" s="5">
        <v>1</v>
      </c>
      <c r="DK96">
        <v>1</v>
      </c>
      <c r="DL96">
        <v>1</v>
      </c>
      <c r="DM96">
        <v>1</v>
      </c>
      <c r="DN96">
        <v>1</v>
      </c>
      <c r="DO96">
        <v>0</v>
      </c>
      <c r="DP96">
        <v>0</v>
      </c>
      <c r="DQ96">
        <v>0</v>
      </c>
      <c r="DW96">
        <v>96</v>
      </c>
      <c r="DX96">
        <v>4.2333333333333299E-2</v>
      </c>
      <c r="DY96">
        <v>0.201083333333333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FC96">
        <v>35</v>
      </c>
      <c r="FD96">
        <v>67</v>
      </c>
      <c r="FE96">
        <v>69</v>
      </c>
      <c r="FF96">
        <v>37</v>
      </c>
      <c r="FG96">
        <v>55</v>
      </c>
      <c r="FH96">
        <v>68</v>
      </c>
      <c r="FI96">
        <v>56</v>
      </c>
      <c r="FJ96">
        <v>36</v>
      </c>
      <c r="FK96">
        <v>1</v>
      </c>
      <c r="FL96">
        <v>1</v>
      </c>
      <c r="FM96">
        <v>1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</row>
    <row r="97" spans="1:186" x14ac:dyDescent="0.25">
      <c r="A97">
        <v>69</v>
      </c>
      <c r="B97">
        <v>0.2</v>
      </c>
      <c r="C97">
        <v>2.0000000000000004E-2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DF97">
        <v>97</v>
      </c>
      <c r="DG97">
        <v>0.09</v>
      </c>
      <c r="DH97">
        <v>0</v>
      </c>
      <c r="DI97" s="5">
        <v>0</v>
      </c>
      <c r="DJ97" s="5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W97">
        <v>97</v>
      </c>
      <c r="DX97">
        <v>4.2333333333333299E-2</v>
      </c>
      <c r="DY97">
        <v>0.211666666666667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FC97">
        <v>37</v>
      </c>
      <c r="FD97">
        <v>69</v>
      </c>
      <c r="FE97">
        <v>71</v>
      </c>
      <c r="FF97">
        <v>39</v>
      </c>
      <c r="FG97">
        <v>56</v>
      </c>
      <c r="FH97">
        <v>70</v>
      </c>
      <c r="FI97">
        <v>57</v>
      </c>
      <c r="FJ97">
        <v>38</v>
      </c>
      <c r="FK97">
        <v>1</v>
      </c>
      <c r="FL97">
        <v>1</v>
      </c>
      <c r="FM97">
        <v>1</v>
      </c>
      <c r="FN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</row>
    <row r="98" spans="1:186" x14ac:dyDescent="0.25">
      <c r="A98">
        <v>70</v>
      </c>
      <c r="B98">
        <v>0.2</v>
      </c>
      <c r="C98">
        <v>2.5000000000000001E-2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DF98">
        <v>98</v>
      </c>
      <c r="DG98">
        <v>0.09</v>
      </c>
      <c r="DH98">
        <v>1.4999999999999999E-2</v>
      </c>
      <c r="DI98" s="5">
        <v>0</v>
      </c>
      <c r="DJ98" s="5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W98">
        <v>98</v>
      </c>
      <c r="DX98">
        <v>4.2333333333333299E-2</v>
      </c>
      <c r="DY98">
        <v>0.22225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FC98">
        <v>39</v>
      </c>
      <c r="FD98">
        <v>71</v>
      </c>
      <c r="FE98">
        <v>73</v>
      </c>
      <c r="FF98">
        <v>41</v>
      </c>
      <c r="FG98">
        <v>57</v>
      </c>
      <c r="FH98">
        <v>72</v>
      </c>
      <c r="FI98">
        <v>58</v>
      </c>
      <c r="FJ98">
        <v>40</v>
      </c>
      <c r="FK98">
        <v>1</v>
      </c>
      <c r="FL98">
        <v>1</v>
      </c>
      <c r="FM98">
        <v>1</v>
      </c>
      <c r="FN98">
        <v>1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</row>
    <row r="99" spans="1:186" x14ac:dyDescent="0.25">
      <c r="A99">
        <v>71</v>
      </c>
      <c r="B99">
        <v>0.2</v>
      </c>
      <c r="C99">
        <v>0.03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DF99">
        <v>99</v>
      </c>
      <c r="DG99">
        <v>0.09</v>
      </c>
      <c r="DH99">
        <v>0.03</v>
      </c>
      <c r="DI99" s="5">
        <v>0</v>
      </c>
      <c r="DJ99" s="5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W99">
        <v>99</v>
      </c>
      <c r="DX99">
        <v>4.2333333333333299E-2</v>
      </c>
      <c r="DY99">
        <v>0.232833333333333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FC99">
        <v>41</v>
      </c>
      <c r="FD99">
        <v>73</v>
      </c>
      <c r="FE99">
        <v>75</v>
      </c>
      <c r="FF99">
        <v>43</v>
      </c>
      <c r="FG99">
        <v>58</v>
      </c>
      <c r="FH99">
        <v>74</v>
      </c>
      <c r="FI99">
        <v>59</v>
      </c>
      <c r="FJ99">
        <v>42</v>
      </c>
      <c r="FK99">
        <v>1</v>
      </c>
      <c r="FL99">
        <v>1</v>
      </c>
      <c r="FM99">
        <v>1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</row>
    <row r="100" spans="1:186" x14ac:dyDescent="0.25">
      <c r="A100">
        <v>72</v>
      </c>
      <c r="B100">
        <v>0.2</v>
      </c>
      <c r="C100">
        <v>3.4999999999999996E-2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DF100">
        <v>100</v>
      </c>
      <c r="DG100">
        <v>0.09</v>
      </c>
      <c r="DH100">
        <v>4.4999999999999998E-2</v>
      </c>
      <c r="DI100" s="5">
        <v>0</v>
      </c>
      <c r="DJ100" s="5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W100">
        <v>100</v>
      </c>
      <c r="DX100">
        <v>4.2333333333333299E-2</v>
      </c>
      <c r="DY100">
        <v>0.243416666666667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FC100">
        <v>43</v>
      </c>
      <c r="FD100">
        <v>75</v>
      </c>
      <c r="FE100">
        <v>77</v>
      </c>
      <c r="FF100">
        <v>45</v>
      </c>
      <c r="FG100">
        <v>59</v>
      </c>
      <c r="FH100">
        <v>76</v>
      </c>
      <c r="FI100">
        <v>60</v>
      </c>
      <c r="FJ100">
        <v>44</v>
      </c>
      <c r="FK100">
        <v>1</v>
      </c>
      <c r="FL100">
        <v>1</v>
      </c>
      <c r="FM100">
        <v>1</v>
      </c>
      <c r="FN100">
        <v>1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</row>
    <row r="101" spans="1:186" x14ac:dyDescent="0.25">
      <c r="A101">
        <v>73</v>
      </c>
      <c r="B101">
        <v>0.2</v>
      </c>
      <c r="C101">
        <v>4.0000000000000008E-2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DF101">
        <v>101</v>
      </c>
      <c r="DG101">
        <v>0.09</v>
      </c>
      <c r="DH101">
        <v>0.06</v>
      </c>
      <c r="DI101" s="5">
        <v>0</v>
      </c>
      <c r="DJ101" s="5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W101">
        <v>101</v>
      </c>
      <c r="DX101">
        <v>4.2333333333333299E-2</v>
      </c>
      <c r="DY101">
        <v>0.254</v>
      </c>
      <c r="DZ101">
        <v>0</v>
      </c>
      <c r="EA101">
        <v>1</v>
      </c>
      <c r="EB101">
        <v>0</v>
      </c>
      <c r="EC101">
        <v>1</v>
      </c>
      <c r="ED101">
        <v>1</v>
      </c>
      <c r="EE101">
        <v>0</v>
      </c>
      <c r="EF101">
        <v>0</v>
      </c>
      <c r="EG101">
        <v>0</v>
      </c>
      <c r="EH101">
        <v>0</v>
      </c>
      <c r="FC101">
        <v>45</v>
      </c>
      <c r="FD101">
        <v>77</v>
      </c>
      <c r="FE101">
        <v>79</v>
      </c>
      <c r="FF101">
        <v>47</v>
      </c>
      <c r="FG101">
        <v>60</v>
      </c>
      <c r="FH101">
        <v>78</v>
      </c>
      <c r="FI101">
        <v>61</v>
      </c>
      <c r="FJ101">
        <v>46</v>
      </c>
      <c r="FK101">
        <v>1</v>
      </c>
      <c r="FL101">
        <v>1</v>
      </c>
      <c r="FM101">
        <v>1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</row>
    <row r="102" spans="1:186" x14ac:dyDescent="0.25">
      <c r="A102">
        <v>74</v>
      </c>
      <c r="B102">
        <v>0.2</v>
      </c>
      <c r="C102">
        <v>4.5000000000000005E-2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DF102">
        <v>102</v>
      </c>
      <c r="DG102">
        <v>0.09</v>
      </c>
      <c r="DH102">
        <v>7.4999999999999997E-2</v>
      </c>
      <c r="DI102" s="5">
        <v>0</v>
      </c>
      <c r="DJ102" s="5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W102">
        <v>102</v>
      </c>
      <c r="DX102">
        <v>5.2916666666666702E-2</v>
      </c>
      <c r="DY102">
        <v>0</v>
      </c>
      <c r="DZ102">
        <v>0</v>
      </c>
      <c r="EA102">
        <v>1</v>
      </c>
      <c r="EB102">
        <v>0</v>
      </c>
      <c r="EC102">
        <v>1</v>
      </c>
      <c r="ED102">
        <v>1</v>
      </c>
      <c r="EE102">
        <v>0</v>
      </c>
      <c r="EF102">
        <v>0</v>
      </c>
      <c r="EG102">
        <v>0</v>
      </c>
      <c r="EH102">
        <v>0</v>
      </c>
      <c r="FC102">
        <v>47</v>
      </c>
      <c r="FD102">
        <v>79</v>
      </c>
      <c r="FE102">
        <v>81</v>
      </c>
      <c r="FF102">
        <v>49</v>
      </c>
      <c r="FG102">
        <v>61</v>
      </c>
      <c r="FH102">
        <v>80</v>
      </c>
      <c r="FI102">
        <v>62</v>
      </c>
      <c r="FJ102">
        <v>48</v>
      </c>
      <c r="FK102">
        <v>1</v>
      </c>
      <c r="FL102">
        <v>1</v>
      </c>
      <c r="FM102">
        <v>1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</row>
    <row r="103" spans="1:186" x14ac:dyDescent="0.25">
      <c r="A103">
        <v>75</v>
      </c>
      <c r="B103">
        <v>0.2</v>
      </c>
      <c r="C103">
        <v>0.05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DF103">
        <v>103</v>
      </c>
      <c r="DG103">
        <v>0.09</v>
      </c>
      <c r="DH103">
        <v>0.09</v>
      </c>
      <c r="DI103" s="5">
        <v>0</v>
      </c>
      <c r="DJ103" s="5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W103">
        <v>103</v>
      </c>
      <c r="DX103">
        <v>5.2916666666666702E-2</v>
      </c>
      <c r="DY103">
        <v>2.1166666666666702E-2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FC103">
        <v>49</v>
      </c>
      <c r="FD103">
        <v>81</v>
      </c>
      <c r="FE103">
        <v>83</v>
      </c>
      <c r="FF103">
        <v>51</v>
      </c>
      <c r="FG103">
        <v>62</v>
      </c>
      <c r="FH103">
        <v>82</v>
      </c>
      <c r="FI103">
        <v>63</v>
      </c>
      <c r="FJ103">
        <v>50</v>
      </c>
      <c r="FK103">
        <v>1</v>
      </c>
      <c r="FL103">
        <v>1</v>
      </c>
      <c r="FM103">
        <v>1</v>
      </c>
      <c r="FN103">
        <v>1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</row>
    <row r="104" spans="1:186" x14ac:dyDescent="0.25">
      <c r="A104">
        <v>76</v>
      </c>
      <c r="B104">
        <v>0.2</v>
      </c>
      <c r="C104">
        <v>5.5000000000000007E-2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DF104">
        <v>104</v>
      </c>
      <c r="DG104">
        <v>0.09</v>
      </c>
      <c r="DH104">
        <v>0.105</v>
      </c>
      <c r="DI104" s="5">
        <v>0</v>
      </c>
      <c r="DJ104" s="5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W104">
        <v>104</v>
      </c>
      <c r="DX104">
        <v>5.2916666666666702E-2</v>
      </c>
      <c r="DY104">
        <v>4.2333333333333299E-2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FC104">
        <v>51</v>
      </c>
      <c r="FD104">
        <v>83</v>
      </c>
      <c r="FE104">
        <v>85</v>
      </c>
      <c r="FF104">
        <v>53</v>
      </c>
      <c r="FG104">
        <v>63</v>
      </c>
      <c r="FH104">
        <v>84</v>
      </c>
      <c r="FI104">
        <v>64</v>
      </c>
      <c r="FJ104">
        <v>52</v>
      </c>
      <c r="FK104">
        <v>1</v>
      </c>
      <c r="FL104">
        <v>1</v>
      </c>
      <c r="FM104">
        <v>1</v>
      </c>
      <c r="FN104">
        <v>1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</row>
    <row r="105" spans="1:186" x14ac:dyDescent="0.25">
      <c r="A105">
        <v>77</v>
      </c>
      <c r="B105">
        <v>0.2</v>
      </c>
      <c r="C105">
        <v>0.06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DF105">
        <v>105</v>
      </c>
      <c r="DG105">
        <v>0.09</v>
      </c>
      <c r="DH105">
        <v>0.12</v>
      </c>
      <c r="DI105" s="5">
        <v>0</v>
      </c>
      <c r="DJ105" s="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W105">
        <v>105</v>
      </c>
      <c r="DX105">
        <v>5.2916666666666702E-2</v>
      </c>
      <c r="DY105">
        <v>6.3500000000000001E-2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FC105">
        <v>65</v>
      </c>
      <c r="FD105">
        <v>97</v>
      </c>
      <c r="FE105">
        <v>99</v>
      </c>
      <c r="FF105">
        <v>67</v>
      </c>
      <c r="FG105">
        <v>86</v>
      </c>
      <c r="FH105">
        <v>98</v>
      </c>
      <c r="FI105">
        <v>87</v>
      </c>
      <c r="FJ105">
        <v>66</v>
      </c>
      <c r="FK105">
        <v>1</v>
      </c>
      <c r="FL105">
        <v>1</v>
      </c>
      <c r="FM105">
        <v>1</v>
      </c>
      <c r="FN105">
        <v>1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</row>
    <row r="106" spans="1:186" x14ac:dyDescent="0.25">
      <c r="A106">
        <v>78</v>
      </c>
      <c r="B106">
        <v>0.2</v>
      </c>
      <c r="C106">
        <v>6.5000000000000002E-2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DF106">
        <v>106</v>
      </c>
      <c r="DG106">
        <v>0.09</v>
      </c>
      <c r="DH106">
        <v>0.13500000000000001</v>
      </c>
      <c r="DI106" s="5">
        <v>0</v>
      </c>
      <c r="DJ106" s="5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W106">
        <v>106</v>
      </c>
      <c r="DX106">
        <v>5.2916666666666702E-2</v>
      </c>
      <c r="DY106">
        <v>8.4666666666666696E-2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FC106">
        <v>67</v>
      </c>
      <c r="FD106">
        <v>99</v>
      </c>
      <c r="FE106">
        <v>101</v>
      </c>
      <c r="FF106">
        <v>69</v>
      </c>
      <c r="FG106">
        <v>87</v>
      </c>
      <c r="FH106">
        <v>100</v>
      </c>
      <c r="FI106">
        <v>88</v>
      </c>
      <c r="FJ106">
        <v>68</v>
      </c>
      <c r="FK106">
        <v>1</v>
      </c>
      <c r="FL106">
        <v>1</v>
      </c>
      <c r="FM106">
        <v>1</v>
      </c>
      <c r="FN106">
        <v>1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</row>
    <row r="107" spans="1:186" x14ac:dyDescent="0.25">
      <c r="A107">
        <v>79</v>
      </c>
      <c r="B107">
        <v>0.2</v>
      </c>
      <c r="C107">
        <v>6.9999999999999993E-2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DF107">
        <v>107</v>
      </c>
      <c r="DG107">
        <v>0.09</v>
      </c>
      <c r="DH107">
        <v>0.15</v>
      </c>
      <c r="DI107" s="5">
        <v>0</v>
      </c>
      <c r="DJ107" s="5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W107">
        <v>107</v>
      </c>
      <c r="DX107">
        <v>5.2916666666666702E-2</v>
      </c>
      <c r="DY107">
        <v>0.105833333333333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FC107">
        <v>69</v>
      </c>
      <c r="FD107">
        <v>101</v>
      </c>
      <c r="FE107">
        <v>103</v>
      </c>
      <c r="FF107">
        <v>71</v>
      </c>
      <c r="FG107">
        <v>88</v>
      </c>
      <c r="FH107">
        <v>102</v>
      </c>
      <c r="FI107">
        <v>89</v>
      </c>
      <c r="FJ107">
        <v>70</v>
      </c>
      <c r="FK107">
        <v>1</v>
      </c>
      <c r="FL107">
        <v>1</v>
      </c>
      <c r="FM107">
        <v>1</v>
      </c>
      <c r="FN107">
        <v>1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</row>
    <row r="108" spans="1:186" x14ac:dyDescent="0.25">
      <c r="A108">
        <v>80</v>
      </c>
      <c r="B108">
        <v>0.2</v>
      </c>
      <c r="C108">
        <v>7.5000000000000011E-2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DF108">
        <v>108</v>
      </c>
      <c r="DG108">
        <v>0.09</v>
      </c>
      <c r="DH108">
        <v>0.16500000000000001</v>
      </c>
      <c r="DI108" s="5">
        <v>0</v>
      </c>
      <c r="DJ108" s="5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W108">
        <v>108</v>
      </c>
      <c r="DX108">
        <v>5.2916666666666702E-2</v>
      </c>
      <c r="DY108">
        <v>0.127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FC108">
        <v>71</v>
      </c>
      <c r="FD108">
        <v>103</v>
      </c>
      <c r="FE108">
        <v>105</v>
      </c>
      <c r="FF108">
        <v>73</v>
      </c>
      <c r="FG108">
        <v>89</v>
      </c>
      <c r="FH108">
        <v>104</v>
      </c>
      <c r="FI108">
        <v>90</v>
      </c>
      <c r="FJ108">
        <v>72</v>
      </c>
      <c r="FK108">
        <v>1</v>
      </c>
      <c r="FL108">
        <v>1</v>
      </c>
      <c r="FM108">
        <v>1</v>
      </c>
      <c r="FN108">
        <v>1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</row>
    <row r="109" spans="1:186" x14ac:dyDescent="0.25">
      <c r="A109">
        <v>81</v>
      </c>
      <c r="B109">
        <v>0.2</v>
      </c>
      <c r="C109">
        <v>8.0000000000000016E-2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DF109">
        <v>109</v>
      </c>
      <c r="DG109">
        <v>0.09</v>
      </c>
      <c r="DH109">
        <v>0.18</v>
      </c>
      <c r="DI109" s="5">
        <v>0</v>
      </c>
      <c r="DJ109" s="5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W109">
        <v>109</v>
      </c>
      <c r="DX109">
        <v>5.2916666666666702E-2</v>
      </c>
      <c r="DY109">
        <v>0.148166666666667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FC109">
        <v>73</v>
      </c>
      <c r="FD109">
        <v>105</v>
      </c>
      <c r="FE109">
        <v>107</v>
      </c>
      <c r="FF109">
        <v>75</v>
      </c>
      <c r="FG109">
        <v>90</v>
      </c>
      <c r="FH109">
        <v>106</v>
      </c>
      <c r="FI109">
        <v>91</v>
      </c>
      <c r="FJ109">
        <v>74</v>
      </c>
      <c r="FK109">
        <v>1</v>
      </c>
      <c r="FL109">
        <v>1</v>
      </c>
      <c r="FM109">
        <v>1</v>
      </c>
      <c r="FN109">
        <v>1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</row>
    <row r="110" spans="1:186" x14ac:dyDescent="0.25">
      <c r="A110">
        <v>82</v>
      </c>
      <c r="B110">
        <v>0.2</v>
      </c>
      <c r="C110">
        <v>8.5000000000000006E-2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DF110">
        <v>110</v>
      </c>
      <c r="DG110">
        <v>0.09</v>
      </c>
      <c r="DH110">
        <v>0.19500000000000001</v>
      </c>
      <c r="DI110" s="5">
        <v>0</v>
      </c>
      <c r="DJ110" s="5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W110">
        <v>110</v>
      </c>
      <c r="DX110">
        <v>5.2916666666666702E-2</v>
      </c>
      <c r="DY110">
        <v>0.169333333333333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FC110">
        <v>75</v>
      </c>
      <c r="FD110">
        <v>107</v>
      </c>
      <c r="FE110">
        <v>109</v>
      </c>
      <c r="FF110">
        <v>77</v>
      </c>
      <c r="FG110">
        <v>91</v>
      </c>
      <c r="FH110">
        <v>108</v>
      </c>
      <c r="FI110">
        <v>92</v>
      </c>
      <c r="FJ110">
        <v>76</v>
      </c>
      <c r="FK110">
        <v>1</v>
      </c>
      <c r="FL110">
        <v>1</v>
      </c>
      <c r="FM110">
        <v>1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</row>
    <row r="111" spans="1:186" x14ac:dyDescent="0.25">
      <c r="A111">
        <v>83</v>
      </c>
      <c r="B111">
        <v>0.2</v>
      </c>
      <c r="C111">
        <v>9.0000000000000011E-2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DF111">
        <v>111</v>
      </c>
      <c r="DG111">
        <v>0.09</v>
      </c>
      <c r="DH111">
        <v>0.21</v>
      </c>
      <c r="DI111" s="5">
        <v>0</v>
      </c>
      <c r="DJ111" s="5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W111">
        <v>111</v>
      </c>
      <c r="DX111">
        <v>5.2916666666666702E-2</v>
      </c>
      <c r="DY111">
        <v>0.1905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FC111">
        <v>77</v>
      </c>
      <c r="FD111">
        <v>109</v>
      </c>
      <c r="FE111">
        <v>111</v>
      </c>
      <c r="FF111">
        <v>79</v>
      </c>
      <c r="FG111">
        <v>92</v>
      </c>
      <c r="FH111">
        <v>110</v>
      </c>
      <c r="FI111">
        <v>93</v>
      </c>
      <c r="FJ111">
        <v>78</v>
      </c>
      <c r="FK111">
        <v>1</v>
      </c>
      <c r="FL111">
        <v>1</v>
      </c>
      <c r="FM111">
        <v>1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</row>
    <row r="112" spans="1:186" x14ac:dyDescent="0.25">
      <c r="A112">
        <v>84</v>
      </c>
      <c r="B112">
        <v>0.2</v>
      </c>
      <c r="C112">
        <v>9.5000000000000001E-2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DF112">
        <v>112</v>
      </c>
      <c r="DG112">
        <v>0.09</v>
      </c>
      <c r="DH112">
        <v>0.22500000000000001</v>
      </c>
      <c r="DI112" s="5">
        <v>0</v>
      </c>
      <c r="DJ112" s="5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W112">
        <v>112</v>
      </c>
      <c r="DX112">
        <v>5.2916666666666702E-2</v>
      </c>
      <c r="DY112">
        <v>0.211666666666667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FC112">
        <v>79</v>
      </c>
      <c r="FD112">
        <v>111</v>
      </c>
      <c r="FE112">
        <v>113</v>
      </c>
      <c r="FF112">
        <v>81</v>
      </c>
      <c r="FG112">
        <v>93</v>
      </c>
      <c r="FH112">
        <v>112</v>
      </c>
      <c r="FI112">
        <v>94</v>
      </c>
      <c r="FJ112">
        <v>80</v>
      </c>
      <c r="FK112">
        <v>1</v>
      </c>
      <c r="FL112">
        <v>1</v>
      </c>
      <c r="FM112">
        <v>1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</row>
    <row r="113" spans="1:186" x14ac:dyDescent="0.25">
      <c r="A113">
        <v>85</v>
      </c>
      <c r="B113">
        <v>0.2</v>
      </c>
      <c r="C113">
        <v>0.1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DF113">
        <v>113</v>
      </c>
      <c r="DG113">
        <v>0.09</v>
      </c>
      <c r="DH113">
        <v>0.24</v>
      </c>
      <c r="DI113" s="5">
        <v>0</v>
      </c>
      <c r="DJ113" s="5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W113">
        <v>113</v>
      </c>
      <c r="DX113">
        <v>5.2916666666666702E-2</v>
      </c>
      <c r="DY113">
        <v>0.232833333333333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FC113">
        <v>81</v>
      </c>
      <c r="FD113">
        <v>113</v>
      </c>
      <c r="FE113">
        <v>115</v>
      </c>
      <c r="FF113">
        <v>83</v>
      </c>
      <c r="FG113">
        <v>94</v>
      </c>
      <c r="FH113">
        <v>114</v>
      </c>
      <c r="FI113">
        <v>95</v>
      </c>
      <c r="FJ113">
        <v>82</v>
      </c>
      <c r="FK113">
        <v>1</v>
      </c>
      <c r="FL113">
        <v>1</v>
      </c>
      <c r="FM113">
        <v>1</v>
      </c>
      <c r="FN113">
        <v>1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</row>
    <row r="114" spans="1:186" x14ac:dyDescent="0.25">
      <c r="A114">
        <v>86</v>
      </c>
      <c r="B114">
        <v>0.25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DF114">
        <v>114</v>
      </c>
      <c r="DG114">
        <v>0.09</v>
      </c>
      <c r="DH114">
        <v>0.255</v>
      </c>
      <c r="DI114" s="5">
        <v>0</v>
      </c>
      <c r="DJ114" s="5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W114">
        <v>114</v>
      </c>
      <c r="DX114">
        <v>5.2916666666666702E-2</v>
      </c>
      <c r="DY114">
        <v>0.254</v>
      </c>
      <c r="DZ114">
        <v>0</v>
      </c>
      <c r="EA114">
        <v>1</v>
      </c>
      <c r="EB114">
        <v>0</v>
      </c>
      <c r="EC114">
        <v>1</v>
      </c>
      <c r="ED114">
        <v>1</v>
      </c>
      <c r="EE114">
        <v>0</v>
      </c>
      <c r="EF114">
        <v>0</v>
      </c>
      <c r="EG114">
        <v>0</v>
      </c>
      <c r="EH114">
        <v>0</v>
      </c>
      <c r="FC114">
        <v>83</v>
      </c>
      <c r="FD114">
        <v>115</v>
      </c>
      <c r="FE114">
        <v>117</v>
      </c>
      <c r="FF114">
        <v>85</v>
      </c>
      <c r="FG114">
        <v>95</v>
      </c>
      <c r="FH114">
        <v>116</v>
      </c>
      <c r="FI114">
        <v>96</v>
      </c>
      <c r="FJ114">
        <v>84</v>
      </c>
      <c r="FK114">
        <v>1</v>
      </c>
      <c r="FL114">
        <v>1</v>
      </c>
      <c r="FM114">
        <v>1</v>
      </c>
      <c r="FN114">
        <v>1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</row>
    <row r="115" spans="1:186" x14ac:dyDescent="0.25">
      <c r="A115">
        <v>87</v>
      </c>
      <c r="B115">
        <v>0.25</v>
      </c>
      <c r="C115">
        <v>1.0000000000000002E-2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DF115">
        <v>115</v>
      </c>
      <c r="DG115">
        <v>0.09</v>
      </c>
      <c r="DH115">
        <v>0.27</v>
      </c>
      <c r="DI115" s="5">
        <v>0</v>
      </c>
      <c r="DJ115" s="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W115">
        <v>115</v>
      </c>
      <c r="DX115">
        <v>6.3500000000000001E-2</v>
      </c>
      <c r="DY115">
        <v>0</v>
      </c>
      <c r="DZ115">
        <v>0</v>
      </c>
      <c r="EA115">
        <v>1</v>
      </c>
      <c r="EB115">
        <v>0</v>
      </c>
      <c r="EC115">
        <v>1</v>
      </c>
      <c r="ED115">
        <v>1</v>
      </c>
      <c r="EE115">
        <v>0</v>
      </c>
      <c r="EF115">
        <v>0</v>
      </c>
      <c r="EG115">
        <v>0</v>
      </c>
      <c r="EH115">
        <v>0</v>
      </c>
      <c r="FC115">
        <v>97</v>
      </c>
      <c r="FD115">
        <v>129</v>
      </c>
      <c r="FE115">
        <v>131</v>
      </c>
      <c r="FF115">
        <v>99</v>
      </c>
      <c r="FG115">
        <v>118</v>
      </c>
      <c r="FH115">
        <v>130</v>
      </c>
      <c r="FI115">
        <v>119</v>
      </c>
      <c r="FJ115">
        <v>98</v>
      </c>
      <c r="FK115">
        <v>1</v>
      </c>
      <c r="FL115">
        <v>1</v>
      </c>
      <c r="FM115">
        <v>1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</row>
    <row r="116" spans="1:186" x14ac:dyDescent="0.25">
      <c r="A116">
        <v>88</v>
      </c>
      <c r="B116">
        <v>0.25</v>
      </c>
      <c r="C116">
        <v>2.0000000000000004E-2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DF116">
        <v>116</v>
      </c>
      <c r="DG116">
        <v>0.09</v>
      </c>
      <c r="DH116">
        <v>0.28499999999999998</v>
      </c>
      <c r="DI116" s="5">
        <v>0</v>
      </c>
      <c r="DJ116" s="5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W116">
        <v>116</v>
      </c>
      <c r="DX116">
        <v>6.3500000000000001E-2</v>
      </c>
      <c r="DY116">
        <v>1.0583333333333301E-2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FC116">
        <v>99</v>
      </c>
      <c r="FD116">
        <v>131</v>
      </c>
      <c r="FE116">
        <v>133</v>
      </c>
      <c r="FF116">
        <v>101</v>
      </c>
      <c r="FG116">
        <v>119</v>
      </c>
      <c r="FH116">
        <v>132</v>
      </c>
      <c r="FI116">
        <v>120</v>
      </c>
      <c r="FJ116">
        <v>100</v>
      </c>
      <c r="FK116">
        <v>1</v>
      </c>
      <c r="FL116">
        <v>1</v>
      </c>
      <c r="FM116">
        <v>1</v>
      </c>
      <c r="FN116">
        <v>1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</row>
    <row r="117" spans="1:186" x14ac:dyDescent="0.25">
      <c r="A117">
        <v>89</v>
      </c>
      <c r="B117">
        <v>0.25</v>
      </c>
      <c r="C117">
        <v>0.03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DF117">
        <v>117</v>
      </c>
      <c r="DG117">
        <v>0.09</v>
      </c>
      <c r="DH117">
        <v>0.3</v>
      </c>
      <c r="DI117" s="5">
        <v>0</v>
      </c>
      <c r="DJ117" s="5">
        <v>1</v>
      </c>
      <c r="DK117">
        <v>1</v>
      </c>
      <c r="DL117">
        <v>1</v>
      </c>
      <c r="DM117">
        <v>1</v>
      </c>
      <c r="DN117">
        <v>1</v>
      </c>
      <c r="DO117">
        <v>0</v>
      </c>
      <c r="DP117">
        <v>0</v>
      </c>
      <c r="DQ117">
        <v>0</v>
      </c>
      <c r="DW117">
        <v>117</v>
      </c>
      <c r="DX117">
        <v>6.3500000000000001E-2</v>
      </c>
      <c r="DY117">
        <v>2.1166666666666702E-2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FC117">
        <v>101</v>
      </c>
      <c r="FD117">
        <v>133</v>
      </c>
      <c r="FE117">
        <v>135</v>
      </c>
      <c r="FF117">
        <v>103</v>
      </c>
      <c r="FG117">
        <v>120</v>
      </c>
      <c r="FH117">
        <v>134</v>
      </c>
      <c r="FI117">
        <v>121</v>
      </c>
      <c r="FJ117">
        <v>102</v>
      </c>
      <c r="FK117">
        <v>1</v>
      </c>
      <c r="FL117">
        <v>1</v>
      </c>
      <c r="FM117">
        <v>1</v>
      </c>
      <c r="FN117">
        <v>1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</row>
    <row r="118" spans="1:186" x14ac:dyDescent="0.25">
      <c r="A118">
        <v>90</v>
      </c>
      <c r="B118">
        <v>0.25</v>
      </c>
      <c r="C118">
        <v>4.0000000000000008E-2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DF118">
        <v>118</v>
      </c>
      <c r="DG118">
        <v>0.105</v>
      </c>
      <c r="DH118">
        <v>0</v>
      </c>
      <c r="DI118" s="5">
        <v>0</v>
      </c>
      <c r="DJ118" s="5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W118">
        <v>118</v>
      </c>
      <c r="DX118">
        <v>6.3500000000000001E-2</v>
      </c>
      <c r="DY118">
        <v>3.175E-2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FC118">
        <v>103</v>
      </c>
      <c r="FD118">
        <v>135</v>
      </c>
      <c r="FE118">
        <v>137</v>
      </c>
      <c r="FF118">
        <v>105</v>
      </c>
      <c r="FG118">
        <v>121</v>
      </c>
      <c r="FH118">
        <v>136</v>
      </c>
      <c r="FI118">
        <v>122</v>
      </c>
      <c r="FJ118">
        <v>104</v>
      </c>
      <c r="FK118">
        <v>1</v>
      </c>
      <c r="FL118">
        <v>1</v>
      </c>
      <c r="FM118">
        <v>1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</row>
    <row r="119" spans="1:186" x14ac:dyDescent="0.25">
      <c r="A119">
        <v>91</v>
      </c>
      <c r="B119">
        <v>0.25</v>
      </c>
      <c r="C119">
        <v>0.05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DF119">
        <v>119</v>
      </c>
      <c r="DG119">
        <v>0.105</v>
      </c>
      <c r="DH119">
        <v>0.03</v>
      </c>
      <c r="DI119" s="5">
        <v>0</v>
      </c>
      <c r="DJ119" s="5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W119">
        <v>119</v>
      </c>
      <c r="DX119">
        <v>6.3500000000000001E-2</v>
      </c>
      <c r="DY119">
        <v>4.2333333333333299E-2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FC119">
        <v>105</v>
      </c>
      <c r="FD119">
        <v>137</v>
      </c>
      <c r="FE119">
        <v>139</v>
      </c>
      <c r="FF119">
        <v>107</v>
      </c>
      <c r="FG119">
        <v>122</v>
      </c>
      <c r="FH119">
        <v>138</v>
      </c>
      <c r="FI119">
        <v>123</v>
      </c>
      <c r="FJ119">
        <v>106</v>
      </c>
      <c r="FK119">
        <v>1</v>
      </c>
      <c r="FL119">
        <v>1</v>
      </c>
      <c r="FM119">
        <v>1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</row>
    <row r="120" spans="1:186" x14ac:dyDescent="0.25">
      <c r="A120">
        <v>92</v>
      </c>
      <c r="B120">
        <v>0.25</v>
      </c>
      <c r="C120">
        <v>0.06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DF120">
        <v>120</v>
      </c>
      <c r="DG120">
        <v>0.105</v>
      </c>
      <c r="DH120">
        <v>0.06</v>
      </c>
      <c r="DI120" s="5">
        <v>0</v>
      </c>
      <c r="DJ120" s="5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W120">
        <v>120</v>
      </c>
      <c r="DX120">
        <v>6.3500000000000001E-2</v>
      </c>
      <c r="DY120">
        <v>5.2916666666666702E-2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FC120">
        <v>107</v>
      </c>
      <c r="FD120">
        <v>139</v>
      </c>
      <c r="FE120">
        <v>141</v>
      </c>
      <c r="FF120">
        <v>109</v>
      </c>
      <c r="FG120">
        <v>123</v>
      </c>
      <c r="FH120">
        <v>140</v>
      </c>
      <c r="FI120">
        <v>124</v>
      </c>
      <c r="FJ120">
        <v>108</v>
      </c>
      <c r="FK120">
        <v>1</v>
      </c>
      <c r="FL120">
        <v>1</v>
      </c>
      <c r="FM120">
        <v>1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</row>
    <row r="121" spans="1:186" x14ac:dyDescent="0.25">
      <c r="A121">
        <v>93</v>
      </c>
      <c r="B121">
        <v>0.25</v>
      </c>
      <c r="C121">
        <v>6.9999999999999993E-2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DF121">
        <v>121</v>
      </c>
      <c r="DG121">
        <v>0.105</v>
      </c>
      <c r="DH121">
        <v>0.09</v>
      </c>
      <c r="DI121" s="5">
        <v>0</v>
      </c>
      <c r="DJ121" s="5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W121">
        <v>121</v>
      </c>
      <c r="DX121">
        <v>6.3500000000000001E-2</v>
      </c>
      <c r="DY121">
        <v>6.3500000000000001E-2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FC121">
        <v>109</v>
      </c>
      <c r="FD121">
        <v>141</v>
      </c>
      <c r="FE121">
        <v>143</v>
      </c>
      <c r="FF121">
        <v>111</v>
      </c>
      <c r="FG121">
        <v>124</v>
      </c>
      <c r="FH121">
        <v>142</v>
      </c>
      <c r="FI121">
        <v>125</v>
      </c>
      <c r="FJ121">
        <v>110</v>
      </c>
      <c r="FK121">
        <v>1</v>
      </c>
      <c r="FL121">
        <v>1</v>
      </c>
      <c r="FM121">
        <v>1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</row>
    <row r="122" spans="1:186" x14ac:dyDescent="0.25">
      <c r="A122">
        <v>94</v>
      </c>
      <c r="B122">
        <v>0.25</v>
      </c>
      <c r="C122">
        <v>8.0000000000000016E-2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DF122">
        <v>122</v>
      </c>
      <c r="DG122">
        <v>0.105</v>
      </c>
      <c r="DH122">
        <v>0.12</v>
      </c>
      <c r="DI122" s="5">
        <v>0</v>
      </c>
      <c r="DJ122" s="5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W122">
        <v>122</v>
      </c>
      <c r="DX122">
        <v>6.3500000000000001E-2</v>
      </c>
      <c r="DY122">
        <v>7.4083333333333307E-2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FC122">
        <v>111</v>
      </c>
      <c r="FD122">
        <v>143</v>
      </c>
      <c r="FE122">
        <v>145</v>
      </c>
      <c r="FF122">
        <v>113</v>
      </c>
      <c r="FG122">
        <v>125</v>
      </c>
      <c r="FH122">
        <v>144</v>
      </c>
      <c r="FI122">
        <v>126</v>
      </c>
      <c r="FJ122">
        <v>112</v>
      </c>
      <c r="FK122">
        <v>1</v>
      </c>
      <c r="FL122">
        <v>1</v>
      </c>
      <c r="FM122">
        <v>1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</row>
    <row r="123" spans="1:186" x14ac:dyDescent="0.25">
      <c r="A123">
        <v>95</v>
      </c>
      <c r="B123">
        <v>0.25</v>
      </c>
      <c r="C123">
        <v>9.0000000000000011E-2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DF123">
        <v>123</v>
      </c>
      <c r="DG123">
        <v>0.105</v>
      </c>
      <c r="DH123">
        <v>0.15</v>
      </c>
      <c r="DI123" s="5">
        <v>0</v>
      </c>
      <c r="DJ123" s="5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W123">
        <v>123</v>
      </c>
      <c r="DX123">
        <v>6.3500000000000001E-2</v>
      </c>
      <c r="DY123">
        <v>8.4666666666666696E-2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FC123">
        <v>113</v>
      </c>
      <c r="FD123">
        <v>145</v>
      </c>
      <c r="FE123">
        <v>147</v>
      </c>
      <c r="FF123">
        <v>115</v>
      </c>
      <c r="FG123">
        <v>126</v>
      </c>
      <c r="FH123">
        <v>146</v>
      </c>
      <c r="FI123">
        <v>127</v>
      </c>
      <c r="FJ123">
        <v>114</v>
      </c>
      <c r="FK123">
        <v>1</v>
      </c>
      <c r="FL123">
        <v>1</v>
      </c>
      <c r="FM123">
        <v>1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</row>
    <row r="124" spans="1:186" x14ac:dyDescent="0.25">
      <c r="A124">
        <v>96</v>
      </c>
      <c r="B124">
        <v>0.25</v>
      </c>
      <c r="C124">
        <v>0.1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DF124">
        <v>124</v>
      </c>
      <c r="DG124">
        <v>0.105</v>
      </c>
      <c r="DH124">
        <v>0.18</v>
      </c>
      <c r="DI124" s="5">
        <v>0</v>
      </c>
      <c r="DJ124" s="5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W124">
        <v>124</v>
      </c>
      <c r="DX124">
        <v>6.3500000000000001E-2</v>
      </c>
      <c r="DY124">
        <v>9.5250000000000001E-2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FC124">
        <v>115</v>
      </c>
      <c r="FD124">
        <v>147</v>
      </c>
      <c r="FE124">
        <v>149</v>
      </c>
      <c r="FF124">
        <v>117</v>
      </c>
      <c r="FG124">
        <v>127</v>
      </c>
      <c r="FH124">
        <v>148</v>
      </c>
      <c r="FI124">
        <v>128</v>
      </c>
      <c r="FJ124">
        <v>116</v>
      </c>
      <c r="FK124">
        <v>1</v>
      </c>
      <c r="FL124">
        <v>1</v>
      </c>
      <c r="FM124">
        <v>1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</row>
    <row r="125" spans="1:186" x14ac:dyDescent="0.25">
      <c r="A125">
        <v>97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DF125">
        <v>125</v>
      </c>
      <c r="DG125">
        <v>0.105</v>
      </c>
      <c r="DH125">
        <v>0.21</v>
      </c>
      <c r="DI125" s="5">
        <v>0</v>
      </c>
      <c r="DJ125" s="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W125">
        <v>125</v>
      </c>
      <c r="DX125">
        <v>6.3500000000000001E-2</v>
      </c>
      <c r="DY125">
        <v>0.105833333333333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FC125">
        <v>129</v>
      </c>
      <c r="FD125">
        <v>161</v>
      </c>
      <c r="FE125">
        <v>163</v>
      </c>
      <c r="FF125">
        <v>131</v>
      </c>
      <c r="FG125">
        <v>150</v>
      </c>
      <c r="FH125">
        <v>162</v>
      </c>
      <c r="FI125">
        <v>151</v>
      </c>
      <c r="FJ125">
        <v>130</v>
      </c>
      <c r="FK125">
        <v>1</v>
      </c>
      <c r="FL125">
        <v>1</v>
      </c>
      <c r="FM125">
        <v>1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</row>
    <row r="126" spans="1:186" x14ac:dyDescent="0.25">
      <c r="A126">
        <v>98</v>
      </c>
      <c r="B126">
        <v>0.3</v>
      </c>
      <c r="C126">
        <v>5.000000000000001E-3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DF126">
        <v>126</v>
      </c>
      <c r="DG126">
        <v>0.105</v>
      </c>
      <c r="DH126">
        <v>0.24</v>
      </c>
      <c r="DI126" s="5">
        <v>0</v>
      </c>
      <c r="DJ126" s="5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W126">
        <v>126</v>
      </c>
      <c r="DX126">
        <v>6.3500000000000001E-2</v>
      </c>
      <c r="DY126">
        <v>0.116416666666667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FC126">
        <v>131</v>
      </c>
      <c r="FD126">
        <v>163</v>
      </c>
      <c r="FE126">
        <v>165</v>
      </c>
      <c r="FF126">
        <v>133</v>
      </c>
      <c r="FG126">
        <v>151</v>
      </c>
      <c r="FH126">
        <v>164</v>
      </c>
      <c r="FI126">
        <v>152</v>
      </c>
      <c r="FJ126">
        <v>132</v>
      </c>
      <c r="FK126">
        <v>1</v>
      </c>
      <c r="FL126">
        <v>1</v>
      </c>
      <c r="FM126">
        <v>1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</row>
    <row r="127" spans="1:186" x14ac:dyDescent="0.25">
      <c r="A127">
        <v>99</v>
      </c>
      <c r="B127">
        <v>0.3</v>
      </c>
      <c r="C127">
        <v>1.0000000000000002E-2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DF127">
        <v>127</v>
      </c>
      <c r="DG127">
        <v>0.105</v>
      </c>
      <c r="DH127">
        <v>0.27</v>
      </c>
      <c r="DI127" s="5">
        <v>0</v>
      </c>
      <c r="DJ127" s="5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W127">
        <v>127</v>
      </c>
      <c r="DX127">
        <v>6.3500000000000001E-2</v>
      </c>
      <c r="DY127">
        <v>0.127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FC127">
        <v>133</v>
      </c>
      <c r="FD127">
        <v>165</v>
      </c>
      <c r="FE127">
        <v>167</v>
      </c>
      <c r="FF127">
        <v>135</v>
      </c>
      <c r="FG127">
        <v>152</v>
      </c>
      <c r="FH127">
        <v>166</v>
      </c>
      <c r="FI127">
        <v>153</v>
      </c>
      <c r="FJ127">
        <v>134</v>
      </c>
      <c r="FK127">
        <v>1</v>
      </c>
      <c r="FL127">
        <v>1</v>
      </c>
      <c r="FM127">
        <v>1</v>
      </c>
      <c r="FN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</row>
    <row r="128" spans="1:186" x14ac:dyDescent="0.25">
      <c r="A128">
        <v>100</v>
      </c>
      <c r="B128">
        <v>0.3</v>
      </c>
      <c r="C128">
        <v>1.4999999999999999E-2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DF128">
        <v>128</v>
      </c>
      <c r="DG128">
        <v>0.105</v>
      </c>
      <c r="DH128">
        <v>0.3</v>
      </c>
      <c r="DI128" s="5">
        <v>0</v>
      </c>
      <c r="DJ128" s="5">
        <v>1</v>
      </c>
      <c r="DK128">
        <v>1</v>
      </c>
      <c r="DL128">
        <v>1</v>
      </c>
      <c r="DM128">
        <v>1</v>
      </c>
      <c r="DN128">
        <v>1</v>
      </c>
      <c r="DO128">
        <v>0</v>
      </c>
      <c r="DP128">
        <v>0</v>
      </c>
      <c r="DQ128">
        <v>0</v>
      </c>
      <c r="DW128">
        <v>128</v>
      </c>
      <c r="DX128">
        <v>6.3500000000000001E-2</v>
      </c>
      <c r="DY128">
        <v>0.137583333333333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FC128">
        <v>135</v>
      </c>
      <c r="FD128">
        <v>167</v>
      </c>
      <c r="FE128">
        <v>169</v>
      </c>
      <c r="FF128">
        <v>137</v>
      </c>
      <c r="FG128">
        <v>153</v>
      </c>
      <c r="FH128">
        <v>168</v>
      </c>
      <c r="FI128">
        <v>154</v>
      </c>
      <c r="FJ128">
        <v>136</v>
      </c>
      <c r="FK128">
        <v>1</v>
      </c>
      <c r="FL128">
        <v>1</v>
      </c>
      <c r="FM128">
        <v>1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</row>
    <row r="129" spans="1:186" x14ac:dyDescent="0.25">
      <c r="A129">
        <v>101</v>
      </c>
      <c r="B129">
        <v>0.3</v>
      </c>
      <c r="C129">
        <v>2.0000000000000004E-2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DF129">
        <v>129</v>
      </c>
      <c r="DG129">
        <v>0.12</v>
      </c>
      <c r="DH129">
        <v>0</v>
      </c>
      <c r="DI129" s="5">
        <v>0</v>
      </c>
      <c r="DJ129" s="5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W129">
        <v>129</v>
      </c>
      <c r="DX129">
        <v>6.3500000000000001E-2</v>
      </c>
      <c r="DY129">
        <v>0.148166666666667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FC129">
        <v>137</v>
      </c>
      <c r="FD129">
        <v>169</v>
      </c>
      <c r="FE129">
        <v>171</v>
      </c>
      <c r="FF129">
        <v>139</v>
      </c>
      <c r="FG129">
        <v>154</v>
      </c>
      <c r="FH129">
        <v>170</v>
      </c>
      <c r="FI129">
        <v>155</v>
      </c>
      <c r="FJ129">
        <v>138</v>
      </c>
      <c r="FK129">
        <v>1</v>
      </c>
      <c r="FL129">
        <v>1</v>
      </c>
      <c r="FM129">
        <v>1</v>
      </c>
      <c r="FN129">
        <v>1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</row>
    <row r="130" spans="1:186" x14ac:dyDescent="0.25">
      <c r="A130">
        <v>102</v>
      </c>
      <c r="B130">
        <v>0.3</v>
      </c>
      <c r="C130">
        <v>2.5000000000000001E-2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DF130">
        <v>130</v>
      </c>
      <c r="DG130">
        <v>0.12</v>
      </c>
      <c r="DH130">
        <v>1.4999999999999999E-2</v>
      </c>
      <c r="DI130" s="5">
        <v>0</v>
      </c>
      <c r="DJ130" s="5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W130">
        <v>130</v>
      </c>
      <c r="DX130">
        <v>6.3500000000000001E-2</v>
      </c>
      <c r="DY130">
        <v>0.15875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FC130">
        <v>139</v>
      </c>
      <c r="FD130">
        <v>171</v>
      </c>
      <c r="FE130">
        <v>173</v>
      </c>
      <c r="FF130">
        <v>141</v>
      </c>
      <c r="FG130">
        <v>155</v>
      </c>
      <c r="FH130">
        <v>172</v>
      </c>
      <c r="FI130">
        <v>156</v>
      </c>
      <c r="FJ130">
        <v>140</v>
      </c>
      <c r="FK130">
        <v>1</v>
      </c>
      <c r="FL130">
        <v>1</v>
      </c>
      <c r="FM130">
        <v>1</v>
      </c>
      <c r="FN130">
        <v>1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</row>
    <row r="131" spans="1:186" x14ac:dyDescent="0.25">
      <c r="A131">
        <v>103</v>
      </c>
      <c r="B131">
        <v>0.3</v>
      </c>
      <c r="C131">
        <v>0.03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DF131">
        <v>131</v>
      </c>
      <c r="DG131">
        <v>0.12</v>
      </c>
      <c r="DH131">
        <v>0.03</v>
      </c>
      <c r="DI131" s="5">
        <v>0</v>
      </c>
      <c r="DJ131" s="5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W131">
        <v>131</v>
      </c>
      <c r="DX131">
        <v>6.3500000000000001E-2</v>
      </c>
      <c r="DY131">
        <v>0.169333333333333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FC131">
        <v>141</v>
      </c>
      <c r="FD131">
        <v>173</v>
      </c>
      <c r="FE131">
        <v>175</v>
      </c>
      <c r="FF131">
        <v>143</v>
      </c>
      <c r="FG131">
        <v>156</v>
      </c>
      <c r="FH131">
        <v>174</v>
      </c>
      <c r="FI131">
        <v>157</v>
      </c>
      <c r="FJ131">
        <v>142</v>
      </c>
      <c r="FK131">
        <v>1</v>
      </c>
      <c r="FL131">
        <v>1</v>
      </c>
      <c r="FM131">
        <v>1</v>
      </c>
      <c r="FN131">
        <v>1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</row>
    <row r="132" spans="1:186" x14ac:dyDescent="0.25">
      <c r="A132">
        <v>104</v>
      </c>
      <c r="B132">
        <v>0.3</v>
      </c>
      <c r="C132">
        <v>3.4999999999999996E-2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DF132">
        <v>132</v>
      </c>
      <c r="DG132">
        <v>0.12</v>
      </c>
      <c r="DH132">
        <v>4.4999999999999998E-2</v>
      </c>
      <c r="DI132" s="5">
        <v>0</v>
      </c>
      <c r="DJ132" s="5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W132">
        <v>132</v>
      </c>
      <c r="DX132">
        <v>6.3500000000000001E-2</v>
      </c>
      <c r="DY132">
        <v>0.179916666666667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FC132">
        <v>143</v>
      </c>
      <c r="FD132">
        <v>175</v>
      </c>
      <c r="FE132">
        <v>177</v>
      </c>
      <c r="FF132">
        <v>145</v>
      </c>
      <c r="FG132">
        <v>157</v>
      </c>
      <c r="FH132">
        <v>176</v>
      </c>
      <c r="FI132">
        <v>158</v>
      </c>
      <c r="FJ132">
        <v>144</v>
      </c>
      <c r="FK132">
        <v>1</v>
      </c>
      <c r="FL132">
        <v>1</v>
      </c>
      <c r="FM132">
        <v>1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</row>
    <row r="133" spans="1:186" x14ac:dyDescent="0.25">
      <c r="A133">
        <v>105</v>
      </c>
      <c r="B133">
        <v>0.3</v>
      </c>
      <c r="C133">
        <v>4.0000000000000008E-2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DF133">
        <v>133</v>
      </c>
      <c r="DG133">
        <v>0.12</v>
      </c>
      <c r="DH133">
        <v>0.06</v>
      </c>
      <c r="DI133" s="5">
        <v>0</v>
      </c>
      <c r="DJ133" s="5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W133">
        <v>133</v>
      </c>
      <c r="DX133">
        <v>6.3500000000000001E-2</v>
      </c>
      <c r="DY133">
        <v>0.1905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FC133">
        <v>145</v>
      </c>
      <c r="FD133">
        <v>177</v>
      </c>
      <c r="FE133">
        <v>179</v>
      </c>
      <c r="FF133">
        <v>147</v>
      </c>
      <c r="FG133">
        <v>158</v>
      </c>
      <c r="FH133">
        <v>178</v>
      </c>
      <c r="FI133">
        <v>159</v>
      </c>
      <c r="FJ133">
        <v>146</v>
      </c>
      <c r="FK133">
        <v>1</v>
      </c>
      <c r="FL133">
        <v>1</v>
      </c>
      <c r="FM133">
        <v>1</v>
      </c>
      <c r="FN133">
        <v>1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</row>
    <row r="134" spans="1:186" x14ac:dyDescent="0.25">
      <c r="A134">
        <v>106</v>
      </c>
      <c r="B134">
        <v>0.3</v>
      </c>
      <c r="C134">
        <v>4.5000000000000005E-2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DF134">
        <v>134</v>
      </c>
      <c r="DG134">
        <v>0.12</v>
      </c>
      <c r="DH134">
        <v>7.4999999999999997E-2</v>
      </c>
      <c r="DI134" s="5">
        <v>0</v>
      </c>
      <c r="DJ134" s="5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W134">
        <v>134</v>
      </c>
      <c r="DX134">
        <v>6.3500000000000001E-2</v>
      </c>
      <c r="DY134">
        <v>0.201083333333333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FC134">
        <v>147</v>
      </c>
      <c r="FD134">
        <v>179</v>
      </c>
      <c r="FE134">
        <v>181</v>
      </c>
      <c r="FF134">
        <v>149</v>
      </c>
      <c r="FG134">
        <v>159</v>
      </c>
      <c r="FH134">
        <v>180</v>
      </c>
      <c r="FI134">
        <v>160</v>
      </c>
      <c r="FJ134">
        <v>148</v>
      </c>
      <c r="FK134">
        <v>1</v>
      </c>
      <c r="FL134">
        <v>1</v>
      </c>
      <c r="FM134">
        <v>1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</row>
    <row r="135" spans="1:186" x14ac:dyDescent="0.25">
      <c r="A135">
        <v>107</v>
      </c>
      <c r="B135">
        <v>0.3</v>
      </c>
      <c r="C135">
        <v>0.05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DF135">
        <v>135</v>
      </c>
      <c r="DG135">
        <v>0.12</v>
      </c>
      <c r="DH135">
        <v>0.09</v>
      </c>
      <c r="DI135" s="5">
        <v>0</v>
      </c>
      <c r="DJ135" s="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W135">
        <v>135</v>
      </c>
      <c r="DX135">
        <v>6.3500000000000001E-2</v>
      </c>
      <c r="DY135">
        <v>0.211666666666667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FC135">
        <v>161</v>
      </c>
      <c r="FD135">
        <v>193</v>
      </c>
      <c r="FE135">
        <v>195</v>
      </c>
      <c r="FF135">
        <v>163</v>
      </c>
      <c r="FG135">
        <v>182</v>
      </c>
      <c r="FH135">
        <v>194</v>
      </c>
      <c r="FI135">
        <v>183</v>
      </c>
      <c r="FJ135">
        <v>162</v>
      </c>
      <c r="FK135">
        <v>1</v>
      </c>
      <c r="FL135">
        <v>1</v>
      </c>
      <c r="FM135">
        <v>1</v>
      </c>
      <c r="FN135">
        <v>1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</row>
    <row r="136" spans="1:186" x14ac:dyDescent="0.25">
      <c r="A136">
        <v>108</v>
      </c>
      <c r="B136">
        <v>0.3</v>
      </c>
      <c r="C136">
        <v>5.5000000000000007E-2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DF136">
        <v>136</v>
      </c>
      <c r="DG136">
        <v>0.12</v>
      </c>
      <c r="DH136">
        <v>0.105</v>
      </c>
      <c r="DI136" s="5">
        <v>0</v>
      </c>
      <c r="DJ136" s="5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W136">
        <v>136</v>
      </c>
      <c r="DX136">
        <v>6.3500000000000001E-2</v>
      </c>
      <c r="DY136">
        <v>0.22225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FC136">
        <v>163</v>
      </c>
      <c r="FD136">
        <v>195</v>
      </c>
      <c r="FE136">
        <v>197</v>
      </c>
      <c r="FF136">
        <v>165</v>
      </c>
      <c r="FG136">
        <v>183</v>
      </c>
      <c r="FH136">
        <v>196</v>
      </c>
      <c r="FI136">
        <v>184</v>
      </c>
      <c r="FJ136">
        <v>164</v>
      </c>
      <c r="FK136">
        <v>1</v>
      </c>
      <c r="FL136">
        <v>1</v>
      </c>
      <c r="FM136">
        <v>1</v>
      </c>
      <c r="FN136">
        <v>1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</row>
    <row r="137" spans="1:186" x14ac:dyDescent="0.25">
      <c r="A137">
        <v>109</v>
      </c>
      <c r="B137">
        <v>0.3</v>
      </c>
      <c r="C137">
        <v>0.06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DF137">
        <v>137</v>
      </c>
      <c r="DG137">
        <v>0.12</v>
      </c>
      <c r="DH137">
        <v>0.12</v>
      </c>
      <c r="DI137" s="5">
        <v>0</v>
      </c>
      <c r="DJ137" s="5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W137">
        <v>137</v>
      </c>
      <c r="DX137">
        <v>6.3500000000000001E-2</v>
      </c>
      <c r="DY137">
        <v>0.232833333333333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FC137">
        <v>165</v>
      </c>
      <c r="FD137">
        <v>197</v>
      </c>
      <c r="FE137">
        <v>199</v>
      </c>
      <c r="FF137">
        <v>167</v>
      </c>
      <c r="FG137">
        <v>184</v>
      </c>
      <c r="FH137">
        <v>198</v>
      </c>
      <c r="FI137">
        <v>185</v>
      </c>
      <c r="FJ137">
        <v>166</v>
      </c>
      <c r="FK137">
        <v>1</v>
      </c>
      <c r="FL137">
        <v>1</v>
      </c>
      <c r="FM137">
        <v>1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</row>
    <row r="138" spans="1:186" x14ac:dyDescent="0.25">
      <c r="A138">
        <v>110</v>
      </c>
      <c r="B138">
        <v>0.3</v>
      </c>
      <c r="C138">
        <v>6.5000000000000002E-2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DF138">
        <v>138</v>
      </c>
      <c r="DG138">
        <v>0.12</v>
      </c>
      <c r="DH138">
        <v>0.13500000000000001</v>
      </c>
      <c r="DI138" s="5">
        <v>0</v>
      </c>
      <c r="DJ138" s="5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W138">
        <v>138</v>
      </c>
      <c r="DX138">
        <v>6.3500000000000001E-2</v>
      </c>
      <c r="DY138">
        <v>0.243416666666667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FC138">
        <v>167</v>
      </c>
      <c r="FD138">
        <v>199</v>
      </c>
      <c r="FE138">
        <v>201</v>
      </c>
      <c r="FF138">
        <v>169</v>
      </c>
      <c r="FG138">
        <v>185</v>
      </c>
      <c r="FH138">
        <v>200</v>
      </c>
      <c r="FI138">
        <v>186</v>
      </c>
      <c r="FJ138">
        <v>168</v>
      </c>
      <c r="FK138">
        <v>1</v>
      </c>
      <c r="FL138">
        <v>1</v>
      </c>
      <c r="FM138">
        <v>1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</row>
    <row r="139" spans="1:186" x14ac:dyDescent="0.25">
      <c r="A139">
        <v>111</v>
      </c>
      <c r="B139">
        <v>0.3</v>
      </c>
      <c r="C139">
        <v>6.9999999999999993E-2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DF139">
        <v>139</v>
      </c>
      <c r="DG139">
        <v>0.12</v>
      </c>
      <c r="DH139">
        <v>0.15</v>
      </c>
      <c r="DI139" s="5">
        <v>0</v>
      </c>
      <c r="DJ139" s="5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W139">
        <v>139</v>
      </c>
      <c r="DX139">
        <v>6.3500000000000001E-2</v>
      </c>
      <c r="DY139">
        <v>0.254</v>
      </c>
      <c r="DZ139">
        <v>0</v>
      </c>
      <c r="EA139">
        <v>1</v>
      </c>
      <c r="EB139">
        <v>0</v>
      </c>
      <c r="EC139">
        <v>1</v>
      </c>
      <c r="ED139">
        <v>1</v>
      </c>
      <c r="EE139">
        <v>0</v>
      </c>
      <c r="EF139">
        <v>0</v>
      </c>
      <c r="EG139">
        <v>0</v>
      </c>
      <c r="EH139">
        <v>0</v>
      </c>
      <c r="FC139">
        <v>169</v>
      </c>
      <c r="FD139">
        <v>201</v>
      </c>
      <c r="FE139">
        <v>203</v>
      </c>
      <c r="FF139">
        <v>171</v>
      </c>
      <c r="FG139">
        <v>186</v>
      </c>
      <c r="FH139">
        <v>202</v>
      </c>
      <c r="FI139">
        <v>187</v>
      </c>
      <c r="FJ139">
        <v>170</v>
      </c>
      <c r="FK139">
        <v>1</v>
      </c>
      <c r="FL139">
        <v>1</v>
      </c>
      <c r="FM139">
        <v>1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</row>
    <row r="140" spans="1:186" x14ac:dyDescent="0.25">
      <c r="A140">
        <v>112</v>
      </c>
      <c r="B140">
        <v>0.3</v>
      </c>
      <c r="C140">
        <v>7.5000000000000011E-2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DF140">
        <v>140</v>
      </c>
      <c r="DG140">
        <v>0.12</v>
      </c>
      <c r="DH140">
        <v>0.16500000000000001</v>
      </c>
      <c r="DI140" s="5">
        <v>0</v>
      </c>
      <c r="DJ140" s="5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W140">
        <v>140</v>
      </c>
      <c r="DX140">
        <v>7.4083333333333307E-2</v>
      </c>
      <c r="DY140">
        <v>0</v>
      </c>
      <c r="DZ140">
        <v>0</v>
      </c>
      <c r="EA140">
        <v>1</v>
      </c>
      <c r="EB140">
        <v>0</v>
      </c>
      <c r="EC140">
        <v>1</v>
      </c>
      <c r="ED140">
        <v>1</v>
      </c>
      <c r="EE140">
        <v>0</v>
      </c>
      <c r="EF140">
        <v>0</v>
      </c>
      <c r="EG140">
        <v>0</v>
      </c>
      <c r="EH140">
        <v>0</v>
      </c>
      <c r="FC140">
        <v>171</v>
      </c>
      <c r="FD140">
        <v>203</v>
      </c>
      <c r="FE140">
        <v>205</v>
      </c>
      <c r="FF140">
        <v>173</v>
      </c>
      <c r="FG140">
        <v>187</v>
      </c>
      <c r="FH140">
        <v>204</v>
      </c>
      <c r="FI140">
        <v>188</v>
      </c>
      <c r="FJ140">
        <v>172</v>
      </c>
      <c r="FK140">
        <v>1</v>
      </c>
      <c r="FL140">
        <v>1</v>
      </c>
      <c r="FM140">
        <v>1</v>
      </c>
      <c r="FN140">
        <v>1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</row>
    <row r="141" spans="1:186" x14ac:dyDescent="0.25">
      <c r="A141">
        <v>113</v>
      </c>
      <c r="B141">
        <v>0.3</v>
      </c>
      <c r="C141">
        <v>8.0000000000000016E-2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DF141">
        <v>141</v>
      </c>
      <c r="DG141">
        <v>0.12</v>
      </c>
      <c r="DH141">
        <v>0.18</v>
      </c>
      <c r="DI141" s="5">
        <v>0</v>
      </c>
      <c r="DJ141" s="5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W141">
        <v>141</v>
      </c>
      <c r="DX141">
        <v>7.4083333333333307E-2</v>
      </c>
      <c r="DY141">
        <v>2.1166666666666702E-2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FC141">
        <v>173</v>
      </c>
      <c r="FD141">
        <v>205</v>
      </c>
      <c r="FE141">
        <v>207</v>
      </c>
      <c r="FF141">
        <v>175</v>
      </c>
      <c r="FG141">
        <v>188</v>
      </c>
      <c r="FH141">
        <v>206</v>
      </c>
      <c r="FI141">
        <v>189</v>
      </c>
      <c r="FJ141">
        <v>174</v>
      </c>
      <c r="FK141">
        <v>1</v>
      </c>
      <c r="FL141">
        <v>1</v>
      </c>
      <c r="FM141">
        <v>1</v>
      </c>
      <c r="FN141">
        <v>1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</row>
    <row r="142" spans="1:186" x14ac:dyDescent="0.25">
      <c r="A142">
        <v>114</v>
      </c>
      <c r="B142">
        <v>0.3</v>
      </c>
      <c r="C142">
        <v>8.5000000000000006E-2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DF142">
        <v>142</v>
      </c>
      <c r="DG142">
        <v>0.12</v>
      </c>
      <c r="DH142">
        <v>0.19500000000000001</v>
      </c>
      <c r="DI142" s="5">
        <v>0</v>
      </c>
      <c r="DJ142" s="5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W142">
        <v>142</v>
      </c>
      <c r="DX142">
        <v>7.4083333333333307E-2</v>
      </c>
      <c r="DY142">
        <v>4.2333333333333299E-2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FC142">
        <v>175</v>
      </c>
      <c r="FD142">
        <v>207</v>
      </c>
      <c r="FE142">
        <v>209</v>
      </c>
      <c r="FF142">
        <v>177</v>
      </c>
      <c r="FG142">
        <v>189</v>
      </c>
      <c r="FH142">
        <v>208</v>
      </c>
      <c r="FI142">
        <v>190</v>
      </c>
      <c r="FJ142">
        <v>176</v>
      </c>
      <c r="FK142">
        <v>1</v>
      </c>
      <c r="FL142">
        <v>1</v>
      </c>
      <c r="FM142">
        <v>1</v>
      </c>
      <c r="FN142">
        <v>1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</row>
    <row r="143" spans="1:186" x14ac:dyDescent="0.25">
      <c r="A143">
        <v>115</v>
      </c>
      <c r="B143">
        <v>0.3</v>
      </c>
      <c r="C143">
        <v>9.0000000000000011E-2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DF143">
        <v>143</v>
      </c>
      <c r="DG143">
        <v>0.12</v>
      </c>
      <c r="DH143">
        <v>0.21</v>
      </c>
      <c r="DI143" s="5">
        <v>0</v>
      </c>
      <c r="DJ143" s="5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W143">
        <v>143</v>
      </c>
      <c r="DX143">
        <v>7.4083333333333307E-2</v>
      </c>
      <c r="DY143">
        <v>6.3500000000000001E-2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FC143">
        <v>177</v>
      </c>
      <c r="FD143">
        <v>209</v>
      </c>
      <c r="FE143">
        <v>211</v>
      </c>
      <c r="FF143">
        <v>179</v>
      </c>
      <c r="FG143">
        <v>190</v>
      </c>
      <c r="FH143">
        <v>210</v>
      </c>
      <c r="FI143">
        <v>191</v>
      </c>
      <c r="FJ143">
        <v>178</v>
      </c>
      <c r="FK143">
        <v>1</v>
      </c>
      <c r="FL143">
        <v>1</v>
      </c>
      <c r="FM143">
        <v>1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</row>
    <row r="144" spans="1:186" x14ac:dyDescent="0.25">
      <c r="A144">
        <v>116</v>
      </c>
      <c r="B144">
        <v>0.3</v>
      </c>
      <c r="C144">
        <v>9.5000000000000001E-2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DF144">
        <v>144</v>
      </c>
      <c r="DG144">
        <v>0.12</v>
      </c>
      <c r="DH144">
        <v>0.22500000000000001</v>
      </c>
      <c r="DI144" s="5">
        <v>0</v>
      </c>
      <c r="DJ144" s="5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W144">
        <v>144</v>
      </c>
      <c r="DX144">
        <v>7.4083333333333307E-2</v>
      </c>
      <c r="DY144">
        <v>8.4666666666666696E-2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FC144">
        <v>179</v>
      </c>
      <c r="FD144">
        <v>211</v>
      </c>
      <c r="FE144">
        <v>213</v>
      </c>
      <c r="FF144">
        <v>181</v>
      </c>
      <c r="FG144">
        <v>191</v>
      </c>
      <c r="FH144">
        <v>212</v>
      </c>
      <c r="FI144">
        <v>192</v>
      </c>
      <c r="FJ144">
        <v>180</v>
      </c>
      <c r="FK144">
        <v>1</v>
      </c>
      <c r="FL144">
        <v>1</v>
      </c>
      <c r="FM144">
        <v>1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</row>
    <row r="145" spans="1:186" x14ac:dyDescent="0.25">
      <c r="A145">
        <v>117</v>
      </c>
      <c r="B145">
        <v>0.3</v>
      </c>
      <c r="C145">
        <v>0.1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DF145">
        <v>145</v>
      </c>
      <c r="DG145">
        <v>0.12</v>
      </c>
      <c r="DH145">
        <v>0.24</v>
      </c>
      <c r="DI145" s="5">
        <v>0</v>
      </c>
      <c r="DJ145" s="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W145">
        <v>145</v>
      </c>
      <c r="DX145">
        <v>7.4083333333333307E-2</v>
      </c>
      <c r="DY145">
        <v>0.105833333333333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FC145">
        <v>193</v>
      </c>
      <c r="FD145">
        <v>225</v>
      </c>
      <c r="FE145">
        <v>227</v>
      </c>
      <c r="FF145">
        <v>195</v>
      </c>
      <c r="FG145">
        <v>214</v>
      </c>
      <c r="FH145">
        <v>226</v>
      </c>
      <c r="FI145">
        <v>215</v>
      </c>
      <c r="FJ145">
        <v>194</v>
      </c>
      <c r="FK145">
        <v>1</v>
      </c>
      <c r="FL145">
        <v>1</v>
      </c>
      <c r="FM145">
        <v>1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</row>
    <row r="146" spans="1:186" x14ac:dyDescent="0.25">
      <c r="A146">
        <v>118</v>
      </c>
      <c r="B146">
        <v>0.35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DF146">
        <v>146</v>
      </c>
      <c r="DG146">
        <v>0.12</v>
      </c>
      <c r="DH146">
        <v>0.255</v>
      </c>
      <c r="DI146" s="5">
        <v>0</v>
      </c>
      <c r="DJ146" s="5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W146">
        <v>146</v>
      </c>
      <c r="DX146">
        <v>7.4083333333333307E-2</v>
      </c>
      <c r="DY146">
        <v>0.127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FC146">
        <v>195</v>
      </c>
      <c r="FD146">
        <v>227</v>
      </c>
      <c r="FE146">
        <v>229</v>
      </c>
      <c r="FF146">
        <v>197</v>
      </c>
      <c r="FG146">
        <v>215</v>
      </c>
      <c r="FH146">
        <v>228</v>
      </c>
      <c r="FI146">
        <v>216</v>
      </c>
      <c r="FJ146">
        <v>196</v>
      </c>
      <c r="FK146">
        <v>1</v>
      </c>
      <c r="FL146">
        <v>1</v>
      </c>
      <c r="FM146">
        <v>1</v>
      </c>
      <c r="FN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</row>
    <row r="147" spans="1:186" x14ac:dyDescent="0.25">
      <c r="A147">
        <v>119</v>
      </c>
      <c r="B147">
        <v>0.35</v>
      </c>
      <c r="C147">
        <v>1.0000000000000002E-2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DF147">
        <v>147</v>
      </c>
      <c r="DG147">
        <v>0.12</v>
      </c>
      <c r="DH147">
        <v>0.27</v>
      </c>
      <c r="DI147" s="5">
        <v>0</v>
      </c>
      <c r="DJ147" s="5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W147">
        <v>147</v>
      </c>
      <c r="DX147">
        <v>7.4083333333333307E-2</v>
      </c>
      <c r="DY147">
        <v>0.148166666666667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FC147">
        <v>197</v>
      </c>
      <c r="FD147">
        <v>229</v>
      </c>
      <c r="FE147">
        <v>231</v>
      </c>
      <c r="FF147">
        <v>199</v>
      </c>
      <c r="FG147">
        <v>216</v>
      </c>
      <c r="FH147">
        <v>230</v>
      </c>
      <c r="FI147">
        <v>217</v>
      </c>
      <c r="FJ147">
        <v>198</v>
      </c>
      <c r="FK147">
        <v>1</v>
      </c>
      <c r="FL147">
        <v>1</v>
      </c>
      <c r="FM147">
        <v>1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</row>
    <row r="148" spans="1:186" x14ac:dyDescent="0.25">
      <c r="A148">
        <v>120</v>
      </c>
      <c r="B148">
        <v>0.35</v>
      </c>
      <c r="C148">
        <v>2.0000000000000004E-2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DF148">
        <v>148</v>
      </c>
      <c r="DG148">
        <v>0.12</v>
      </c>
      <c r="DH148">
        <v>0.28499999999999998</v>
      </c>
      <c r="DI148" s="5">
        <v>0</v>
      </c>
      <c r="DJ148" s="5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W148">
        <v>148</v>
      </c>
      <c r="DX148">
        <v>7.4083333333333307E-2</v>
      </c>
      <c r="DY148">
        <v>0.169333333333333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FC148">
        <v>199</v>
      </c>
      <c r="FD148">
        <v>231</v>
      </c>
      <c r="FE148">
        <v>233</v>
      </c>
      <c r="FF148">
        <v>201</v>
      </c>
      <c r="FG148">
        <v>217</v>
      </c>
      <c r="FH148">
        <v>232</v>
      </c>
      <c r="FI148">
        <v>218</v>
      </c>
      <c r="FJ148">
        <v>200</v>
      </c>
      <c r="FK148">
        <v>1</v>
      </c>
      <c r="FL148">
        <v>1</v>
      </c>
      <c r="FM148">
        <v>1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</row>
    <row r="149" spans="1:186" x14ac:dyDescent="0.25">
      <c r="A149">
        <v>121</v>
      </c>
      <c r="B149">
        <v>0.35</v>
      </c>
      <c r="C149">
        <v>0.03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DF149">
        <v>149</v>
      </c>
      <c r="DG149">
        <v>0.12</v>
      </c>
      <c r="DH149">
        <v>0.3</v>
      </c>
      <c r="DI149" s="5">
        <v>0</v>
      </c>
      <c r="DJ149" s="5">
        <v>1</v>
      </c>
      <c r="DK149">
        <v>1</v>
      </c>
      <c r="DL149">
        <v>1</v>
      </c>
      <c r="DM149">
        <v>1</v>
      </c>
      <c r="DN149">
        <v>1</v>
      </c>
      <c r="DO149">
        <v>0</v>
      </c>
      <c r="DP149">
        <v>0</v>
      </c>
      <c r="DQ149">
        <v>0</v>
      </c>
      <c r="DW149">
        <v>149</v>
      </c>
      <c r="DX149">
        <v>7.4083333333333307E-2</v>
      </c>
      <c r="DY149">
        <v>0.1905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FC149">
        <v>201</v>
      </c>
      <c r="FD149">
        <v>233</v>
      </c>
      <c r="FE149">
        <v>235</v>
      </c>
      <c r="FF149">
        <v>203</v>
      </c>
      <c r="FG149">
        <v>218</v>
      </c>
      <c r="FH149">
        <v>234</v>
      </c>
      <c r="FI149">
        <v>219</v>
      </c>
      <c r="FJ149">
        <v>202</v>
      </c>
      <c r="FK149">
        <v>1</v>
      </c>
      <c r="FL149">
        <v>1</v>
      </c>
      <c r="FM149">
        <v>1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</row>
    <row r="150" spans="1:186" x14ac:dyDescent="0.25">
      <c r="A150">
        <v>122</v>
      </c>
      <c r="B150">
        <v>0.35</v>
      </c>
      <c r="C150">
        <v>4.0000000000000008E-2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DF150">
        <v>150</v>
      </c>
      <c r="DG150">
        <v>0.13500000000000001</v>
      </c>
      <c r="DH150">
        <v>0</v>
      </c>
      <c r="DI150" s="5">
        <v>0</v>
      </c>
      <c r="DJ150" s="5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W150">
        <v>150</v>
      </c>
      <c r="DX150">
        <v>7.4083333333333307E-2</v>
      </c>
      <c r="DY150">
        <v>0.211666666666667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FC150">
        <v>203</v>
      </c>
      <c r="FD150">
        <v>235</v>
      </c>
      <c r="FE150">
        <v>237</v>
      </c>
      <c r="FF150">
        <v>205</v>
      </c>
      <c r="FG150">
        <v>219</v>
      </c>
      <c r="FH150">
        <v>236</v>
      </c>
      <c r="FI150">
        <v>220</v>
      </c>
      <c r="FJ150">
        <v>204</v>
      </c>
      <c r="FK150">
        <v>1</v>
      </c>
      <c r="FL150">
        <v>1</v>
      </c>
      <c r="FM150">
        <v>1</v>
      </c>
      <c r="FN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</row>
    <row r="151" spans="1:186" x14ac:dyDescent="0.25">
      <c r="A151">
        <v>123</v>
      </c>
      <c r="B151">
        <v>0.35</v>
      </c>
      <c r="C151">
        <v>0.05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DF151">
        <v>151</v>
      </c>
      <c r="DG151">
        <v>0.13500000000000001</v>
      </c>
      <c r="DH151">
        <v>0.03</v>
      </c>
      <c r="DI151" s="5">
        <v>0</v>
      </c>
      <c r="DJ151" s="5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W151">
        <v>151</v>
      </c>
      <c r="DX151">
        <v>7.4083333333333307E-2</v>
      </c>
      <c r="DY151">
        <v>0.232833333333333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FC151">
        <v>205</v>
      </c>
      <c r="FD151">
        <v>237</v>
      </c>
      <c r="FE151">
        <v>239</v>
      </c>
      <c r="FF151">
        <v>207</v>
      </c>
      <c r="FG151">
        <v>220</v>
      </c>
      <c r="FH151">
        <v>238</v>
      </c>
      <c r="FI151">
        <v>221</v>
      </c>
      <c r="FJ151">
        <v>206</v>
      </c>
      <c r="FK151">
        <v>1</v>
      </c>
      <c r="FL151">
        <v>1</v>
      </c>
      <c r="FM151">
        <v>1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</row>
    <row r="152" spans="1:186" x14ac:dyDescent="0.25">
      <c r="A152">
        <v>124</v>
      </c>
      <c r="B152">
        <v>0.35</v>
      </c>
      <c r="C152">
        <v>0.06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DF152">
        <v>152</v>
      </c>
      <c r="DG152">
        <v>0.13500000000000001</v>
      </c>
      <c r="DH152">
        <v>0.06</v>
      </c>
      <c r="DI152" s="5">
        <v>0</v>
      </c>
      <c r="DJ152" s="5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W152">
        <v>152</v>
      </c>
      <c r="DX152">
        <v>7.4083333333333307E-2</v>
      </c>
      <c r="DY152">
        <v>0.254</v>
      </c>
      <c r="DZ152">
        <v>0</v>
      </c>
      <c r="EA152">
        <v>1</v>
      </c>
      <c r="EB152">
        <v>0</v>
      </c>
      <c r="EC152">
        <v>1</v>
      </c>
      <c r="ED152">
        <v>1</v>
      </c>
      <c r="EE152">
        <v>0</v>
      </c>
      <c r="EF152">
        <v>0</v>
      </c>
      <c r="EG152">
        <v>0</v>
      </c>
      <c r="EH152">
        <v>0</v>
      </c>
      <c r="FC152">
        <v>207</v>
      </c>
      <c r="FD152">
        <v>239</v>
      </c>
      <c r="FE152">
        <v>241</v>
      </c>
      <c r="FF152">
        <v>209</v>
      </c>
      <c r="FG152">
        <v>221</v>
      </c>
      <c r="FH152">
        <v>240</v>
      </c>
      <c r="FI152">
        <v>222</v>
      </c>
      <c r="FJ152">
        <v>208</v>
      </c>
      <c r="FK152">
        <v>1</v>
      </c>
      <c r="FL152">
        <v>1</v>
      </c>
      <c r="FM152">
        <v>1</v>
      </c>
      <c r="FN152">
        <v>1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</row>
    <row r="153" spans="1:186" x14ac:dyDescent="0.25">
      <c r="A153">
        <v>125</v>
      </c>
      <c r="B153">
        <v>0.35</v>
      </c>
      <c r="C153">
        <v>6.9999999999999993E-2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DF153">
        <v>153</v>
      </c>
      <c r="DG153">
        <v>0.13500000000000001</v>
      </c>
      <c r="DH153">
        <v>0.09</v>
      </c>
      <c r="DI153" s="5">
        <v>0</v>
      </c>
      <c r="DJ153" s="5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W153">
        <v>153</v>
      </c>
      <c r="DX153">
        <v>8.4666666666666696E-2</v>
      </c>
      <c r="DY153">
        <v>0</v>
      </c>
      <c r="DZ153">
        <v>0</v>
      </c>
      <c r="EA153">
        <v>1</v>
      </c>
      <c r="EB153">
        <v>0</v>
      </c>
      <c r="EC153">
        <v>1</v>
      </c>
      <c r="ED153">
        <v>1</v>
      </c>
      <c r="EE153">
        <v>0</v>
      </c>
      <c r="EF153">
        <v>0</v>
      </c>
      <c r="EG153">
        <v>0</v>
      </c>
      <c r="EH153">
        <v>0</v>
      </c>
      <c r="FC153">
        <v>209</v>
      </c>
      <c r="FD153">
        <v>241</v>
      </c>
      <c r="FE153">
        <v>243</v>
      </c>
      <c r="FF153">
        <v>211</v>
      </c>
      <c r="FG153">
        <v>222</v>
      </c>
      <c r="FH153">
        <v>242</v>
      </c>
      <c r="FI153">
        <v>223</v>
      </c>
      <c r="FJ153">
        <v>210</v>
      </c>
      <c r="FK153">
        <v>1</v>
      </c>
      <c r="FL153">
        <v>1</v>
      </c>
      <c r="FM153">
        <v>1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</row>
    <row r="154" spans="1:186" x14ac:dyDescent="0.25">
      <c r="A154">
        <v>126</v>
      </c>
      <c r="B154">
        <v>0.35</v>
      </c>
      <c r="C154">
        <v>8.0000000000000016E-2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DF154">
        <v>154</v>
      </c>
      <c r="DG154">
        <v>0.13500000000000001</v>
      </c>
      <c r="DH154">
        <v>0.12</v>
      </c>
      <c r="DI154" s="5">
        <v>0</v>
      </c>
      <c r="DJ154" s="5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W154">
        <v>154</v>
      </c>
      <c r="DX154">
        <v>8.4666666666666696E-2</v>
      </c>
      <c r="DY154">
        <v>1.0583333333333301E-2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FC154">
        <v>211</v>
      </c>
      <c r="FD154">
        <v>243</v>
      </c>
      <c r="FE154">
        <v>245</v>
      </c>
      <c r="FF154">
        <v>213</v>
      </c>
      <c r="FG154">
        <v>223</v>
      </c>
      <c r="FH154">
        <v>244</v>
      </c>
      <c r="FI154">
        <v>224</v>
      </c>
      <c r="FJ154">
        <v>212</v>
      </c>
      <c r="FK154">
        <v>1</v>
      </c>
      <c r="FL154">
        <v>1</v>
      </c>
      <c r="FM154">
        <v>1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</row>
    <row r="155" spans="1:186" x14ac:dyDescent="0.25">
      <c r="A155">
        <v>127</v>
      </c>
      <c r="B155">
        <v>0.35</v>
      </c>
      <c r="C155">
        <v>9.0000000000000011E-2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DF155">
        <v>155</v>
      </c>
      <c r="DG155">
        <v>0.13500000000000001</v>
      </c>
      <c r="DH155">
        <v>0.15</v>
      </c>
      <c r="DI155" s="5">
        <v>0</v>
      </c>
      <c r="DJ155" s="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W155">
        <v>155</v>
      </c>
      <c r="DX155">
        <v>8.4666666666666696E-2</v>
      </c>
      <c r="DY155">
        <v>2.1166666666666702E-2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FC155">
        <v>225</v>
      </c>
      <c r="FD155">
        <v>257</v>
      </c>
      <c r="FE155">
        <v>259</v>
      </c>
      <c r="FF155">
        <v>227</v>
      </c>
      <c r="FG155">
        <v>246</v>
      </c>
      <c r="FH155">
        <v>258</v>
      </c>
      <c r="FI155">
        <v>247</v>
      </c>
      <c r="FJ155">
        <v>226</v>
      </c>
      <c r="FK155">
        <v>1</v>
      </c>
      <c r="FL155">
        <v>1</v>
      </c>
      <c r="FM155">
        <v>1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</row>
    <row r="156" spans="1:186" x14ac:dyDescent="0.25">
      <c r="A156">
        <v>128</v>
      </c>
      <c r="B156">
        <v>0.35</v>
      </c>
      <c r="C156">
        <v>0.1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DF156">
        <v>156</v>
      </c>
      <c r="DG156">
        <v>0.13500000000000001</v>
      </c>
      <c r="DH156">
        <v>0.18</v>
      </c>
      <c r="DI156" s="5">
        <v>0</v>
      </c>
      <c r="DJ156" s="5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W156">
        <v>156</v>
      </c>
      <c r="DX156">
        <v>8.4666666666666696E-2</v>
      </c>
      <c r="DY156">
        <v>3.175E-2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FC156">
        <v>227</v>
      </c>
      <c r="FD156">
        <v>259</v>
      </c>
      <c r="FE156">
        <v>261</v>
      </c>
      <c r="FF156">
        <v>229</v>
      </c>
      <c r="FG156">
        <v>247</v>
      </c>
      <c r="FH156">
        <v>260</v>
      </c>
      <c r="FI156">
        <v>248</v>
      </c>
      <c r="FJ156">
        <v>228</v>
      </c>
      <c r="FK156">
        <v>1</v>
      </c>
      <c r="FL156">
        <v>1</v>
      </c>
      <c r="FM156">
        <v>1</v>
      </c>
      <c r="FN156">
        <v>1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</row>
    <row r="157" spans="1:186" x14ac:dyDescent="0.25">
      <c r="A157">
        <v>129</v>
      </c>
      <c r="B157">
        <v>0.4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DF157">
        <v>157</v>
      </c>
      <c r="DG157">
        <v>0.13500000000000001</v>
      </c>
      <c r="DH157">
        <v>0.21</v>
      </c>
      <c r="DI157" s="5">
        <v>0</v>
      </c>
      <c r="DJ157" s="5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W157">
        <v>157</v>
      </c>
      <c r="DX157">
        <v>8.4666666666666696E-2</v>
      </c>
      <c r="DY157">
        <v>4.2333333333333299E-2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FC157">
        <v>229</v>
      </c>
      <c r="FD157">
        <v>261</v>
      </c>
      <c r="FE157">
        <v>263</v>
      </c>
      <c r="FF157">
        <v>231</v>
      </c>
      <c r="FG157">
        <v>248</v>
      </c>
      <c r="FH157">
        <v>262</v>
      </c>
      <c r="FI157">
        <v>249</v>
      </c>
      <c r="FJ157">
        <v>230</v>
      </c>
      <c r="FK157">
        <v>1</v>
      </c>
      <c r="FL157">
        <v>1</v>
      </c>
      <c r="FM157">
        <v>1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</row>
    <row r="158" spans="1:186" x14ac:dyDescent="0.25">
      <c r="A158">
        <v>130</v>
      </c>
      <c r="B158">
        <v>0.4</v>
      </c>
      <c r="C158">
        <v>5.000000000000001E-3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DF158">
        <v>158</v>
      </c>
      <c r="DG158">
        <v>0.13500000000000001</v>
      </c>
      <c r="DH158">
        <v>0.24</v>
      </c>
      <c r="DI158" s="5">
        <v>0</v>
      </c>
      <c r="DJ158" s="5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W158">
        <v>158</v>
      </c>
      <c r="DX158">
        <v>8.4666666666666696E-2</v>
      </c>
      <c r="DY158">
        <v>5.2916666666666702E-2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FC158">
        <v>231</v>
      </c>
      <c r="FD158">
        <v>263</v>
      </c>
      <c r="FE158">
        <v>265</v>
      </c>
      <c r="FF158">
        <v>233</v>
      </c>
      <c r="FG158">
        <v>249</v>
      </c>
      <c r="FH158">
        <v>264</v>
      </c>
      <c r="FI158">
        <v>250</v>
      </c>
      <c r="FJ158">
        <v>232</v>
      </c>
      <c r="FK158">
        <v>1</v>
      </c>
      <c r="FL158">
        <v>1</v>
      </c>
      <c r="FM158">
        <v>1</v>
      </c>
      <c r="FN158">
        <v>1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</row>
    <row r="159" spans="1:186" x14ac:dyDescent="0.25">
      <c r="A159">
        <v>131</v>
      </c>
      <c r="B159">
        <v>0.4</v>
      </c>
      <c r="C159">
        <v>1.0000000000000002E-2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DF159">
        <v>159</v>
      </c>
      <c r="DG159">
        <v>0.13500000000000001</v>
      </c>
      <c r="DH159">
        <v>0.27</v>
      </c>
      <c r="DI159" s="5">
        <v>0</v>
      </c>
      <c r="DJ159" s="5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W159">
        <v>159</v>
      </c>
      <c r="DX159">
        <v>8.4666666666666696E-2</v>
      </c>
      <c r="DY159">
        <v>6.3500000000000001E-2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FC159">
        <v>233</v>
      </c>
      <c r="FD159">
        <v>265</v>
      </c>
      <c r="FE159">
        <v>267</v>
      </c>
      <c r="FF159">
        <v>235</v>
      </c>
      <c r="FG159">
        <v>250</v>
      </c>
      <c r="FH159">
        <v>266</v>
      </c>
      <c r="FI159">
        <v>251</v>
      </c>
      <c r="FJ159">
        <v>234</v>
      </c>
      <c r="FK159">
        <v>1</v>
      </c>
      <c r="FL159">
        <v>1</v>
      </c>
      <c r="FM159">
        <v>1</v>
      </c>
      <c r="FN159">
        <v>1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</row>
    <row r="160" spans="1:186" x14ac:dyDescent="0.25">
      <c r="A160">
        <v>132</v>
      </c>
      <c r="B160">
        <v>0.4</v>
      </c>
      <c r="C160">
        <v>1.4999999999999999E-2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DF160">
        <v>160</v>
      </c>
      <c r="DG160">
        <v>0.13500000000000001</v>
      </c>
      <c r="DH160">
        <v>0.3</v>
      </c>
      <c r="DI160" s="5">
        <v>0</v>
      </c>
      <c r="DJ160" s="5">
        <v>1</v>
      </c>
      <c r="DK160">
        <v>1</v>
      </c>
      <c r="DL160">
        <v>1</v>
      </c>
      <c r="DM160">
        <v>1</v>
      </c>
      <c r="DN160">
        <v>1</v>
      </c>
      <c r="DO160">
        <v>0</v>
      </c>
      <c r="DP160">
        <v>0</v>
      </c>
      <c r="DQ160">
        <v>0</v>
      </c>
      <c r="DW160">
        <v>160</v>
      </c>
      <c r="DX160">
        <v>8.4666666666666696E-2</v>
      </c>
      <c r="DY160">
        <v>7.4083333333333307E-2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FC160">
        <v>235</v>
      </c>
      <c r="FD160">
        <v>267</v>
      </c>
      <c r="FE160">
        <v>269</v>
      </c>
      <c r="FF160">
        <v>237</v>
      </c>
      <c r="FG160">
        <v>251</v>
      </c>
      <c r="FH160">
        <v>268</v>
      </c>
      <c r="FI160">
        <v>252</v>
      </c>
      <c r="FJ160">
        <v>236</v>
      </c>
      <c r="FK160">
        <v>1</v>
      </c>
      <c r="FL160">
        <v>1</v>
      </c>
      <c r="FM160">
        <v>1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</row>
    <row r="161" spans="1:186" x14ac:dyDescent="0.25">
      <c r="A161">
        <v>133</v>
      </c>
      <c r="B161">
        <v>0.4</v>
      </c>
      <c r="C161">
        <v>2.0000000000000004E-2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DF161">
        <v>161</v>
      </c>
      <c r="DG161">
        <v>0.15</v>
      </c>
      <c r="DH161">
        <v>0</v>
      </c>
      <c r="DI161" s="5">
        <v>0</v>
      </c>
      <c r="DJ161" s="5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W161">
        <v>161</v>
      </c>
      <c r="DX161">
        <v>8.4666666666666696E-2</v>
      </c>
      <c r="DY161">
        <v>8.4666666666666696E-2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FC161">
        <v>237</v>
      </c>
      <c r="FD161">
        <v>269</v>
      </c>
      <c r="FE161">
        <v>271</v>
      </c>
      <c r="FF161">
        <v>239</v>
      </c>
      <c r="FG161">
        <v>252</v>
      </c>
      <c r="FH161">
        <v>270</v>
      </c>
      <c r="FI161">
        <v>253</v>
      </c>
      <c r="FJ161">
        <v>238</v>
      </c>
      <c r="FK161">
        <v>1</v>
      </c>
      <c r="FL161">
        <v>1</v>
      </c>
      <c r="FM161">
        <v>1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</row>
    <row r="162" spans="1:186" x14ac:dyDescent="0.25">
      <c r="A162">
        <v>134</v>
      </c>
      <c r="B162">
        <v>0.4</v>
      </c>
      <c r="C162">
        <v>2.5000000000000001E-2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DF162">
        <v>162</v>
      </c>
      <c r="DG162">
        <v>0.15</v>
      </c>
      <c r="DH162">
        <v>1.4999999999999999E-2</v>
      </c>
      <c r="DI162" s="5">
        <v>0</v>
      </c>
      <c r="DJ162" s="5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W162">
        <v>162</v>
      </c>
      <c r="DX162">
        <v>8.4666666666666696E-2</v>
      </c>
      <c r="DY162">
        <v>9.5250000000000001E-2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FC162">
        <v>239</v>
      </c>
      <c r="FD162">
        <v>271</v>
      </c>
      <c r="FE162">
        <v>273</v>
      </c>
      <c r="FF162">
        <v>241</v>
      </c>
      <c r="FG162">
        <v>253</v>
      </c>
      <c r="FH162">
        <v>272</v>
      </c>
      <c r="FI162">
        <v>254</v>
      </c>
      <c r="FJ162">
        <v>240</v>
      </c>
      <c r="FK162">
        <v>1</v>
      </c>
      <c r="FL162">
        <v>1</v>
      </c>
      <c r="FM162">
        <v>1</v>
      </c>
      <c r="FN162">
        <v>1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</row>
    <row r="163" spans="1:186" x14ac:dyDescent="0.25">
      <c r="A163">
        <v>135</v>
      </c>
      <c r="B163">
        <v>0.4</v>
      </c>
      <c r="C163">
        <v>0.03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DF163">
        <v>163</v>
      </c>
      <c r="DG163">
        <v>0.15</v>
      </c>
      <c r="DH163">
        <v>0.03</v>
      </c>
      <c r="DI163" s="5">
        <v>0</v>
      </c>
      <c r="DJ163" s="5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W163">
        <v>163</v>
      </c>
      <c r="DX163">
        <v>8.4666666666666696E-2</v>
      </c>
      <c r="DY163">
        <v>0.105833333333333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FC163">
        <v>241</v>
      </c>
      <c r="FD163">
        <v>273</v>
      </c>
      <c r="FE163">
        <v>275</v>
      </c>
      <c r="FF163">
        <v>243</v>
      </c>
      <c r="FG163">
        <v>254</v>
      </c>
      <c r="FH163">
        <v>274</v>
      </c>
      <c r="FI163">
        <v>255</v>
      </c>
      <c r="FJ163">
        <v>242</v>
      </c>
      <c r="FK163">
        <v>1</v>
      </c>
      <c r="FL163">
        <v>1</v>
      </c>
      <c r="FM163">
        <v>1</v>
      </c>
      <c r="FN163">
        <v>1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</row>
    <row r="164" spans="1:186" x14ac:dyDescent="0.25">
      <c r="A164">
        <v>136</v>
      </c>
      <c r="B164">
        <v>0.4</v>
      </c>
      <c r="C164">
        <v>3.4999999999999996E-2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DF164">
        <v>164</v>
      </c>
      <c r="DG164">
        <v>0.15</v>
      </c>
      <c r="DH164">
        <v>4.4999999999999998E-2</v>
      </c>
      <c r="DI164" s="5">
        <v>0</v>
      </c>
      <c r="DJ164" s="5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W164">
        <v>164</v>
      </c>
      <c r="DX164">
        <v>8.4666666666666696E-2</v>
      </c>
      <c r="DY164">
        <v>0.116416666666667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FC164">
        <v>243</v>
      </c>
      <c r="FD164">
        <v>275</v>
      </c>
      <c r="FE164">
        <v>277</v>
      </c>
      <c r="FF164">
        <v>245</v>
      </c>
      <c r="FG164">
        <v>255</v>
      </c>
      <c r="FH164">
        <v>276</v>
      </c>
      <c r="FI164">
        <v>256</v>
      </c>
      <c r="FJ164">
        <v>244</v>
      </c>
      <c r="FK164">
        <v>1</v>
      </c>
      <c r="FL164">
        <v>1</v>
      </c>
      <c r="FM164">
        <v>1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</row>
    <row r="165" spans="1:186" x14ac:dyDescent="0.25">
      <c r="A165">
        <v>137</v>
      </c>
      <c r="B165">
        <v>0.4</v>
      </c>
      <c r="C165">
        <v>4.0000000000000008E-2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DF165">
        <v>165</v>
      </c>
      <c r="DG165">
        <v>0.15</v>
      </c>
      <c r="DH165">
        <v>0.06</v>
      </c>
      <c r="DI165" s="5">
        <v>0</v>
      </c>
      <c r="DJ165" s="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W165">
        <v>165</v>
      </c>
      <c r="DX165">
        <v>8.4666666666666696E-2</v>
      </c>
      <c r="DY165">
        <v>0.127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FC165">
        <v>257</v>
      </c>
      <c r="FD165">
        <v>289</v>
      </c>
      <c r="FE165">
        <v>291</v>
      </c>
      <c r="FF165">
        <v>259</v>
      </c>
      <c r="FG165">
        <v>278</v>
      </c>
      <c r="FH165">
        <v>290</v>
      </c>
      <c r="FI165">
        <v>279</v>
      </c>
      <c r="FJ165">
        <v>258</v>
      </c>
      <c r="FK165">
        <v>1</v>
      </c>
      <c r="FL165">
        <v>1</v>
      </c>
      <c r="FM165">
        <v>1</v>
      </c>
      <c r="FN165">
        <v>1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</row>
    <row r="166" spans="1:186" x14ac:dyDescent="0.25">
      <c r="A166">
        <v>138</v>
      </c>
      <c r="B166">
        <v>0.4</v>
      </c>
      <c r="C166">
        <v>4.5000000000000005E-2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DF166">
        <v>166</v>
      </c>
      <c r="DG166">
        <v>0.15</v>
      </c>
      <c r="DH166">
        <v>7.4999999999999997E-2</v>
      </c>
      <c r="DI166" s="5">
        <v>0</v>
      </c>
      <c r="DJ166" s="5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W166">
        <v>166</v>
      </c>
      <c r="DX166">
        <v>8.4666666666666696E-2</v>
      </c>
      <c r="DY166">
        <v>0.137583333333333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FC166">
        <v>259</v>
      </c>
      <c r="FD166">
        <v>291</v>
      </c>
      <c r="FE166">
        <v>293</v>
      </c>
      <c r="FF166">
        <v>261</v>
      </c>
      <c r="FG166">
        <v>279</v>
      </c>
      <c r="FH166">
        <v>292</v>
      </c>
      <c r="FI166">
        <v>280</v>
      </c>
      <c r="FJ166">
        <v>260</v>
      </c>
      <c r="FK166">
        <v>1</v>
      </c>
      <c r="FL166">
        <v>1</v>
      </c>
      <c r="FM166">
        <v>1</v>
      </c>
      <c r="FN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</row>
    <row r="167" spans="1:186" x14ac:dyDescent="0.25">
      <c r="A167">
        <v>139</v>
      </c>
      <c r="B167">
        <v>0.4</v>
      </c>
      <c r="C167">
        <v>0.05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DF167">
        <v>167</v>
      </c>
      <c r="DG167">
        <v>0.15</v>
      </c>
      <c r="DH167">
        <v>0.09</v>
      </c>
      <c r="DI167" s="5">
        <v>0</v>
      </c>
      <c r="DJ167" s="5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W167">
        <v>167</v>
      </c>
      <c r="DX167">
        <v>8.4666666666666696E-2</v>
      </c>
      <c r="DY167">
        <v>0.148166666666667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FC167">
        <v>261</v>
      </c>
      <c r="FD167">
        <v>293</v>
      </c>
      <c r="FE167">
        <v>295</v>
      </c>
      <c r="FF167">
        <v>263</v>
      </c>
      <c r="FG167">
        <v>280</v>
      </c>
      <c r="FH167">
        <v>294</v>
      </c>
      <c r="FI167">
        <v>281</v>
      </c>
      <c r="FJ167">
        <v>262</v>
      </c>
      <c r="FK167">
        <v>1</v>
      </c>
      <c r="FL167">
        <v>1</v>
      </c>
      <c r="FM167">
        <v>1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</row>
    <row r="168" spans="1:186" x14ac:dyDescent="0.25">
      <c r="A168">
        <v>140</v>
      </c>
      <c r="B168">
        <v>0.4</v>
      </c>
      <c r="C168">
        <v>5.5000000000000007E-2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DF168">
        <v>168</v>
      </c>
      <c r="DG168">
        <v>0.15</v>
      </c>
      <c r="DH168">
        <v>0.105</v>
      </c>
      <c r="DI168" s="5">
        <v>0</v>
      </c>
      <c r="DJ168" s="5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W168">
        <v>168</v>
      </c>
      <c r="DX168">
        <v>8.4666666666666696E-2</v>
      </c>
      <c r="DY168">
        <v>0.15875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FC168">
        <v>263</v>
      </c>
      <c r="FD168">
        <v>295</v>
      </c>
      <c r="FE168">
        <v>297</v>
      </c>
      <c r="FF168">
        <v>265</v>
      </c>
      <c r="FG168">
        <v>281</v>
      </c>
      <c r="FH168">
        <v>296</v>
      </c>
      <c r="FI168">
        <v>282</v>
      </c>
      <c r="FJ168">
        <v>264</v>
      </c>
      <c r="FK168">
        <v>1</v>
      </c>
      <c r="FL168">
        <v>1</v>
      </c>
      <c r="FM168">
        <v>1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</row>
    <row r="169" spans="1:186" x14ac:dyDescent="0.25">
      <c r="A169">
        <v>141</v>
      </c>
      <c r="B169">
        <v>0.4</v>
      </c>
      <c r="C169">
        <v>0.06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DF169">
        <v>169</v>
      </c>
      <c r="DG169">
        <v>0.15</v>
      </c>
      <c r="DH169">
        <v>0.12</v>
      </c>
      <c r="DI169" s="5">
        <v>0</v>
      </c>
      <c r="DJ169" s="5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W169">
        <v>169</v>
      </c>
      <c r="DX169">
        <v>8.4666666666666696E-2</v>
      </c>
      <c r="DY169">
        <v>0.169333333333333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FC169">
        <v>265</v>
      </c>
      <c r="FD169">
        <v>297</v>
      </c>
      <c r="FE169">
        <v>299</v>
      </c>
      <c r="FF169">
        <v>267</v>
      </c>
      <c r="FG169">
        <v>282</v>
      </c>
      <c r="FH169">
        <v>298</v>
      </c>
      <c r="FI169">
        <v>283</v>
      </c>
      <c r="FJ169">
        <v>266</v>
      </c>
      <c r="FK169">
        <v>1</v>
      </c>
      <c r="FL169">
        <v>1</v>
      </c>
      <c r="FM169">
        <v>1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</row>
    <row r="170" spans="1:186" x14ac:dyDescent="0.25">
      <c r="A170">
        <v>142</v>
      </c>
      <c r="B170">
        <v>0.4</v>
      </c>
      <c r="C170">
        <v>6.5000000000000002E-2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DF170">
        <v>170</v>
      </c>
      <c r="DG170">
        <v>0.15</v>
      </c>
      <c r="DH170">
        <v>0.13500000000000001</v>
      </c>
      <c r="DI170" s="5">
        <v>0</v>
      </c>
      <c r="DJ170" s="5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W170">
        <v>170</v>
      </c>
      <c r="DX170">
        <v>8.4666666666666696E-2</v>
      </c>
      <c r="DY170">
        <v>0.179916666666667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FC170">
        <v>267</v>
      </c>
      <c r="FD170">
        <v>299</v>
      </c>
      <c r="FE170">
        <v>301</v>
      </c>
      <c r="FF170">
        <v>269</v>
      </c>
      <c r="FG170">
        <v>283</v>
      </c>
      <c r="FH170">
        <v>300</v>
      </c>
      <c r="FI170">
        <v>284</v>
      </c>
      <c r="FJ170">
        <v>268</v>
      </c>
      <c r="FK170">
        <v>1</v>
      </c>
      <c r="FL170">
        <v>1</v>
      </c>
      <c r="FM170">
        <v>1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</row>
    <row r="171" spans="1:186" x14ac:dyDescent="0.25">
      <c r="A171">
        <v>143</v>
      </c>
      <c r="B171">
        <v>0.4</v>
      </c>
      <c r="C171">
        <v>6.9999999999999993E-2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DF171">
        <v>171</v>
      </c>
      <c r="DG171">
        <v>0.15</v>
      </c>
      <c r="DH171">
        <v>0.15</v>
      </c>
      <c r="DI171" s="5">
        <v>0</v>
      </c>
      <c r="DJ171" s="5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W171">
        <v>171</v>
      </c>
      <c r="DX171">
        <v>8.4666666666666696E-2</v>
      </c>
      <c r="DY171">
        <v>0.1905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FC171">
        <v>269</v>
      </c>
      <c r="FD171">
        <v>301</v>
      </c>
      <c r="FE171">
        <v>303</v>
      </c>
      <c r="FF171">
        <v>271</v>
      </c>
      <c r="FG171">
        <v>284</v>
      </c>
      <c r="FH171">
        <v>302</v>
      </c>
      <c r="FI171">
        <v>285</v>
      </c>
      <c r="FJ171">
        <v>270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</row>
    <row r="172" spans="1:186" x14ac:dyDescent="0.25">
      <c r="A172">
        <v>144</v>
      </c>
      <c r="B172">
        <v>0.4</v>
      </c>
      <c r="C172">
        <v>7.5000000000000011E-2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DF172">
        <v>172</v>
      </c>
      <c r="DG172">
        <v>0.15</v>
      </c>
      <c r="DH172">
        <v>0.16500000000000001</v>
      </c>
      <c r="DI172" s="5">
        <v>0</v>
      </c>
      <c r="DJ172" s="5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W172">
        <v>172</v>
      </c>
      <c r="DX172">
        <v>8.4666666666666696E-2</v>
      </c>
      <c r="DY172">
        <v>0.201083333333333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FC172">
        <v>271</v>
      </c>
      <c r="FD172">
        <v>303</v>
      </c>
      <c r="FE172">
        <v>305</v>
      </c>
      <c r="FF172">
        <v>273</v>
      </c>
      <c r="FG172">
        <v>285</v>
      </c>
      <c r="FH172">
        <v>304</v>
      </c>
      <c r="FI172">
        <v>286</v>
      </c>
      <c r="FJ172">
        <v>272</v>
      </c>
      <c r="FK172">
        <v>1</v>
      </c>
      <c r="FL172">
        <v>1</v>
      </c>
      <c r="FM172">
        <v>1</v>
      </c>
      <c r="FN172">
        <v>1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</row>
    <row r="173" spans="1:186" x14ac:dyDescent="0.25">
      <c r="A173">
        <v>145</v>
      </c>
      <c r="B173">
        <v>0.4</v>
      </c>
      <c r="C173">
        <v>8.0000000000000016E-2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DF173">
        <v>173</v>
      </c>
      <c r="DG173">
        <v>0.15</v>
      </c>
      <c r="DH173">
        <v>0.18</v>
      </c>
      <c r="DI173" s="5">
        <v>0</v>
      </c>
      <c r="DJ173" s="5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W173">
        <v>173</v>
      </c>
      <c r="DX173">
        <v>8.4666666666666696E-2</v>
      </c>
      <c r="DY173">
        <v>0.211666666666667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FC173">
        <v>273</v>
      </c>
      <c r="FD173">
        <v>305</v>
      </c>
      <c r="FE173">
        <v>307</v>
      </c>
      <c r="FF173">
        <v>275</v>
      </c>
      <c r="FG173">
        <v>286</v>
      </c>
      <c r="FH173">
        <v>306</v>
      </c>
      <c r="FI173">
        <v>287</v>
      </c>
      <c r="FJ173">
        <v>274</v>
      </c>
      <c r="FK173">
        <v>1</v>
      </c>
      <c r="FL173">
        <v>1</v>
      </c>
      <c r="FM173">
        <v>1</v>
      </c>
      <c r="FN173">
        <v>1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</row>
    <row r="174" spans="1:186" x14ac:dyDescent="0.25">
      <c r="A174">
        <v>146</v>
      </c>
      <c r="B174">
        <v>0.4</v>
      </c>
      <c r="C174">
        <v>8.5000000000000006E-2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DF174">
        <v>174</v>
      </c>
      <c r="DG174">
        <v>0.15</v>
      </c>
      <c r="DH174">
        <v>0.19500000000000001</v>
      </c>
      <c r="DI174" s="5">
        <v>0</v>
      </c>
      <c r="DJ174" s="5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W174">
        <v>174</v>
      </c>
      <c r="DX174">
        <v>8.4666666666666696E-2</v>
      </c>
      <c r="DY174">
        <v>0.22225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FC174">
        <v>275</v>
      </c>
      <c r="FD174">
        <v>307</v>
      </c>
      <c r="FE174">
        <v>309</v>
      </c>
      <c r="FF174">
        <v>277</v>
      </c>
      <c r="FG174">
        <v>287</v>
      </c>
      <c r="FH174">
        <v>308</v>
      </c>
      <c r="FI174">
        <v>288</v>
      </c>
      <c r="FJ174">
        <v>276</v>
      </c>
      <c r="FK174">
        <v>1</v>
      </c>
      <c r="FL174">
        <v>1</v>
      </c>
      <c r="FM174">
        <v>1</v>
      </c>
      <c r="FN174">
        <v>1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</row>
    <row r="175" spans="1:186" x14ac:dyDescent="0.25">
      <c r="A175">
        <v>147</v>
      </c>
      <c r="B175">
        <v>0.4</v>
      </c>
      <c r="C175">
        <v>9.0000000000000011E-2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DF175">
        <v>175</v>
      </c>
      <c r="DG175">
        <v>0.15</v>
      </c>
      <c r="DH175">
        <v>0.21</v>
      </c>
      <c r="DI175" s="5">
        <v>0</v>
      </c>
      <c r="DJ175" s="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W175">
        <v>175</v>
      </c>
      <c r="DX175">
        <v>8.4666666666666696E-2</v>
      </c>
      <c r="DY175">
        <v>0.232833333333333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FC175">
        <v>289</v>
      </c>
      <c r="FD175">
        <v>321</v>
      </c>
      <c r="FE175">
        <v>323</v>
      </c>
      <c r="FF175">
        <v>291</v>
      </c>
      <c r="FG175">
        <v>310</v>
      </c>
      <c r="FH175">
        <v>322</v>
      </c>
      <c r="FI175">
        <v>311</v>
      </c>
      <c r="FJ175">
        <v>290</v>
      </c>
      <c r="FK175">
        <v>1</v>
      </c>
      <c r="FL175">
        <v>1</v>
      </c>
      <c r="FM175">
        <v>1</v>
      </c>
      <c r="FN175">
        <v>1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</row>
    <row r="176" spans="1:186" x14ac:dyDescent="0.25">
      <c r="A176">
        <v>148</v>
      </c>
      <c r="B176">
        <v>0.4</v>
      </c>
      <c r="C176">
        <v>9.5000000000000001E-2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DF176">
        <v>176</v>
      </c>
      <c r="DG176">
        <v>0.15</v>
      </c>
      <c r="DH176">
        <v>0.22500000000000001</v>
      </c>
      <c r="DI176" s="5">
        <v>0</v>
      </c>
      <c r="DJ176" s="5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W176">
        <v>176</v>
      </c>
      <c r="DX176">
        <v>8.4666666666666696E-2</v>
      </c>
      <c r="DY176">
        <v>0.243416666666667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FC176">
        <v>291</v>
      </c>
      <c r="FD176">
        <v>323</v>
      </c>
      <c r="FE176">
        <v>325</v>
      </c>
      <c r="FF176">
        <v>293</v>
      </c>
      <c r="FG176">
        <v>311</v>
      </c>
      <c r="FH176">
        <v>324</v>
      </c>
      <c r="FI176">
        <v>312</v>
      </c>
      <c r="FJ176">
        <v>292</v>
      </c>
      <c r="FK176">
        <v>1</v>
      </c>
      <c r="FL176">
        <v>1</v>
      </c>
      <c r="FM176">
        <v>1</v>
      </c>
      <c r="FN176">
        <v>1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</row>
    <row r="177" spans="1:186" x14ac:dyDescent="0.25">
      <c r="A177">
        <v>149</v>
      </c>
      <c r="B177">
        <v>0.4</v>
      </c>
      <c r="C177">
        <v>0.1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DF177">
        <v>177</v>
      </c>
      <c r="DG177">
        <v>0.15</v>
      </c>
      <c r="DH177">
        <v>0.24</v>
      </c>
      <c r="DI177" s="5">
        <v>0</v>
      </c>
      <c r="DJ177" s="5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W177">
        <v>177</v>
      </c>
      <c r="DX177">
        <v>8.4666666666666696E-2</v>
      </c>
      <c r="DY177">
        <v>0.254</v>
      </c>
      <c r="DZ177">
        <v>0</v>
      </c>
      <c r="EA177">
        <v>1</v>
      </c>
      <c r="EB177">
        <v>0</v>
      </c>
      <c r="EC177">
        <v>1</v>
      </c>
      <c r="ED177">
        <v>1</v>
      </c>
      <c r="EE177">
        <v>0</v>
      </c>
      <c r="EF177">
        <v>0</v>
      </c>
      <c r="EG177">
        <v>0</v>
      </c>
      <c r="EH177">
        <v>0</v>
      </c>
      <c r="FC177">
        <v>293</v>
      </c>
      <c r="FD177">
        <v>325</v>
      </c>
      <c r="FE177">
        <v>327</v>
      </c>
      <c r="FF177">
        <v>295</v>
      </c>
      <c r="FG177">
        <v>312</v>
      </c>
      <c r="FH177">
        <v>326</v>
      </c>
      <c r="FI177">
        <v>313</v>
      </c>
      <c r="FJ177">
        <v>294</v>
      </c>
      <c r="FK177">
        <v>1</v>
      </c>
      <c r="FL177">
        <v>1</v>
      </c>
      <c r="FM177">
        <v>1</v>
      </c>
      <c r="FN177">
        <v>1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</row>
    <row r="178" spans="1:186" x14ac:dyDescent="0.25">
      <c r="A178">
        <v>150</v>
      </c>
      <c r="B178">
        <v>0.45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DF178">
        <v>178</v>
      </c>
      <c r="DG178">
        <v>0.15</v>
      </c>
      <c r="DH178">
        <v>0.255</v>
      </c>
      <c r="DI178" s="5">
        <v>0</v>
      </c>
      <c r="DJ178" s="5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W178">
        <v>178</v>
      </c>
      <c r="DX178">
        <v>9.5250000000000001E-2</v>
      </c>
      <c r="DY178">
        <v>0</v>
      </c>
      <c r="DZ178">
        <v>0</v>
      </c>
      <c r="EA178">
        <v>1</v>
      </c>
      <c r="EB178">
        <v>0</v>
      </c>
      <c r="EC178">
        <v>1</v>
      </c>
      <c r="ED178">
        <v>1</v>
      </c>
      <c r="EE178">
        <v>0</v>
      </c>
      <c r="EF178">
        <v>0</v>
      </c>
      <c r="EG178">
        <v>0</v>
      </c>
      <c r="EH178">
        <v>0</v>
      </c>
      <c r="FC178">
        <v>295</v>
      </c>
      <c r="FD178">
        <v>327</v>
      </c>
      <c r="FE178">
        <v>329</v>
      </c>
      <c r="FF178">
        <v>297</v>
      </c>
      <c r="FG178">
        <v>313</v>
      </c>
      <c r="FH178">
        <v>328</v>
      </c>
      <c r="FI178">
        <v>314</v>
      </c>
      <c r="FJ178">
        <v>296</v>
      </c>
      <c r="FK178">
        <v>1</v>
      </c>
      <c r="FL178">
        <v>1</v>
      </c>
      <c r="FM178">
        <v>1</v>
      </c>
      <c r="FN178">
        <v>1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</row>
    <row r="179" spans="1:186" x14ac:dyDescent="0.25">
      <c r="A179">
        <v>151</v>
      </c>
      <c r="B179">
        <v>0.45</v>
      </c>
      <c r="C179">
        <v>1.0000000000000002E-2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DF179">
        <v>179</v>
      </c>
      <c r="DG179">
        <v>0.15</v>
      </c>
      <c r="DH179">
        <v>0.27</v>
      </c>
      <c r="DI179" s="5">
        <v>0</v>
      </c>
      <c r="DJ179" s="5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W179">
        <v>179</v>
      </c>
      <c r="DX179">
        <v>9.5250000000000001E-2</v>
      </c>
      <c r="DY179">
        <v>2.1166666666666702E-2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FC179">
        <v>297</v>
      </c>
      <c r="FD179">
        <v>329</v>
      </c>
      <c r="FE179">
        <v>331</v>
      </c>
      <c r="FF179">
        <v>299</v>
      </c>
      <c r="FG179">
        <v>314</v>
      </c>
      <c r="FH179">
        <v>330</v>
      </c>
      <c r="FI179">
        <v>315</v>
      </c>
      <c r="FJ179">
        <v>298</v>
      </c>
      <c r="FK179">
        <v>1</v>
      </c>
      <c r="FL179">
        <v>1</v>
      </c>
      <c r="FM179">
        <v>1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</row>
    <row r="180" spans="1:186" x14ac:dyDescent="0.25">
      <c r="A180">
        <v>152</v>
      </c>
      <c r="B180">
        <v>0.45</v>
      </c>
      <c r="C180">
        <v>2.0000000000000004E-2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DF180">
        <v>180</v>
      </c>
      <c r="DG180">
        <v>0.15</v>
      </c>
      <c r="DH180">
        <v>0.28499999999999998</v>
      </c>
      <c r="DI180" s="5">
        <v>0</v>
      </c>
      <c r="DJ180" s="5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W180">
        <v>180</v>
      </c>
      <c r="DX180">
        <v>9.5250000000000001E-2</v>
      </c>
      <c r="DY180">
        <v>4.2333333333333299E-2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FC180">
        <v>299</v>
      </c>
      <c r="FD180">
        <v>331</v>
      </c>
      <c r="FE180">
        <v>333</v>
      </c>
      <c r="FF180">
        <v>301</v>
      </c>
      <c r="FG180">
        <v>315</v>
      </c>
      <c r="FH180">
        <v>332</v>
      </c>
      <c r="FI180">
        <v>316</v>
      </c>
      <c r="FJ180">
        <v>300</v>
      </c>
      <c r="FK180">
        <v>1</v>
      </c>
      <c r="FL180">
        <v>1</v>
      </c>
      <c r="FM180">
        <v>1</v>
      </c>
      <c r="FN180">
        <v>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</row>
    <row r="181" spans="1:186" x14ac:dyDescent="0.25">
      <c r="A181">
        <v>153</v>
      </c>
      <c r="B181">
        <v>0.45</v>
      </c>
      <c r="C181">
        <v>0.03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DF181">
        <v>181</v>
      </c>
      <c r="DG181">
        <v>0.15</v>
      </c>
      <c r="DH181">
        <v>0.3</v>
      </c>
      <c r="DI181" s="5">
        <v>0</v>
      </c>
      <c r="DJ181" s="5">
        <v>1</v>
      </c>
      <c r="DK181">
        <v>1</v>
      </c>
      <c r="DL181">
        <v>1</v>
      </c>
      <c r="DM181">
        <v>1</v>
      </c>
      <c r="DN181">
        <v>1</v>
      </c>
      <c r="DO181">
        <v>0</v>
      </c>
      <c r="DP181">
        <v>0</v>
      </c>
      <c r="DQ181">
        <v>0</v>
      </c>
      <c r="DW181">
        <v>181</v>
      </c>
      <c r="DX181">
        <v>9.5250000000000001E-2</v>
      </c>
      <c r="DY181">
        <v>6.3500000000000001E-2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FC181">
        <v>301</v>
      </c>
      <c r="FD181">
        <v>333</v>
      </c>
      <c r="FE181">
        <v>335</v>
      </c>
      <c r="FF181">
        <v>303</v>
      </c>
      <c r="FG181">
        <v>316</v>
      </c>
      <c r="FH181">
        <v>334</v>
      </c>
      <c r="FI181">
        <v>317</v>
      </c>
      <c r="FJ181">
        <v>302</v>
      </c>
      <c r="FK181">
        <v>1</v>
      </c>
      <c r="FL181">
        <v>1</v>
      </c>
      <c r="FM181">
        <v>1</v>
      </c>
      <c r="FN181">
        <v>1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</row>
    <row r="182" spans="1:186" x14ac:dyDescent="0.25">
      <c r="A182">
        <v>154</v>
      </c>
      <c r="B182">
        <v>0.45</v>
      </c>
      <c r="C182">
        <v>4.0000000000000008E-2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DF182">
        <v>182</v>
      </c>
      <c r="DG182">
        <v>0.16500000000000001</v>
      </c>
      <c r="DH182">
        <v>0</v>
      </c>
      <c r="DI182" s="5">
        <v>0</v>
      </c>
      <c r="DJ182" s="5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W182">
        <v>182</v>
      </c>
      <c r="DX182">
        <v>9.5250000000000001E-2</v>
      </c>
      <c r="DY182">
        <v>8.4666666666666696E-2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FC182">
        <v>303</v>
      </c>
      <c r="FD182">
        <v>335</v>
      </c>
      <c r="FE182">
        <v>337</v>
      </c>
      <c r="FF182">
        <v>305</v>
      </c>
      <c r="FG182">
        <v>317</v>
      </c>
      <c r="FH182">
        <v>336</v>
      </c>
      <c r="FI182">
        <v>318</v>
      </c>
      <c r="FJ182">
        <v>304</v>
      </c>
      <c r="FK182">
        <v>1</v>
      </c>
      <c r="FL182">
        <v>1</v>
      </c>
      <c r="FM182">
        <v>1</v>
      </c>
      <c r="FN182">
        <v>1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</row>
    <row r="183" spans="1:186" x14ac:dyDescent="0.25">
      <c r="A183">
        <v>155</v>
      </c>
      <c r="B183">
        <v>0.45</v>
      </c>
      <c r="C183">
        <v>0.05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DF183">
        <v>183</v>
      </c>
      <c r="DG183">
        <v>0.16500000000000001</v>
      </c>
      <c r="DH183">
        <v>0.03</v>
      </c>
      <c r="DI183" s="5">
        <v>0</v>
      </c>
      <c r="DJ183" s="5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W183">
        <v>183</v>
      </c>
      <c r="DX183">
        <v>9.5250000000000001E-2</v>
      </c>
      <c r="DY183">
        <v>0.105833333333333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FC183">
        <v>305</v>
      </c>
      <c r="FD183">
        <v>337</v>
      </c>
      <c r="FE183">
        <v>339</v>
      </c>
      <c r="FF183">
        <v>307</v>
      </c>
      <c r="FG183">
        <v>318</v>
      </c>
      <c r="FH183">
        <v>338</v>
      </c>
      <c r="FI183">
        <v>319</v>
      </c>
      <c r="FJ183">
        <v>306</v>
      </c>
      <c r="FK183">
        <v>1</v>
      </c>
      <c r="FL183">
        <v>1</v>
      </c>
      <c r="FM183">
        <v>1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</row>
    <row r="184" spans="1:186" x14ac:dyDescent="0.25">
      <c r="A184">
        <v>156</v>
      </c>
      <c r="B184">
        <v>0.45</v>
      </c>
      <c r="C184">
        <v>0.06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DF184">
        <v>184</v>
      </c>
      <c r="DG184">
        <v>0.16500000000000001</v>
      </c>
      <c r="DH184">
        <v>0.06</v>
      </c>
      <c r="DI184" s="5">
        <v>0</v>
      </c>
      <c r="DJ184" s="5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W184">
        <v>184</v>
      </c>
      <c r="DX184">
        <v>9.5250000000000001E-2</v>
      </c>
      <c r="DY184">
        <v>0.127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FC184">
        <v>307</v>
      </c>
      <c r="FD184">
        <v>339</v>
      </c>
      <c r="FE184">
        <v>341</v>
      </c>
      <c r="FF184">
        <v>309</v>
      </c>
      <c r="FG184">
        <v>319</v>
      </c>
      <c r="FH184">
        <v>340</v>
      </c>
      <c r="FI184">
        <v>320</v>
      </c>
      <c r="FJ184">
        <v>308</v>
      </c>
      <c r="FK184">
        <v>1</v>
      </c>
      <c r="FL184">
        <v>1</v>
      </c>
      <c r="FM184">
        <v>1</v>
      </c>
      <c r="FN184">
        <v>1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</row>
    <row r="185" spans="1:186" x14ac:dyDescent="0.25">
      <c r="A185">
        <v>157</v>
      </c>
      <c r="B185">
        <v>0.45</v>
      </c>
      <c r="C185">
        <v>6.9999999999999993E-2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DF185">
        <v>185</v>
      </c>
      <c r="DG185">
        <v>0.16500000000000001</v>
      </c>
      <c r="DH185">
        <v>0.09</v>
      </c>
      <c r="DI185" s="5">
        <v>0</v>
      </c>
      <c r="DJ185" s="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W185">
        <v>185</v>
      </c>
      <c r="DX185">
        <v>9.5250000000000001E-2</v>
      </c>
      <c r="DY185">
        <v>0.148166666666667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</row>
    <row r="186" spans="1:186" x14ac:dyDescent="0.25">
      <c r="A186">
        <v>158</v>
      </c>
      <c r="B186">
        <v>0.45</v>
      </c>
      <c r="C186">
        <v>8.0000000000000016E-2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DF186">
        <v>186</v>
      </c>
      <c r="DG186">
        <v>0.16500000000000001</v>
      </c>
      <c r="DH186">
        <v>0.12</v>
      </c>
      <c r="DI186" s="5">
        <v>0</v>
      </c>
      <c r="DJ186" s="5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W186">
        <v>186</v>
      </c>
      <c r="DX186">
        <v>9.5250000000000001E-2</v>
      </c>
      <c r="DY186">
        <v>0.169333333333333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</row>
    <row r="187" spans="1:186" x14ac:dyDescent="0.25">
      <c r="A187">
        <v>159</v>
      </c>
      <c r="B187">
        <v>0.45</v>
      </c>
      <c r="C187">
        <v>9.0000000000000011E-2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DF187">
        <v>187</v>
      </c>
      <c r="DG187">
        <v>0.16500000000000001</v>
      </c>
      <c r="DH187">
        <v>0.15</v>
      </c>
      <c r="DI187" s="5">
        <v>0</v>
      </c>
      <c r="DJ187" s="5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W187">
        <v>187</v>
      </c>
      <c r="DX187">
        <v>9.5250000000000001E-2</v>
      </c>
      <c r="DY187">
        <v>0.1905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</row>
    <row r="188" spans="1:186" x14ac:dyDescent="0.25">
      <c r="A188">
        <v>160</v>
      </c>
      <c r="B188">
        <v>0.45</v>
      </c>
      <c r="C188">
        <v>0.1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DF188">
        <v>188</v>
      </c>
      <c r="DG188">
        <v>0.16500000000000001</v>
      </c>
      <c r="DH188">
        <v>0.18</v>
      </c>
      <c r="DI188" s="5">
        <v>0</v>
      </c>
      <c r="DJ188" s="5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W188">
        <v>188</v>
      </c>
      <c r="DX188">
        <v>9.5250000000000001E-2</v>
      </c>
      <c r="DY188">
        <v>0.211666666666667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</row>
    <row r="189" spans="1:186" x14ac:dyDescent="0.25">
      <c r="A189">
        <v>161</v>
      </c>
      <c r="B189">
        <v>0.5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DF189">
        <v>189</v>
      </c>
      <c r="DG189">
        <v>0.16500000000000001</v>
      </c>
      <c r="DH189">
        <v>0.21</v>
      </c>
      <c r="DI189" s="5">
        <v>0</v>
      </c>
      <c r="DJ189" s="5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W189">
        <v>189</v>
      </c>
      <c r="DX189">
        <v>9.5250000000000001E-2</v>
      </c>
      <c r="DY189">
        <v>0.232833333333333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</row>
    <row r="190" spans="1:186" x14ac:dyDescent="0.25">
      <c r="A190">
        <v>162</v>
      </c>
      <c r="B190">
        <v>0.5</v>
      </c>
      <c r="C190">
        <v>5.000000000000001E-3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DF190">
        <v>190</v>
      </c>
      <c r="DG190">
        <v>0.16500000000000001</v>
      </c>
      <c r="DH190">
        <v>0.24</v>
      </c>
      <c r="DI190" s="5">
        <v>0</v>
      </c>
      <c r="DJ190" s="5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W190">
        <v>190</v>
      </c>
      <c r="DX190">
        <v>9.5250000000000001E-2</v>
      </c>
      <c r="DY190">
        <v>0.254</v>
      </c>
      <c r="DZ190">
        <v>0</v>
      </c>
      <c r="EA190">
        <v>1</v>
      </c>
      <c r="EB190">
        <v>0</v>
      </c>
      <c r="EC190">
        <v>1</v>
      </c>
      <c r="ED190">
        <v>1</v>
      </c>
      <c r="EE190">
        <v>0</v>
      </c>
      <c r="EF190">
        <v>0</v>
      </c>
      <c r="EG190">
        <v>0</v>
      </c>
      <c r="EH190">
        <v>0</v>
      </c>
    </row>
    <row r="191" spans="1:186" x14ac:dyDescent="0.25">
      <c r="A191">
        <v>163</v>
      </c>
      <c r="B191">
        <v>0.5</v>
      </c>
      <c r="C191">
        <v>1.0000000000000002E-2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DF191">
        <v>191</v>
      </c>
      <c r="DG191">
        <v>0.16500000000000001</v>
      </c>
      <c r="DH191">
        <v>0.27</v>
      </c>
      <c r="DI191" s="5">
        <v>0</v>
      </c>
      <c r="DJ191" s="5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W191">
        <v>191</v>
      </c>
      <c r="DX191">
        <v>0.105833333333333</v>
      </c>
      <c r="DY191">
        <v>0</v>
      </c>
      <c r="DZ191">
        <v>0</v>
      </c>
      <c r="EA191">
        <v>1</v>
      </c>
      <c r="EB191">
        <v>0</v>
      </c>
      <c r="EC191">
        <v>1</v>
      </c>
      <c r="ED191">
        <v>1</v>
      </c>
      <c r="EE191">
        <v>0</v>
      </c>
      <c r="EF191">
        <v>0</v>
      </c>
      <c r="EG191">
        <v>0</v>
      </c>
      <c r="EH191">
        <v>0</v>
      </c>
    </row>
    <row r="192" spans="1:186" x14ac:dyDescent="0.25">
      <c r="A192">
        <v>164</v>
      </c>
      <c r="B192">
        <v>0.5</v>
      </c>
      <c r="C192">
        <v>1.4999999999999999E-2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DF192">
        <v>192</v>
      </c>
      <c r="DG192">
        <v>0.16500000000000001</v>
      </c>
      <c r="DH192">
        <v>0.3</v>
      </c>
      <c r="DI192" s="5">
        <v>0</v>
      </c>
      <c r="DJ192" s="5">
        <v>1</v>
      </c>
      <c r="DK192">
        <v>1</v>
      </c>
      <c r="DL192">
        <v>1</v>
      </c>
      <c r="DM192">
        <v>1</v>
      </c>
      <c r="DN192">
        <v>1</v>
      </c>
      <c r="DO192">
        <v>0</v>
      </c>
      <c r="DP192">
        <v>0</v>
      </c>
      <c r="DQ192">
        <v>0</v>
      </c>
      <c r="DW192">
        <v>192</v>
      </c>
      <c r="DX192">
        <v>0.105833333333333</v>
      </c>
      <c r="DY192">
        <v>1.0583333333333301E-2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</row>
    <row r="193" spans="1:138" x14ac:dyDescent="0.25">
      <c r="A193">
        <v>165</v>
      </c>
      <c r="B193">
        <v>0.5</v>
      </c>
      <c r="C193">
        <v>2.0000000000000004E-2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DF193">
        <v>193</v>
      </c>
      <c r="DG193">
        <v>0.18</v>
      </c>
      <c r="DH193">
        <v>0</v>
      </c>
      <c r="DI193" s="5">
        <v>0</v>
      </c>
      <c r="DJ193" s="5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W193">
        <v>193</v>
      </c>
      <c r="DX193">
        <v>0.105833333333333</v>
      </c>
      <c r="DY193">
        <v>2.1166666666666702E-2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</row>
    <row r="194" spans="1:138" x14ac:dyDescent="0.25">
      <c r="A194">
        <v>166</v>
      </c>
      <c r="B194">
        <v>0.5</v>
      </c>
      <c r="C194">
        <v>2.5000000000000001E-2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DF194">
        <v>194</v>
      </c>
      <c r="DG194">
        <v>0.18</v>
      </c>
      <c r="DH194">
        <v>1.4999999999999999E-2</v>
      </c>
      <c r="DI194" s="5">
        <v>0</v>
      </c>
      <c r="DJ194" s="5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W194">
        <v>194</v>
      </c>
      <c r="DX194">
        <v>0.105833333333333</v>
      </c>
      <c r="DY194">
        <v>3.175E-2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</row>
    <row r="195" spans="1:138" x14ac:dyDescent="0.25">
      <c r="A195">
        <v>167</v>
      </c>
      <c r="B195">
        <v>0.5</v>
      </c>
      <c r="C195">
        <v>0.03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DF195">
        <v>195</v>
      </c>
      <c r="DG195">
        <v>0.18</v>
      </c>
      <c r="DH195">
        <v>0.03</v>
      </c>
      <c r="DI195" s="5">
        <v>0</v>
      </c>
      <c r="DJ195" s="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W195">
        <v>195</v>
      </c>
      <c r="DX195">
        <v>0.105833333333333</v>
      </c>
      <c r="DY195">
        <v>4.2333333333333299E-2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</row>
    <row r="196" spans="1:138" x14ac:dyDescent="0.25">
      <c r="A196">
        <v>168</v>
      </c>
      <c r="B196">
        <v>0.5</v>
      </c>
      <c r="C196">
        <v>3.4999999999999996E-2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DF196">
        <v>196</v>
      </c>
      <c r="DG196">
        <v>0.18</v>
      </c>
      <c r="DH196">
        <v>4.4999999999999998E-2</v>
      </c>
      <c r="DI196" s="5">
        <v>0</v>
      </c>
      <c r="DJ196" s="5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W196">
        <v>196</v>
      </c>
      <c r="DX196">
        <v>0.105833333333333</v>
      </c>
      <c r="DY196">
        <v>5.2916666666666702E-2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</row>
    <row r="197" spans="1:138" x14ac:dyDescent="0.25">
      <c r="A197">
        <v>169</v>
      </c>
      <c r="B197">
        <v>0.5</v>
      </c>
      <c r="C197">
        <v>4.0000000000000008E-2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DF197">
        <v>197</v>
      </c>
      <c r="DG197">
        <v>0.18</v>
      </c>
      <c r="DH197">
        <v>0.06</v>
      </c>
      <c r="DI197" s="5">
        <v>0</v>
      </c>
      <c r="DJ197" s="5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W197">
        <v>197</v>
      </c>
      <c r="DX197">
        <v>0.105833333333333</v>
      </c>
      <c r="DY197">
        <v>6.3500000000000001E-2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</row>
    <row r="198" spans="1:138" x14ac:dyDescent="0.25">
      <c r="A198">
        <v>170</v>
      </c>
      <c r="B198">
        <v>0.5</v>
      </c>
      <c r="C198">
        <v>4.5000000000000005E-2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DF198">
        <v>198</v>
      </c>
      <c r="DG198">
        <v>0.18</v>
      </c>
      <c r="DH198">
        <v>7.4999999999999997E-2</v>
      </c>
      <c r="DI198" s="5">
        <v>0</v>
      </c>
      <c r="DJ198" s="5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W198">
        <v>198</v>
      </c>
      <c r="DX198">
        <v>0.105833333333333</v>
      </c>
      <c r="DY198">
        <v>7.4083333333333307E-2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</row>
    <row r="199" spans="1:138" x14ac:dyDescent="0.25">
      <c r="A199">
        <v>171</v>
      </c>
      <c r="B199">
        <v>0.5</v>
      </c>
      <c r="C199">
        <v>0.05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DF199">
        <v>199</v>
      </c>
      <c r="DG199">
        <v>0.18</v>
      </c>
      <c r="DH199">
        <v>0.09</v>
      </c>
      <c r="DI199" s="5">
        <v>0</v>
      </c>
      <c r="DJ199" s="5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W199">
        <v>199</v>
      </c>
      <c r="DX199">
        <v>0.105833333333333</v>
      </c>
      <c r="DY199">
        <v>8.4666666666666696E-2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</row>
    <row r="200" spans="1:138" x14ac:dyDescent="0.25">
      <c r="A200">
        <v>172</v>
      </c>
      <c r="B200">
        <v>0.5</v>
      </c>
      <c r="C200">
        <v>5.5000000000000007E-2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DF200">
        <v>200</v>
      </c>
      <c r="DG200">
        <v>0.18</v>
      </c>
      <c r="DH200">
        <v>0.105</v>
      </c>
      <c r="DI200" s="5">
        <v>0</v>
      </c>
      <c r="DJ200" s="5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W200">
        <v>200</v>
      </c>
      <c r="DX200">
        <v>0.105833333333333</v>
      </c>
      <c r="DY200">
        <v>9.5250000000000001E-2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</row>
    <row r="201" spans="1:138" x14ac:dyDescent="0.25">
      <c r="A201">
        <v>173</v>
      </c>
      <c r="B201">
        <v>0.5</v>
      </c>
      <c r="C201">
        <v>0.06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DF201">
        <v>201</v>
      </c>
      <c r="DG201">
        <v>0.18</v>
      </c>
      <c r="DH201">
        <v>0.12</v>
      </c>
      <c r="DI201" s="5">
        <v>0</v>
      </c>
      <c r="DJ201" s="5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W201">
        <v>201</v>
      </c>
      <c r="DX201">
        <v>0.105833333333333</v>
      </c>
      <c r="DY201">
        <v>0.105833333333333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</row>
    <row r="202" spans="1:138" x14ac:dyDescent="0.25">
      <c r="A202">
        <v>174</v>
      </c>
      <c r="B202">
        <v>0.5</v>
      </c>
      <c r="C202">
        <v>6.5000000000000002E-2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DF202">
        <v>202</v>
      </c>
      <c r="DG202">
        <v>0.18</v>
      </c>
      <c r="DH202">
        <v>0.13500000000000001</v>
      </c>
      <c r="DI202" s="5">
        <v>0</v>
      </c>
      <c r="DJ202" s="5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W202">
        <v>202</v>
      </c>
      <c r="DX202">
        <v>0.105833333333333</v>
      </c>
      <c r="DY202">
        <v>0.116416666666667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</row>
    <row r="203" spans="1:138" x14ac:dyDescent="0.25">
      <c r="A203">
        <v>175</v>
      </c>
      <c r="B203">
        <v>0.5</v>
      </c>
      <c r="C203">
        <v>6.9999999999999993E-2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DF203">
        <v>203</v>
      </c>
      <c r="DG203">
        <v>0.18</v>
      </c>
      <c r="DH203">
        <v>0.15</v>
      </c>
      <c r="DI203" s="5">
        <v>0</v>
      </c>
      <c r="DJ203" s="5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W203">
        <v>203</v>
      </c>
      <c r="DX203">
        <v>0.105833333333333</v>
      </c>
      <c r="DY203">
        <v>0.127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</row>
    <row r="204" spans="1:138" x14ac:dyDescent="0.25">
      <c r="A204">
        <v>176</v>
      </c>
      <c r="B204">
        <v>0.5</v>
      </c>
      <c r="C204">
        <v>7.5000000000000011E-2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DF204">
        <v>204</v>
      </c>
      <c r="DG204">
        <v>0.18</v>
      </c>
      <c r="DH204">
        <v>0.16500000000000001</v>
      </c>
      <c r="DI204" s="5">
        <v>0</v>
      </c>
      <c r="DJ204" s="5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W204">
        <v>204</v>
      </c>
      <c r="DX204">
        <v>0.105833333333333</v>
      </c>
      <c r="DY204">
        <v>0.137583333333333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</row>
    <row r="205" spans="1:138" x14ac:dyDescent="0.25">
      <c r="A205">
        <v>177</v>
      </c>
      <c r="B205">
        <v>0.5</v>
      </c>
      <c r="C205">
        <v>8.0000000000000016E-2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DF205">
        <v>205</v>
      </c>
      <c r="DG205">
        <v>0.18</v>
      </c>
      <c r="DH205">
        <v>0.18</v>
      </c>
      <c r="DI205" s="5">
        <v>0</v>
      </c>
      <c r="DJ205" s="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W205">
        <v>205</v>
      </c>
      <c r="DX205">
        <v>0.105833333333333</v>
      </c>
      <c r="DY205">
        <v>0.148166666666667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</row>
    <row r="206" spans="1:138" x14ac:dyDescent="0.25">
      <c r="A206">
        <v>178</v>
      </c>
      <c r="B206">
        <v>0.5</v>
      </c>
      <c r="C206">
        <v>8.5000000000000006E-2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DF206">
        <v>206</v>
      </c>
      <c r="DG206">
        <v>0.18</v>
      </c>
      <c r="DH206">
        <v>0.19500000000000001</v>
      </c>
      <c r="DI206" s="5">
        <v>0</v>
      </c>
      <c r="DJ206" s="5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W206">
        <v>206</v>
      </c>
      <c r="DX206">
        <v>0.105833333333333</v>
      </c>
      <c r="DY206">
        <v>0.15875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</row>
    <row r="207" spans="1:138" x14ac:dyDescent="0.25">
      <c r="A207">
        <v>179</v>
      </c>
      <c r="B207">
        <v>0.5</v>
      </c>
      <c r="C207">
        <v>9.0000000000000011E-2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DF207">
        <v>207</v>
      </c>
      <c r="DG207">
        <v>0.18</v>
      </c>
      <c r="DH207">
        <v>0.21</v>
      </c>
      <c r="DI207" s="5">
        <v>0</v>
      </c>
      <c r="DJ207" s="5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W207">
        <v>207</v>
      </c>
      <c r="DX207">
        <v>0.105833333333333</v>
      </c>
      <c r="DY207">
        <v>0.169333333333333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</row>
    <row r="208" spans="1:138" x14ac:dyDescent="0.25">
      <c r="A208">
        <v>180</v>
      </c>
      <c r="B208">
        <v>0.5</v>
      </c>
      <c r="C208">
        <v>9.5000000000000001E-2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DF208">
        <v>208</v>
      </c>
      <c r="DG208">
        <v>0.18</v>
      </c>
      <c r="DH208">
        <v>0.22500000000000001</v>
      </c>
      <c r="DI208" s="5">
        <v>0</v>
      </c>
      <c r="DJ208" s="5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W208">
        <v>208</v>
      </c>
      <c r="DX208">
        <v>0.105833333333333</v>
      </c>
      <c r="DY208">
        <v>0.179916666666667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</row>
    <row r="209" spans="1:138" x14ac:dyDescent="0.25">
      <c r="A209">
        <v>181</v>
      </c>
      <c r="B209">
        <v>0.5</v>
      </c>
      <c r="C209">
        <v>0.1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DF209">
        <v>209</v>
      </c>
      <c r="DG209">
        <v>0.18</v>
      </c>
      <c r="DH209">
        <v>0.24</v>
      </c>
      <c r="DI209" s="5">
        <v>0</v>
      </c>
      <c r="DJ209" s="5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W209">
        <v>209</v>
      </c>
      <c r="DX209">
        <v>0.105833333333333</v>
      </c>
      <c r="DY209">
        <v>0.1905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</row>
    <row r="210" spans="1:138" x14ac:dyDescent="0.25">
      <c r="A210">
        <v>182</v>
      </c>
      <c r="B210">
        <v>0.55000000000000004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DF210">
        <v>210</v>
      </c>
      <c r="DG210">
        <v>0.18</v>
      </c>
      <c r="DH210">
        <v>0.255</v>
      </c>
      <c r="DI210" s="5">
        <v>0</v>
      </c>
      <c r="DJ210" s="5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W210">
        <v>210</v>
      </c>
      <c r="DX210">
        <v>0.105833333333333</v>
      </c>
      <c r="DY210">
        <v>0.201083333333333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</row>
    <row r="211" spans="1:138" x14ac:dyDescent="0.25">
      <c r="A211">
        <v>183</v>
      </c>
      <c r="B211">
        <v>0.55000000000000004</v>
      </c>
      <c r="C211">
        <v>1.0000000000000002E-2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DF211">
        <v>211</v>
      </c>
      <c r="DG211">
        <v>0.18</v>
      </c>
      <c r="DH211">
        <v>0.27</v>
      </c>
      <c r="DI211" s="5">
        <v>0</v>
      </c>
      <c r="DJ211" s="5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W211">
        <v>211</v>
      </c>
      <c r="DX211">
        <v>0.105833333333333</v>
      </c>
      <c r="DY211">
        <v>0.211666666666667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</row>
    <row r="212" spans="1:138" x14ac:dyDescent="0.25">
      <c r="A212">
        <v>184</v>
      </c>
      <c r="B212">
        <v>0.55000000000000004</v>
      </c>
      <c r="C212">
        <v>2.0000000000000004E-2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DF212">
        <v>212</v>
      </c>
      <c r="DG212">
        <v>0.18</v>
      </c>
      <c r="DH212">
        <v>0.28499999999999998</v>
      </c>
      <c r="DI212" s="5">
        <v>0</v>
      </c>
      <c r="DJ212" s="5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W212">
        <v>212</v>
      </c>
      <c r="DX212">
        <v>0.105833333333333</v>
      </c>
      <c r="DY212">
        <v>0.22225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</row>
    <row r="213" spans="1:138" x14ac:dyDescent="0.25">
      <c r="A213">
        <v>185</v>
      </c>
      <c r="B213">
        <v>0.55000000000000004</v>
      </c>
      <c r="C213">
        <v>0.03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DF213">
        <v>213</v>
      </c>
      <c r="DG213">
        <v>0.18</v>
      </c>
      <c r="DH213">
        <v>0.3</v>
      </c>
      <c r="DI213" s="5">
        <v>0</v>
      </c>
      <c r="DJ213" s="5">
        <v>1</v>
      </c>
      <c r="DK213">
        <v>1</v>
      </c>
      <c r="DL213">
        <v>1</v>
      </c>
      <c r="DM213">
        <v>1</v>
      </c>
      <c r="DN213">
        <v>1</v>
      </c>
      <c r="DO213">
        <v>0</v>
      </c>
      <c r="DP213">
        <v>0</v>
      </c>
      <c r="DQ213">
        <v>0</v>
      </c>
      <c r="DW213">
        <v>213</v>
      </c>
      <c r="DX213">
        <v>0.105833333333333</v>
      </c>
      <c r="DY213">
        <v>0.232833333333333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</row>
    <row r="214" spans="1:138" x14ac:dyDescent="0.25">
      <c r="A214">
        <v>186</v>
      </c>
      <c r="B214">
        <v>0.55000000000000004</v>
      </c>
      <c r="C214">
        <v>4.0000000000000008E-2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DF214">
        <v>214</v>
      </c>
      <c r="DG214">
        <v>0.19500000000000001</v>
      </c>
      <c r="DH214">
        <v>0</v>
      </c>
      <c r="DI214" s="5">
        <v>0</v>
      </c>
      <c r="DJ214" s="5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W214">
        <v>214</v>
      </c>
      <c r="DX214">
        <v>0.105833333333333</v>
      </c>
      <c r="DY214">
        <v>0.243416666666667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</row>
    <row r="215" spans="1:138" x14ac:dyDescent="0.25">
      <c r="A215">
        <v>187</v>
      </c>
      <c r="B215">
        <v>0.55000000000000004</v>
      </c>
      <c r="C215">
        <v>0.05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DF215">
        <v>215</v>
      </c>
      <c r="DG215">
        <v>0.19500000000000001</v>
      </c>
      <c r="DH215">
        <v>0.03</v>
      </c>
      <c r="DI215" s="5">
        <v>0</v>
      </c>
      <c r="DJ215" s="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W215">
        <v>215</v>
      </c>
      <c r="DX215">
        <v>0.105833333333333</v>
      </c>
      <c r="DY215">
        <v>0.254</v>
      </c>
      <c r="DZ215">
        <v>0</v>
      </c>
      <c r="EA215">
        <v>1</v>
      </c>
      <c r="EB215">
        <v>0</v>
      </c>
      <c r="EC215">
        <v>1</v>
      </c>
      <c r="ED215">
        <v>1</v>
      </c>
      <c r="EE215">
        <v>0</v>
      </c>
      <c r="EF215">
        <v>0</v>
      </c>
      <c r="EG215">
        <v>0</v>
      </c>
      <c r="EH215">
        <v>0</v>
      </c>
    </row>
    <row r="216" spans="1:138" x14ac:dyDescent="0.25">
      <c r="A216">
        <v>188</v>
      </c>
      <c r="B216">
        <v>0.55000000000000004</v>
      </c>
      <c r="C216">
        <v>0.06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DF216">
        <v>216</v>
      </c>
      <c r="DG216">
        <v>0.19500000000000001</v>
      </c>
      <c r="DH216">
        <v>0.06</v>
      </c>
      <c r="DI216" s="5">
        <v>0</v>
      </c>
      <c r="DJ216" s="5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W216">
        <v>216</v>
      </c>
      <c r="DX216">
        <v>0.116416666666667</v>
      </c>
      <c r="DY216">
        <v>0</v>
      </c>
      <c r="DZ216">
        <v>0</v>
      </c>
      <c r="EA216">
        <v>1</v>
      </c>
      <c r="EB216">
        <v>0</v>
      </c>
      <c r="EC216">
        <v>1</v>
      </c>
      <c r="ED216">
        <v>1</v>
      </c>
      <c r="EE216">
        <v>0</v>
      </c>
      <c r="EF216">
        <v>0</v>
      </c>
      <c r="EG216">
        <v>0</v>
      </c>
      <c r="EH216">
        <v>0</v>
      </c>
    </row>
    <row r="217" spans="1:138" x14ac:dyDescent="0.25">
      <c r="A217">
        <v>189</v>
      </c>
      <c r="B217">
        <v>0.55000000000000004</v>
      </c>
      <c r="C217">
        <v>6.9999999999999993E-2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DF217">
        <v>217</v>
      </c>
      <c r="DG217">
        <v>0.19500000000000001</v>
      </c>
      <c r="DH217">
        <v>0.09</v>
      </c>
      <c r="DI217" s="5">
        <v>0</v>
      </c>
      <c r="DJ217" s="5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W217">
        <v>217</v>
      </c>
      <c r="DX217">
        <v>0.116416666666667</v>
      </c>
      <c r="DY217">
        <v>2.1166666666666702E-2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</row>
    <row r="218" spans="1:138" x14ac:dyDescent="0.25">
      <c r="A218">
        <v>190</v>
      </c>
      <c r="B218">
        <v>0.55000000000000004</v>
      </c>
      <c r="C218">
        <v>8.0000000000000016E-2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DF218">
        <v>218</v>
      </c>
      <c r="DG218">
        <v>0.19500000000000001</v>
      </c>
      <c r="DH218">
        <v>0.12</v>
      </c>
      <c r="DI218" s="5">
        <v>0</v>
      </c>
      <c r="DJ218" s="5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W218">
        <v>218</v>
      </c>
      <c r="DX218">
        <v>0.116416666666667</v>
      </c>
      <c r="DY218">
        <v>4.2333333333333299E-2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</row>
    <row r="219" spans="1:138" x14ac:dyDescent="0.25">
      <c r="A219">
        <v>191</v>
      </c>
      <c r="B219">
        <v>0.55000000000000004</v>
      </c>
      <c r="C219">
        <v>9.0000000000000011E-2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DF219">
        <v>219</v>
      </c>
      <c r="DG219">
        <v>0.19500000000000001</v>
      </c>
      <c r="DH219">
        <v>0.15</v>
      </c>
      <c r="DI219" s="5">
        <v>0</v>
      </c>
      <c r="DJ219" s="5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W219">
        <v>219</v>
      </c>
      <c r="DX219">
        <v>0.116416666666667</v>
      </c>
      <c r="DY219">
        <v>6.3500000000000001E-2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</row>
    <row r="220" spans="1:138" x14ac:dyDescent="0.25">
      <c r="A220">
        <v>192</v>
      </c>
      <c r="B220">
        <v>0.55000000000000004</v>
      </c>
      <c r="C220">
        <v>0.1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DF220">
        <v>220</v>
      </c>
      <c r="DG220">
        <v>0.19500000000000001</v>
      </c>
      <c r="DH220">
        <v>0.18</v>
      </c>
      <c r="DI220" s="5">
        <v>0</v>
      </c>
      <c r="DJ220" s="5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W220">
        <v>220</v>
      </c>
      <c r="DX220">
        <v>0.116416666666667</v>
      </c>
      <c r="DY220">
        <v>8.4666666666666696E-2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</row>
    <row r="221" spans="1:138" x14ac:dyDescent="0.25">
      <c r="A221">
        <v>193</v>
      </c>
      <c r="B221">
        <v>0.6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DF221">
        <v>221</v>
      </c>
      <c r="DG221">
        <v>0.19500000000000001</v>
      </c>
      <c r="DH221">
        <v>0.21</v>
      </c>
      <c r="DI221" s="5">
        <v>0</v>
      </c>
      <c r="DJ221" s="5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W221">
        <v>221</v>
      </c>
      <c r="DX221">
        <v>0.116416666666667</v>
      </c>
      <c r="DY221">
        <v>0.105833333333333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</row>
    <row r="222" spans="1:138" x14ac:dyDescent="0.25">
      <c r="A222">
        <v>194</v>
      </c>
      <c r="B222">
        <v>0.6</v>
      </c>
      <c r="C222">
        <v>5.000000000000001E-3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DF222">
        <v>222</v>
      </c>
      <c r="DG222">
        <v>0.19500000000000001</v>
      </c>
      <c r="DH222">
        <v>0.24</v>
      </c>
      <c r="DI222" s="5">
        <v>0</v>
      </c>
      <c r="DJ222" s="5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W222">
        <v>222</v>
      </c>
      <c r="DX222">
        <v>0.116416666666667</v>
      </c>
      <c r="DY222">
        <v>0.127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</row>
    <row r="223" spans="1:138" x14ac:dyDescent="0.25">
      <c r="A223">
        <v>195</v>
      </c>
      <c r="B223">
        <v>0.6</v>
      </c>
      <c r="C223">
        <v>1.0000000000000002E-2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DF223">
        <v>223</v>
      </c>
      <c r="DG223">
        <v>0.19500000000000001</v>
      </c>
      <c r="DH223">
        <v>0.27</v>
      </c>
      <c r="DI223" s="5">
        <v>0</v>
      </c>
      <c r="DJ223" s="5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W223">
        <v>223</v>
      </c>
      <c r="DX223">
        <v>0.116416666666667</v>
      </c>
      <c r="DY223">
        <v>0.148166666666667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</row>
    <row r="224" spans="1:138" x14ac:dyDescent="0.25">
      <c r="A224">
        <v>196</v>
      </c>
      <c r="B224">
        <v>0.6</v>
      </c>
      <c r="C224">
        <v>1.4999999999999999E-2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DF224">
        <v>224</v>
      </c>
      <c r="DG224">
        <v>0.19500000000000001</v>
      </c>
      <c r="DH224">
        <v>0.3</v>
      </c>
      <c r="DI224" s="5">
        <v>0</v>
      </c>
      <c r="DJ224" s="5">
        <v>1</v>
      </c>
      <c r="DK224">
        <v>1</v>
      </c>
      <c r="DL224">
        <v>1</v>
      </c>
      <c r="DM224">
        <v>1</v>
      </c>
      <c r="DN224">
        <v>1</v>
      </c>
      <c r="DO224">
        <v>0</v>
      </c>
      <c r="DP224">
        <v>0</v>
      </c>
      <c r="DQ224">
        <v>0</v>
      </c>
      <c r="DW224">
        <v>224</v>
      </c>
      <c r="DX224">
        <v>0.116416666666667</v>
      </c>
      <c r="DY224">
        <v>0.169333333333333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</row>
    <row r="225" spans="1:138" x14ac:dyDescent="0.25">
      <c r="A225">
        <v>197</v>
      </c>
      <c r="B225">
        <v>0.6</v>
      </c>
      <c r="C225">
        <v>2.0000000000000004E-2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DF225">
        <v>225</v>
      </c>
      <c r="DG225">
        <v>0.21</v>
      </c>
      <c r="DH225">
        <v>0</v>
      </c>
      <c r="DI225" s="5">
        <v>0</v>
      </c>
      <c r="DJ225" s="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W225">
        <v>225</v>
      </c>
      <c r="DX225">
        <v>0.116416666666667</v>
      </c>
      <c r="DY225">
        <v>0.1905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</row>
    <row r="226" spans="1:138" x14ac:dyDescent="0.25">
      <c r="A226">
        <v>198</v>
      </c>
      <c r="B226">
        <v>0.6</v>
      </c>
      <c r="C226">
        <v>2.5000000000000001E-2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DF226">
        <v>226</v>
      </c>
      <c r="DG226">
        <v>0.21</v>
      </c>
      <c r="DH226">
        <v>1.4999999999999999E-2</v>
      </c>
      <c r="DI226" s="5">
        <v>0</v>
      </c>
      <c r="DJ226" s="5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W226">
        <v>226</v>
      </c>
      <c r="DX226">
        <v>0.116416666666667</v>
      </c>
      <c r="DY226">
        <v>0.211666666666667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</row>
    <row r="227" spans="1:138" x14ac:dyDescent="0.25">
      <c r="A227">
        <v>199</v>
      </c>
      <c r="B227">
        <v>0.6</v>
      </c>
      <c r="C227">
        <v>0.03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DF227">
        <v>227</v>
      </c>
      <c r="DG227">
        <v>0.21</v>
      </c>
      <c r="DH227">
        <v>0.03</v>
      </c>
      <c r="DI227" s="5">
        <v>0</v>
      </c>
      <c r="DJ227" s="5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W227">
        <v>227</v>
      </c>
      <c r="DX227">
        <v>0.116416666666667</v>
      </c>
      <c r="DY227">
        <v>0.232833333333333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</row>
    <row r="228" spans="1:138" x14ac:dyDescent="0.25">
      <c r="A228">
        <v>200</v>
      </c>
      <c r="B228">
        <v>0.6</v>
      </c>
      <c r="C228">
        <v>3.4999999999999996E-2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DF228">
        <v>228</v>
      </c>
      <c r="DG228">
        <v>0.21</v>
      </c>
      <c r="DH228">
        <v>4.4999999999999998E-2</v>
      </c>
      <c r="DI228" s="5">
        <v>0</v>
      </c>
      <c r="DJ228" s="5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W228">
        <v>228</v>
      </c>
      <c r="DX228">
        <v>0.116416666666667</v>
      </c>
      <c r="DY228">
        <v>0.254</v>
      </c>
      <c r="DZ228">
        <v>0</v>
      </c>
      <c r="EA228">
        <v>1</v>
      </c>
      <c r="EB228">
        <v>0</v>
      </c>
      <c r="EC228">
        <v>1</v>
      </c>
      <c r="ED228">
        <v>1</v>
      </c>
      <c r="EE228">
        <v>0</v>
      </c>
      <c r="EF228">
        <v>0</v>
      </c>
      <c r="EG228">
        <v>0</v>
      </c>
      <c r="EH228">
        <v>0</v>
      </c>
    </row>
    <row r="229" spans="1:138" x14ac:dyDescent="0.25">
      <c r="A229">
        <v>201</v>
      </c>
      <c r="B229">
        <v>0.6</v>
      </c>
      <c r="C229">
        <v>4.0000000000000008E-2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DF229">
        <v>229</v>
      </c>
      <c r="DG229">
        <v>0.21</v>
      </c>
      <c r="DH229">
        <v>0.06</v>
      </c>
      <c r="DI229" s="5">
        <v>0</v>
      </c>
      <c r="DJ229" s="5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W229">
        <v>229</v>
      </c>
      <c r="DX229">
        <v>0.127</v>
      </c>
      <c r="DY229">
        <v>0</v>
      </c>
      <c r="DZ229">
        <v>0</v>
      </c>
      <c r="EA229">
        <v>1</v>
      </c>
      <c r="EB229">
        <v>0</v>
      </c>
      <c r="EC229">
        <v>1</v>
      </c>
      <c r="ED229">
        <v>1</v>
      </c>
      <c r="EE229">
        <v>0</v>
      </c>
      <c r="EF229">
        <v>0</v>
      </c>
      <c r="EG229">
        <v>0</v>
      </c>
      <c r="EH229">
        <v>0</v>
      </c>
    </row>
    <row r="230" spans="1:138" x14ac:dyDescent="0.25">
      <c r="A230">
        <v>202</v>
      </c>
      <c r="B230">
        <v>0.6</v>
      </c>
      <c r="C230">
        <v>4.5000000000000005E-2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DF230">
        <v>230</v>
      </c>
      <c r="DG230">
        <v>0.21</v>
      </c>
      <c r="DH230">
        <v>7.4999999999999997E-2</v>
      </c>
      <c r="DI230" s="5">
        <v>0</v>
      </c>
      <c r="DJ230" s="5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W230">
        <v>230</v>
      </c>
      <c r="DX230">
        <v>0.127</v>
      </c>
      <c r="DY230">
        <v>1.0583333333333301E-2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</row>
    <row r="231" spans="1:138" x14ac:dyDescent="0.25">
      <c r="A231">
        <v>203</v>
      </c>
      <c r="B231">
        <v>0.6</v>
      </c>
      <c r="C231">
        <v>0.05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DF231">
        <v>231</v>
      </c>
      <c r="DG231">
        <v>0.21</v>
      </c>
      <c r="DH231">
        <v>0.09</v>
      </c>
      <c r="DI231" s="5">
        <v>0</v>
      </c>
      <c r="DJ231" s="5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W231">
        <v>231</v>
      </c>
      <c r="DX231">
        <v>0.127</v>
      </c>
      <c r="DY231">
        <v>2.1166666666666702E-2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</row>
    <row r="232" spans="1:138" x14ac:dyDescent="0.25">
      <c r="A232">
        <v>204</v>
      </c>
      <c r="B232">
        <v>0.6</v>
      </c>
      <c r="C232">
        <v>5.5000000000000007E-2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DF232">
        <v>232</v>
      </c>
      <c r="DG232">
        <v>0.21</v>
      </c>
      <c r="DH232">
        <v>0.105</v>
      </c>
      <c r="DI232" s="5">
        <v>0</v>
      </c>
      <c r="DJ232" s="5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W232">
        <v>232</v>
      </c>
      <c r="DX232">
        <v>0.127</v>
      </c>
      <c r="DY232">
        <v>3.175E-2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</row>
    <row r="233" spans="1:138" x14ac:dyDescent="0.25">
      <c r="A233">
        <v>205</v>
      </c>
      <c r="B233">
        <v>0.6</v>
      </c>
      <c r="C233">
        <v>0.06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DF233">
        <v>233</v>
      </c>
      <c r="DG233">
        <v>0.21</v>
      </c>
      <c r="DH233">
        <v>0.12</v>
      </c>
      <c r="DI233" s="5">
        <v>0</v>
      </c>
      <c r="DJ233" s="5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W233">
        <v>233</v>
      </c>
      <c r="DX233">
        <v>0.127</v>
      </c>
      <c r="DY233">
        <v>4.2333333333333299E-2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</row>
    <row r="234" spans="1:138" x14ac:dyDescent="0.25">
      <c r="A234">
        <v>206</v>
      </c>
      <c r="B234">
        <v>0.6</v>
      </c>
      <c r="C234">
        <v>6.5000000000000002E-2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DF234">
        <v>234</v>
      </c>
      <c r="DG234">
        <v>0.21</v>
      </c>
      <c r="DH234">
        <v>0.13500000000000001</v>
      </c>
      <c r="DI234" s="5">
        <v>0</v>
      </c>
      <c r="DJ234" s="5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W234">
        <v>234</v>
      </c>
      <c r="DX234">
        <v>0.127</v>
      </c>
      <c r="DY234">
        <v>5.2916666666666702E-2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</row>
    <row r="235" spans="1:138" x14ac:dyDescent="0.25">
      <c r="A235">
        <v>207</v>
      </c>
      <c r="B235">
        <v>0.6</v>
      </c>
      <c r="C235">
        <v>6.9999999999999993E-2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DF235">
        <v>235</v>
      </c>
      <c r="DG235">
        <v>0.21</v>
      </c>
      <c r="DH235">
        <v>0.15</v>
      </c>
      <c r="DI235" s="5">
        <v>0</v>
      </c>
      <c r="DJ235" s="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W235">
        <v>235</v>
      </c>
      <c r="DX235">
        <v>0.127</v>
      </c>
      <c r="DY235">
        <v>6.3500000000000001E-2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</row>
    <row r="236" spans="1:138" x14ac:dyDescent="0.25">
      <c r="A236">
        <v>208</v>
      </c>
      <c r="B236">
        <v>0.6</v>
      </c>
      <c r="C236">
        <v>7.5000000000000011E-2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DF236">
        <v>236</v>
      </c>
      <c r="DG236">
        <v>0.21</v>
      </c>
      <c r="DH236">
        <v>0.16500000000000001</v>
      </c>
      <c r="DI236" s="5">
        <v>0</v>
      </c>
      <c r="DJ236" s="5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W236">
        <v>236</v>
      </c>
      <c r="DX236">
        <v>0.127</v>
      </c>
      <c r="DY236">
        <v>7.4083333333333307E-2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</row>
    <row r="237" spans="1:138" x14ac:dyDescent="0.25">
      <c r="A237">
        <v>209</v>
      </c>
      <c r="B237">
        <v>0.6</v>
      </c>
      <c r="C237">
        <v>8.0000000000000016E-2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DF237">
        <v>237</v>
      </c>
      <c r="DG237">
        <v>0.21</v>
      </c>
      <c r="DH237">
        <v>0.18</v>
      </c>
      <c r="DI237" s="5">
        <v>0</v>
      </c>
      <c r="DJ237" s="5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W237">
        <v>237</v>
      </c>
      <c r="DX237">
        <v>0.127</v>
      </c>
      <c r="DY237">
        <v>8.4666666666666696E-2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</row>
    <row r="238" spans="1:138" x14ac:dyDescent="0.25">
      <c r="A238">
        <v>210</v>
      </c>
      <c r="B238">
        <v>0.6</v>
      </c>
      <c r="C238">
        <v>8.5000000000000006E-2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DF238">
        <v>238</v>
      </c>
      <c r="DG238">
        <v>0.21</v>
      </c>
      <c r="DH238">
        <v>0.19500000000000001</v>
      </c>
      <c r="DI238" s="5">
        <v>0</v>
      </c>
      <c r="DJ238" s="5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W238">
        <v>238</v>
      </c>
      <c r="DX238">
        <v>0.127</v>
      </c>
      <c r="DY238">
        <v>9.5250000000000001E-2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</row>
    <row r="239" spans="1:138" x14ac:dyDescent="0.25">
      <c r="A239">
        <v>211</v>
      </c>
      <c r="B239">
        <v>0.6</v>
      </c>
      <c r="C239">
        <v>9.0000000000000011E-2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DF239">
        <v>239</v>
      </c>
      <c r="DG239">
        <v>0.21</v>
      </c>
      <c r="DH239">
        <v>0.21</v>
      </c>
      <c r="DI239" s="5">
        <v>0</v>
      </c>
      <c r="DJ239" s="5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W239">
        <v>239</v>
      </c>
      <c r="DX239">
        <v>0.127</v>
      </c>
      <c r="DY239">
        <v>0.105833333333333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</row>
    <row r="240" spans="1:138" x14ac:dyDescent="0.25">
      <c r="A240">
        <v>212</v>
      </c>
      <c r="B240">
        <v>0.6</v>
      </c>
      <c r="C240">
        <v>9.5000000000000001E-2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DF240">
        <v>240</v>
      </c>
      <c r="DG240">
        <v>0.21</v>
      </c>
      <c r="DH240">
        <v>0.22500000000000001</v>
      </c>
      <c r="DI240" s="5">
        <v>0</v>
      </c>
      <c r="DJ240" s="5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W240">
        <v>240</v>
      </c>
      <c r="DX240">
        <v>0.127</v>
      </c>
      <c r="DY240">
        <v>0.116416666666667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</row>
    <row r="241" spans="1:138" x14ac:dyDescent="0.25">
      <c r="A241">
        <v>213</v>
      </c>
      <c r="B241">
        <v>0.6</v>
      </c>
      <c r="C241">
        <v>0.1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DF241">
        <v>241</v>
      </c>
      <c r="DG241">
        <v>0.21</v>
      </c>
      <c r="DH241">
        <v>0.24</v>
      </c>
      <c r="DI241" s="5">
        <v>0</v>
      </c>
      <c r="DJ241" s="5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W241">
        <v>241</v>
      </c>
      <c r="DX241">
        <v>0.127</v>
      </c>
      <c r="DY241">
        <v>0.127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</row>
    <row r="242" spans="1:138" x14ac:dyDescent="0.25">
      <c r="A242">
        <v>214</v>
      </c>
      <c r="B242">
        <v>0.65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DF242">
        <v>242</v>
      </c>
      <c r="DG242">
        <v>0.21</v>
      </c>
      <c r="DH242">
        <v>0.255</v>
      </c>
      <c r="DI242" s="5">
        <v>0</v>
      </c>
      <c r="DJ242" s="5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W242">
        <v>242</v>
      </c>
      <c r="DX242">
        <v>0.127</v>
      </c>
      <c r="DY242">
        <v>0.137583333333333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</row>
    <row r="243" spans="1:138" x14ac:dyDescent="0.25">
      <c r="A243">
        <v>215</v>
      </c>
      <c r="B243">
        <v>0.65</v>
      </c>
      <c r="C243">
        <v>1.0000000000000002E-2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DF243">
        <v>243</v>
      </c>
      <c r="DG243">
        <v>0.21</v>
      </c>
      <c r="DH243">
        <v>0.27</v>
      </c>
      <c r="DI243" s="5">
        <v>0</v>
      </c>
      <c r="DJ243" s="5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W243">
        <v>243</v>
      </c>
      <c r="DX243">
        <v>0.127</v>
      </c>
      <c r="DY243">
        <v>0.148166666666667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</row>
    <row r="244" spans="1:138" x14ac:dyDescent="0.25">
      <c r="A244">
        <v>216</v>
      </c>
      <c r="B244">
        <v>0.65</v>
      </c>
      <c r="C244">
        <v>2.0000000000000004E-2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DF244">
        <v>244</v>
      </c>
      <c r="DG244">
        <v>0.21</v>
      </c>
      <c r="DH244">
        <v>0.28499999999999998</v>
      </c>
      <c r="DI244" s="5">
        <v>0</v>
      </c>
      <c r="DJ244" s="5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W244">
        <v>244</v>
      </c>
      <c r="DX244">
        <v>0.127</v>
      </c>
      <c r="DY244">
        <v>0.15875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</row>
    <row r="245" spans="1:138" x14ac:dyDescent="0.25">
      <c r="A245">
        <v>217</v>
      </c>
      <c r="B245">
        <v>0.65</v>
      </c>
      <c r="C245">
        <v>0.03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DF245">
        <v>245</v>
      </c>
      <c r="DG245">
        <v>0.21</v>
      </c>
      <c r="DH245">
        <v>0.3</v>
      </c>
      <c r="DI245" s="5">
        <v>0</v>
      </c>
      <c r="DJ245" s="5">
        <v>1</v>
      </c>
      <c r="DK245">
        <v>1</v>
      </c>
      <c r="DL245">
        <v>1</v>
      </c>
      <c r="DM245">
        <v>1</v>
      </c>
      <c r="DN245">
        <v>1</v>
      </c>
      <c r="DO245">
        <v>0</v>
      </c>
      <c r="DP245">
        <v>0</v>
      </c>
      <c r="DQ245">
        <v>0</v>
      </c>
      <c r="DW245">
        <v>245</v>
      </c>
      <c r="DX245">
        <v>0.127</v>
      </c>
      <c r="DY245">
        <v>0.169333333333333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</row>
    <row r="246" spans="1:138" x14ac:dyDescent="0.25">
      <c r="A246">
        <v>218</v>
      </c>
      <c r="B246">
        <v>0.65</v>
      </c>
      <c r="C246">
        <v>4.0000000000000008E-2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DF246">
        <v>246</v>
      </c>
      <c r="DG246">
        <v>0.22500000000000001</v>
      </c>
      <c r="DH246">
        <v>0</v>
      </c>
      <c r="DI246" s="5">
        <v>0</v>
      </c>
      <c r="DJ246" s="5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W246">
        <v>246</v>
      </c>
      <c r="DX246">
        <v>0.127</v>
      </c>
      <c r="DY246">
        <v>0.179916666666667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</row>
    <row r="247" spans="1:138" x14ac:dyDescent="0.25">
      <c r="A247">
        <v>219</v>
      </c>
      <c r="B247">
        <v>0.65</v>
      </c>
      <c r="C247">
        <v>0.05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DF247">
        <v>247</v>
      </c>
      <c r="DG247">
        <v>0.22500000000000001</v>
      </c>
      <c r="DH247">
        <v>0.03</v>
      </c>
      <c r="DI247" s="5">
        <v>0</v>
      </c>
      <c r="DJ247" s="5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W247">
        <v>247</v>
      </c>
      <c r="DX247">
        <v>0.127</v>
      </c>
      <c r="DY247">
        <v>0.1905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</row>
    <row r="248" spans="1:138" x14ac:dyDescent="0.25">
      <c r="A248">
        <v>220</v>
      </c>
      <c r="B248">
        <v>0.65</v>
      </c>
      <c r="C248">
        <v>0.06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DF248">
        <v>248</v>
      </c>
      <c r="DG248">
        <v>0.22500000000000001</v>
      </c>
      <c r="DH248">
        <v>0.06</v>
      </c>
      <c r="DI248" s="5">
        <v>0</v>
      </c>
      <c r="DJ248" s="5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W248">
        <v>248</v>
      </c>
      <c r="DX248">
        <v>0.127</v>
      </c>
      <c r="DY248">
        <v>0.201083333333333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</row>
    <row r="249" spans="1:138" x14ac:dyDescent="0.25">
      <c r="A249">
        <v>221</v>
      </c>
      <c r="B249">
        <v>0.65</v>
      </c>
      <c r="C249">
        <v>6.9999999999999993E-2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DF249">
        <v>249</v>
      </c>
      <c r="DG249">
        <v>0.22500000000000001</v>
      </c>
      <c r="DH249">
        <v>0.09</v>
      </c>
      <c r="DI249" s="5">
        <v>0</v>
      </c>
      <c r="DJ249" s="5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W249">
        <v>249</v>
      </c>
      <c r="DX249">
        <v>0.127</v>
      </c>
      <c r="DY249">
        <v>0.211666666666667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</row>
    <row r="250" spans="1:138" x14ac:dyDescent="0.25">
      <c r="A250">
        <v>222</v>
      </c>
      <c r="B250">
        <v>0.65</v>
      </c>
      <c r="C250">
        <v>8.0000000000000016E-2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DF250">
        <v>250</v>
      </c>
      <c r="DG250">
        <v>0.22500000000000001</v>
      </c>
      <c r="DH250">
        <v>0.12</v>
      </c>
      <c r="DI250" s="5">
        <v>0</v>
      </c>
      <c r="DJ250" s="5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W250">
        <v>250</v>
      </c>
      <c r="DX250">
        <v>0.127</v>
      </c>
      <c r="DY250">
        <v>0.22225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</row>
    <row r="251" spans="1:138" x14ac:dyDescent="0.25">
      <c r="A251">
        <v>223</v>
      </c>
      <c r="B251">
        <v>0.65</v>
      </c>
      <c r="C251">
        <v>9.0000000000000011E-2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DF251">
        <v>251</v>
      </c>
      <c r="DG251">
        <v>0.22500000000000001</v>
      </c>
      <c r="DH251">
        <v>0.15</v>
      </c>
      <c r="DI251" s="5">
        <v>0</v>
      </c>
      <c r="DJ251" s="5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W251">
        <v>251</v>
      </c>
      <c r="DX251">
        <v>0.127</v>
      </c>
      <c r="DY251">
        <v>0.232833333333333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</row>
    <row r="252" spans="1:138" x14ac:dyDescent="0.25">
      <c r="A252">
        <v>224</v>
      </c>
      <c r="B252">
        <v>0.65</v>
      </c>
      <c r="C252">
        <v>0.1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DF252">
        <v>252</v>
      </c>
      <c r="DG252">
        <v>0.22500000000000001</v>
      </c>
      <c r="DH252">
        <v>0.18</v>
      </c>
      <c r="DI252" s="5">
        <v>0</v>
      </c>
      <c r="DJ252" s="5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W252">
        <v>252</v>
      </c>
      <c r="DX252">
        <v>0.127</v>
      </c>
      <c r="DY252">
        <v>0.243416666666667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</row>
    <row r="253" spans="1:138" x14ac:dyDescent="0.25">
      <c r="A253">
        <v>225</v>
      </c>
      <c r="B253">
        <v>0.7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DF253">
        <v>253</v>
      </c>
      <c r="DG253">
        <v>0.22500000000000001</v>
      </c>
      <c r="DH253">
        <v>0.21</v>
      </c>
      <c r="DI253" s="5">
        <v>0</v>
      </c>
      <c r="DJ253" s="5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W253">
        <v>253</v>
      </c>
      <c r="DX253">
        <v>0.127</v>
      </c>
      <c r="DY253">
        <v>0.254</v>
      </c>
      <c r="DZ253">
        <v>0</v>
      </c>
      <c r="EA253">
        <v>1</v>
      </c>
      <c r="EB253">
        <v>0</v>
      </c>
      <c r="EC253">
        <v>1</v>
      </c>
      <c r="ED253">
        <v>1</v>
      </c>
      <c r="EE253">
        <v>0</v>
      </c>
      <c r="EF253">
        <v>0</v>
      </c>
      <c r="EG253">
        <v>0</v>
      </c>
      <c r="EH253">
        <v>0</v>
      </c>
    </row>
    <row r="254" spans="1:138" x14ac:dyDescent="0.25">
      <c r="A254">
        <v>226</v>
      </c>
      <c r="B254">
        <v>0.7</v>
      </c>
      <c r="C254">
        <v>5.000000000000001E-3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DF254">
        <v>254</v>
      </c>
      <c r="DG254">
        <v>0.22500000000000001</v>
      </c>
      <c r="DH254">
        <v>0.24</v>
      </c>
      <c r="DI254" s="5">
        <v>0</v>
      </c>
      <c r="DJ254" s="5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W254">
        <v>254</v>
      </c>
      <c r="DX254">
        <v>0.137583333333333</v>
      </c>
      <c r="DY254">
        <v>0</v>
      </c>
      <c r="DZ254">
        <v>0</v>
      </c>
      <c r="EA254">
        <v>1</v>
      </c>
      <c r="EB254">
        <v>0</v>
      </c>
      <c r="EC254">
        <v>1</v>
      </c>
      <c r="ED254">
        <v>1</v>
      </c>
      <c r="EE254">
        <v>0</v>
      </c>
      <c r="EF254">
        <v>0</v>
      </c>
      <c r="EG254">
        <v>0</v>
      </c>
      <c r="EH254">
        <v>0</v>
      </c>
    </row>
    <row r="255" spans="1:138" x14ac:dyDescent="0.25">
      <c r="A255">
        <v>227</v>
      </c>
      <c r="B255">
        <v>0.7</v>
      </c>
      <c r="C255">
        <v>1.0000000000000002E-2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DF255">
        <v>255</v>
      </c>
      <c r="DG255">
        <v>0.22500000000000001</v>
      </c>
      <c r="DH255">
        <v>0.27</v>
      </c>
      <c r="DI255" s="5">
        <v>0</v>
      </c>
      <c r="DJ255" s="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W255">
        <v>255</v>
      </c>
      <c r="DX255">
        <v>0.137583333333333</v>
      </c>
      <c r="DY255">
        <v>2.1166666666666702E-2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</row>
    <row r="256" spans="1:138" x14ac:dyDescent="0.25">
      <c r="A256">
        <v>228</v>
      </c>
      <c r="B256">
        <v>0.7</v>
      </c>
      <c r="C256">
        <v>1.4999999999999999E-2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DF256">
        <v>256</v>
      </c>
      <c r="DG256">
        <v>0.22500000000000001</v>
      </c>
      <c r="DH256">
        <v>0.3</v>
      </c>
      <c r="DI256" s="5">
        <v>0</v>
      </c>
      <c r="DJ256" s="5">
        <v>1</v>
      </c>
      <c r="DK256">
        <v>1</v>
      </c>
      <c r="DL256">
        <v>1</v>
      </c>
      <c r="DM256">
        <v>1</v>
      </c>
      <c r="DN256">
        <v>1</v>
      </c>
      <c r="DO256">
        <v>0</v>
      </c>
      <c r="DP256">
        <v>0</v>
      </c>
      <c r="DQ256">
        <v>0</v>
      </c>
      <c r="DW256">
        <v>256</v>
      </c>
      <c r="DX256">
        <v>0.137583333333333</v>
      </c>
      <c r="DY256">
        <v>4.2333333333333299E-2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</row>
    <row r="257" spans="1:138" x14ac:dyDescent="0.25">
      <c r="A257">
        <v>229</v>
      </c>
      <c r="B257">
        <v>0.7</v>
      </c>
      <c r="C257">
        <v>2.0000000000000004E-2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DF257">
        <v>257</v>
      </c>
      <c r="DG257">
        <v>0.24</v>
      </c>
      <c r="DH257">
        <v>0</v>
      </c>
      <c r="DI257" s="5">
        <v>0</v>
      </c>
      <c r="DJ257" s="5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W257">
        <v>257</v>
      </c>
      <c r="DX257">
        <v>0.137583333333333</v>
      </c>
      <c r="DY257">
        <v>6.3500000000000001E-2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</row>
    <row r="258" spans="1:138" x14ac:dyDescent="0.25">
      <c r="A258">
        <v>230</v>
      </c>
      <c r="B258">
        <v>0.7</v>
      </c>
      <c r="C258">
        <v>2.5000000000000001E-2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DF258">
        <v>258</v>
      </c>
      <c r="DG258">
        <v>0.24</v>
      </c>
      <c r="DH258">
        <v>1.4999999999999999E-2</v>
      </c>
      <c r="DI258" s="5">
        <v>0</v>
      </c>
      <c r="DJ258" s="5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W258">
        <v>258</v>
      </c>
      <c r="DX258">
        <v>0.137583333333333</v>
      </c>
      <c r="DY258">
        <v>8.4666666666666696E-2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</row>
    <row r="259" spans="1:138" x14ac:dyDescent="0.25">
      <c r="A259">
        <v>231</v>
      </c>
      <c r="B259">
        <v>0.7</v>
      </c>
      <c r="C259">
        <v>0.03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DF259">
        <v>259</v>
      </c>
      <c r="DG259">
        <v>0.24</v>
      </c>
      <c r="DH259">
        <v>0.03</v>
      </c>
      <c r="DI259" s="5">
        <v>0</v>
      </c>
      <c r="DJ259" s="5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W259">
        <v>259</v>
      </c>
      <c r="DX259">
        <v>0.137583333333333</v>
      </c>
      <c r="DY259">
        <v>0.105833333333333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</row>
    <row r="260" spans="1:138" x14ac:dyDescent="0.25">
      <c r="A260">
        <v>232</v>
      </c>
      <c r="B260">
        <v>0.7</v>
      </c>
      <c r="C260">
        <v>3.4999999999999996E-2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DF260">
        <v>260</v>
      </c>
      <c r="DG260">
        <v>0.24</v>
      </c>
      <c r="DH260">
        <v>4.4999999999999998E-2</v>
      </c>
      <c r="DI260" s="5">
        <v>0</v>
      </c>
      <c r="DJ260" s="5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W260">
        <v>260</v>
      </c>
      <c r="DX260">
        <v>0.137583333333333</v>
      </c>
      <c r="DY260">
        <v>0.127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</row>
    <row r="261" spans="1:138" x14ac:dyDescent="0.25">
      <c r="A261">
        <v>233</v>
      </c>
      <c r="B261">
        <v>0.7</v>
      </c>
      <c r="C261">
        <v>4.0000000000000008E-2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DF261">
        <v>261</v>
      </c>
      <c r="DG261">
        <v>0.24</v>
      </c>
      <c r="DH261">
        <v>0.06</v>
      </c>
      <c r="DI261" s="5">
        <v>0</v>
      </c>
      <c r="DJ261" s="5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W261">
        <v>261</v>
      </c>
      <c r="DX261">
        <v>0.137583333333333</v>
      </c>
      <c r="DY261">
        <v>0.148166666666667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</row>
    <row r="262" spans="1:138" x14ac:dyDescent="0.25">
      <c r="A262">
        <v>234</v>
      </c>
      <c r="B262">
        <v>0.7</v>
      </c>
      <c r="C262">
        <v>4.5000000000000005E-2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DF262">
        <v>262</v>
      </c>
      <c r="DG262">
        <v>0.24</v>
      </c>
      <c r="DH262">
        <v>7.4999999999999997E-2</v>
      </c>
      <c r="DI262" s="5">
        <v>0</v>
      </c>
      <c r="DJ262" s="5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W262">
        <v>262</v>
      </c>
      <c r="DX262">
        <v>0.137583333333333</v>
      </c>
      <c r="DY262">
        <v>0.169333333333333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</row>
    <row r="263" spans="1:138" x14ac:dyDescent="0.25">
      <c r="A263">
        <v>235</v>
      </c>
      <c r="B263">
        <v>0.7</v>
      </c>
      <c r="C263">
        <v>0.05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DF263">
        <v>263</v>
      </c>
      <c r="DG263">
        <v>0.24</v>
      </c>
      <c r="DH263">
        <v>0.09</v>
      </c>
      <c r="DI263" s="5">
        <v>0</v>
      </c>
      <c r="DJ263" s="5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W263">
        <v>263</v>
      </c>
      <c r="DX263">
        <v>0.137583333333333</v>
      </c>
      <c r="DY263">
        <v>0.1905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</row>
    <row r="264" spans="1:138" x14ac:dyDescent="0.25">
      <c r="A264">
        <v>236</v>
      </c>
      <c r="B264">
        <v>0.7</v>
      </c>
      <c r="C264">
        <v>5.5000000000000007E-2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DF264">
        <v>264</v>
      </c>
      <c r="DG264">
        <v>0.24</v>
      </c>
      <c r="DH264">
        <v>0.105</v>
      </c>
      <c r="DI264" s="5">
        <v>0</v>
      </c>
      <c r="DJ264" s="5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W264">
        <v>264</v>
      </c>
      <c r="DX264">
        <v>0.137583333333333</v>
      </c>
      <c r="DY264">
        <v>0.211666666666667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</row>
    <row r="265" spans="1:138" x14ac:dyDescent="0.25">
      <c r="A265">
        <v>237</v>
      </c>
      <c r="B265">
        <v>0.7</v>
      </c>
      <c r="C265">
        <v>0.06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DF265">
        <v>265</v>
      </c>
      <c r="DG265">
        <v>0.24</v>
      </c>
      <c r="DH265">
        <v>0.12</v>
      </c>
      <c r="DI265" s="5">
        <v>0</v>
      </c>
      <c r="DJ265" s="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W265">
        <v>265</v>
      </c>
      <c r="DX265">
        <v>0.137583333333333</v>
      </c>
      <c r="DY265">
        <v>0.232833333333333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</row>
    <row r="266" spans="1:138" x14ac:dyDescent="0.25">
      <c r="A266">
        <v>238</v>
      </c>
      <c r="B266">
        <v>0.7</v>
      </c>
      <c r="C266">
        <v>6.5000000000000002E-2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DF266">
        <v>266</v>
      </c>
      <c r="DG266">
        <v>0.24</v>
      </c>
      <c r="DH266">
        <v>0.13500000000000001</v>
      </c>
      <c r="DI266" s="5">
        <v>0</v>
      </c>
      <c r="DJ266" s="5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W266">
        <v>266</v>
      </c>
      <c r="DX266">
        <v>0.137583333333333</v>
      </c>
      <c r="DY266">
        <v>0.254</v>
      </c>
      <c r="DZ266">
        <v>0</v>
      </c>
      <c r="EA266">
        <v>1</v>
      </c>
      <c r="EB266">
        <v>0</v>
      </c>
      <c r="EC266">
        <v>1</v>
      </c>
      <c r="ED266">
        <v>1</v>
      </c>
      <c r="EE266">
        <v>0</v>
      </c>
      <c r="EF266">
        <v>0</v>
      </c>
      <c r="EG266">
        <v>0</v>
      </c>
      <c r="EH266">
        <v>0</v>
      </c>
    </row>
    <row r="267" spans="1:138" x14ac:dyDescent="0.25">
      <c r="A267">
        <v>239</v>
      </c>
      <c r="B267">
        <v>0.7</v>
      </c>
      <c r="C267">
        <v>6.9999999999999993E-2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DF267">
        <v>267</v>
      </c>
      <c r="DG267">
        <v>0.24</v>
      </c>
      <c r="DH267">
        <v>0.15</v>
      </c>
      <c r="DI267" s="5">
        <v>0</v>
      </c>
      <c r="DJ267" s="5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W267">
        <v>267</v>
      </c>
      <c r="DX267">
        <v>0.148166666666667</v>
      </c>
      <c r="DY267">
        <v>0</v>
      </c>
      <c r="DZ267">
        <v>0</v>
      </c>
      <c r="EA267">
        <v>1</v>
      </c>
      <c r="EB267">
        <v>0</v>
      </c>
      <c r="EC267">
        <v>1</v>
      </c>
      <c r="ED267">
        <v>1</v>
      </c>
      <c r="EE267">
        <v>0</v>
      </c>
      <c r="EF267">
        <v>0</v>
      </c>
      <c r="EG267">
        <v>0</v>
      </c>
      <c r="EH267">
        <v>0</v>
      </c>
    </row>
    <row r="268" spans="1:138" x14ac:dyDescent="0.25">
      <c r="A268">
        <v>240</v>
      </c>
      <c r="B268">
        <v>0.7</v>
      </c>
      <c r="C268">
        <v>7.5000000000000011E-2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DF268">
        <v>268</v>
      </c>
      <c r="DG268">
        <v>0.24</v>
      </c>
      <c r="DH268">
        <v>0.16500000000000001</v>
      </c>
      <c r="DI268" s="5">
        <v>0</v>
      </c>
      <c r="DJ268" s="5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W268">
        <v>268</v>
      </c>
      <c r="DX268">
        <v>0.148166666666667</v>
      </c>
      <c r="DY268">
        <v>1.0583333333333301E-2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</row>
    <row r="269" spans="1:138" x14ac:dyDescent="0.25">
      <c r="A269">
        <v>241</v>
      </c>
      <c r="B269">
        <v>0.7</v>
      </c>
      <c r="C269">
        <v>8.0000000000000016E-2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DF269">
        <v>269</v>
      </c>
      <c r="DG269">
        <v>0.24</v>
      </c>
      <c r="DH269">
        <v>0.18</v>
      </c>
      <c r="DI269" s="5">
        <v>0</v>
      </c>
      <c r="DJ269" s="5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W269">
        <v>269</v>
      </c>
      <c r="DX269">
        <v>0.148166666666667</v>
      </c>
      <c r="DY269">
        <v>2.1166666666666702E-2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</row>
    <row r="270" spans="1:138" x14ac:dyDescent="0.25">
      <c r="A270">
        <v>242</v>
      </c>
      <c r="B270">
        <v>0.7</v>
      </c>
      <c r="C270">
        <v>8.5000000000000006E-2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DF270">
        <v>270</v>
      </c>
      <c r="DG270">
        <v>0.24</v>
      </c>
      <c r="DH270">
        <v>0.19500000000000001</v>
      </c>
      <c r="DI270" s="5">
        <v>0</v>
      </c>
      <c r="DJ270" s="5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W270">
        <v>270</v>
      </c>
      <c r="DX270">
        <v>0.148166666666667</v>
      </c>
      <c r="DY270">
        <v>3.175E-2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</row>
    <row r="271" spans="1:138" x14ac:dyDescent="0.25">
      <c r="A271">
        <v>243</v>
      </c>
      <c r="B271">
        <v>0.7</v>
      </c>
      <c r="C271">
        <v>9.0000000000000011E-2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DF271">
        <v>271</v>
      </c>
      <c r="DG271">
        <v>0.24</v>
      </c>
      <c r="DH271">
        <v>0.21</v>
      </c>
      <c r="DI271" s="5">
        <v>0</v>
      </c>
      <c r="DJ271" s="5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W271">
        <v>271</v>
      </c>
      <c r="DX271">
        <v>0.148166666666667</v>
      </c>
      <c r="DY271">
        <v>4.2333333333333299E-2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</row>
    <row r="272" spans="1:138" x14ac:dyDescent="0.25">
      <c r="A272">
        <v>244</v>
      </c>
      <c r="B272">
        <v>0.7</v>
      </c>
      <c r="C272">
        <v>9.5000000000000001E-2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DF272">
        <v>272</v>
      </c>
      <c r="DG272">
        <v>0.24</v>
      </c>
      <c r="DH272">
        <v>0.22500000000000001</v>
      </c>
      <c r="DI272" s="5">
        <v>0</v>
      </c>
      <c r="DJ272" s="5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W272">
        <v>272</v>
      </c>
      <c r="DX272">
        <v>0.148166666666667</v>
      </c>
      <c r="DY272">
        <v>5.2916666666666702E-2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</row>
    <row r="273" spans="1:138" x14ac:dyDescent="0.25">
      <c r="A273">
        <v>245</v>
      </c>
      <c r="B273">
        <v>0.7</v>
      </c>
      <c r="C273">
        <v>0.1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DF273">
        <v>273</v>
      </c>
      <c r="DG273">
        <v>0.24</v>
      </c>
      <c r="DH273">
        <v>0.24</v>
      </c>
      <c r="DI273" s="5">
        <v>0</v>
      </c>
      <c r="DJ273" s="5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W273">
        <v>273</v>
      </c>
      <c r="DX273">
        <v>0.148166666666667</v>
      </c>
      <c r="DY273">
        <v>6.3500000000000001E-2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</row>
    <row r="274" spans="1:138" x14ac:dyDescent="0.25">
      <c r="A274">
        <v>246</v>
      </c>
      <c r="B274">
        <v>0.75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DF274">
        <v>274</v>
      </c>
      <c r="DG274">
        <v>0.24</v>
      </c>
      <c r="DH274">
        <v>0.255</v>
      </c>
      <c r="DI274" s="5">
        <v>0</v>
      </c>
      <c r="DJ274" s="5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W274">
        <v>274</v>
      </c>
      <c r="DX274">
        <v>0.148166666666667</v>
      </c>
      <c r="DY274">
        <v>7.4083333333333307E-2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</row>
    <row r="275" spans="1:138" x14ac:dyDescent="0.25">
      <c r="A275">
        <v>247</v>
      </c>
      <c r="B275">
        <v>0.75</v>
      </c>
      <c r="C275">
        <v>1.0000000000000002E-2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DF275">
        <v>275</v>
      </c>
      <c r="DG275">
        <v>0.24</v>
      </c>
      <c r="DH275">
        <v>0.27</v>
      </c>
      <c r="DI275" s="5">
        <v>0</v>
      </c>
      <c r="DJ275" s="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W275">
        <v>275</v>
      </c>
      <c r="DX275">
        <v>0.148166666666667</v>
      </c>
      <c r="DY275">
        <v>8.4666666666666696E-2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</row>
    <row r="276" spans="1:138" x14ac:dyDescent="0.25">
      <c r="A276">
        <v>248</v>
      </c>
      <c r="B276">
        <v>0.75</v>
      </c>
      <c r="C276">
        <v>2.0000000000000004E-2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DF276">
        <v>276</v>
      </c>
      <c r="DG276">
        <v>0.24</v>
      </c>
      <c r="DH276">
        <v>0.28499999999999998</v>
      </c>
      <c r="DI276" s="5">
        <v>0</v>
      </c>
      <c r="DJ276" s="5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W276">
        <v>276</v>
      </c>
      <c r="DX276">
        <v>0.148166666666667</v>
      </c>
      <c r="DY276">
        <v>9.5250000000000001E-2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</row>
    <row r="277" spans="1:138" x14ac:dyDescent="0.25">
      <c r="A277">
        <v>249</v>
      </c>
      <c r="B277">
        <v>0.75</v>
      </c>
      <c r="C277">
        <v>0.03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DF277">
        <v>277</v>
      </c>
      <c r="DG277">
        <v>0.24</v>
      </c>
      <c r="DH277">
        <v>0.3</v>
      </c>
      <c r="DI277" s="5">
        <v>0</v>
      </c>
      <c r="DJ277" s="5">
        <v>1</v>
      </c>
      <c r="DK277">
        <v>1</v>
      </c>
      <c r="DL277">
        <v>1</v>
      </c>
      <c r="DM277">
        <v>1</v>
      </c>
      <c r="DN277">
        <v>1</v>
      </c>
      <c r="DO277">
        <v>0</v>
      </c>
      <c r="DP277">
        <v>0</v>
      </c>
      <c r="DQ277">
        <v>0</v>
      </c>
      <c r="DW277">
        <v>277</v>
      </c>
      <c r="DX277">
        <v>0.148166666666667</v>
      </c>
      <c r="DY277">
        <v>0.105833333333333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</row>
    <row r="278" spans="1:138" x14ac:dyDescent="0.25">
      <c r="A278">
        <v>250</v>
      </c>
      <c r="B278">
        <v>0.75</v>
      </c>
      <c r="C278">
        <v>4.0000000000000008E-2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DF278">
        <v>278</v>
      </c>
      <c r="DG278">
        <v>0.255</v>
      </c>
      <c r="DH278">
        <v>0</v>
      </c>
      <c r="DI278" s="5">
        <v>0</v>
      </c>
      <c r="DJ278" s="5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W278">
        <v>278</v>
      </c>
      <c r="DX278">
        <v>0.148166666666667</v>
      </c>
      <c r="DY278">
        <v>0.116416666666667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</row>
    <row r="279" spans="1:138" x14ac:dyDescent="0.25">
      <c r="A279">
        <v>251</v>
      </c>
      <c r="B279">
        <v>0.75</v>
      </c>
      <c r="C279">
        <v>0.05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DF279">
        <v>279</v>
      </c>
      <c r="DG279">
        <v>0.255</v>
      </c>
      <c r="DH279">
        <v>0.03</v>
      </c>
      <c r="DI279" s="5">
        <v>0</v>
      </c>
      <c r="DJ279" s="5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W279">
        <v>279</v>
      </c>
      <c r="DX279">
        <v>0.148166666666667</v>
      </c>
      <c r="DY279">
        <v>0.127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</row>
    <row r="280" spans="1:138" x14ac:dyDescent="0.25">
      <c r="A280">
        <v>252</v>
      </c>
      <c r="B280">
        <v>0.75</v>
      </c>
      <c r="C280">
        <v>0.06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DF280">
        <v>280</v>
      </c>
      <c r="DG280">
        <v>0.255</v>
      </c>
      <c r="DH280">
        <v>0.06</v>
      </c>
      <c r="DI280" s="5">
        <v>0</v>
      </c>
      <c r="DJ280" s="5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W280">
        <v>280</v>
      </c>
      <c r="DX280">
        <v>0.148166666666667</v>
      </c>
      <c r="DY280">
        <v>0.137583333333333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</row>
    <row r="281" spans="1:138" x14ac:dyDescent="0.25">
      <c r="A281">
        <v>253</v>
      </c>
      <c r="B281">
        <v>0.75</v>
      </c>
      <c r="C281">
        <v>6.9999999999999993E-2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DF281">
        <v>281</v>
      </c>
      <c r="DG281">
        <v>0.255</v>
      </c>
      <c r="DH281">
        <v>0.09</v>
      </c>
      <c r="DI281" s="5">
        <v>0</v>
      </c>
      <c r="DJ281" s="5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W281">
        <v>281</v>
      </c>
      <c r="DX281">
        <v>0.148166666666667</v>
      </c>
      <c r="DY281">
        <v>0.148166666666667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</row>
    <row r="282" spans="1:138" x14ac:dyDescent="0.25">
      <c r="A282">
        <v>254</v>
      </c>
      <c r="B282">
        <v>0.75</v>
      </c>
      <c r="C282">
        <v>8.0000000000000016E-2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DF282">
        <v>282</v>
      </c>
      <c r="DG282">
        <v>0.255</v>
      </c>
      <c r="DH282">
        <v>0.12</v>
      </c>
      <c r="DI282" s="5">
        <v>0</v>
      </c>
      <c r="DJ282" s="5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W282">
        <v>282</v>
      </c>
      <c r="DX282">
        <v>0.148166666666667</v>
      </c>
      <c r="DY282">
        <v>0.15875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</row>
    <row r="283" spans="1:138" x14ac:dyDescent="0.25">
      <c r="A283">
        <v>255</v>
      </c>
      <c r="B283">
        <v>0.75</v>
      </c>
      <c r="C283">
        <v>9.0000000000000011E-2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DF283">
        <v>283</v>
      </c>
      <c r="DG283">
        <v>0.255</v>
      </c>
      <c r="DH283">
        <v>0.15</v>
      </c>
      <c r="DI283" s="5">
        <v>0</v>
      </c>
      <c r="DJ283" s="5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W283">
        <v>283</v>
      </c>
      <c r="DX283">
        <v>0.148166666666667</v>
      </c>
      <c r="DY283">
        <v>0.169333333333333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</row>
    <row r="284" spans="1:138" x14ac:dyDescent="0.25">
      <c r="A284">
        <v>256</v>
      </c>
      <c r="B284">
        <v>0.75</v>
      </c>
      <c r="C284">
        <v>0.1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DF284">
        <v>284</v>
      </c>
      <c r="DG284">
        <v>0.255</v>
      </c>
      <c r="DH284">
        <v>0.18</v>
      </c>
      <c r="DI284" s="5">
        <v>0</v>
      </c>
      <c r="DJ284" s="5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W284">
        <v>284</v>
      </c>
      <c r="DX284">
        <v>0.148166666666667</v>
      </c>
      <c r="DY284">
        <v>0.179916666666667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</row>
    <row r="285" spans="1:138" x14ac:dyDescent="0.25">
      <c r="A285">
        <v>257</v>
      </c>
      <c r="B285">
        <v>0.8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DF285">
        <v>285</v>
      </c>
      <c r="DG285">
        <v>0.255</v>
      </c>
      <c r="DH285">
        <v>0.21</v>
      </c>
      <c r="DI285" s="5">
        <v>0</v>
      </c>
      <c r="DJ285" s="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W285">
        <v>285</v>
      </c>
      <c r="DX285">
        <v>0.148166666666667</v>
      </c>
      <c r="DY285">
        <v>0.1905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</row>
    <row r="286" spans="1:138" x14ac:dyDescent="0.25">
      <c r="A286">
        <v>258</v>
      </c>
      <c r="B286">
        <v>0.8</v>
      </c>
      <c r="C286">
        <v>5.000000000000001E-3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DF286">
        <v>286</v>
      </c>
      <c r="DG286">
        <v>0.255</v>
      </c>
      <c r="DH286">
        <v>0.24</v>
      </c>
      <c r="DI286" s="5">
        <v>0</v>
      </c>
      <c r="DJ286" s="5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W286">
        <v>286</v>
      </c>
      <c r="DX286">
        <v>0.148166666666667</v>
      </c>
      <c r="DY286">
        <v>0.201083333333333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</row>
    <row r="287" spans="1:138" x14ac:dyDescent="0.25">
      <c r="A287">
        <v>259</v>
      </c>
      <c r="B287">
        <v>0.8</v>
      </c>
      <c r="C287">
        <v>1.0000000000000002E-2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DF287">
        <v>287</v>
      </c>
      <c r="DG287">
        <v>0.255</v>
      </c>
      <c r="DH287">
        <v>0.27</v>
      </c>
      <c r="DI287" s="5">
        <v>0</v>
      </c>
      <c r="DJ287" s="5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W287">
        <v>287</v>
      </c>
      <c r="DX287">
        <v>0.148166666666667</v>
      </c>
      <c r="DY287">
        <v>0.211666666666667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</row>
    <row r="288" spans="1:138" x14ac:dyDescent="0.25">
      <c r="A288">
        <v>260</v>
      </c>
      <c r="B288">
        <v>0.8</v>
      </c>
      <c r="C288">
        <v>1.4999999999999999E-2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DF288">
        <v>288</v>
      </c>
      <c r="DG288">
        <v>0.255</v>
      </c>
      <c r="DH288">
        <v>0.3</v>
      </c>
      <c r="DI288" s="5">
        <v>0</v>
      </c>
      <c r="DJ288" s="5">
        <v>1</v>
      </c>
      <c r="DK288">
        <v>1</v>
      </c>
      <c r="DL288">
        <v>1</v>
      </c>
      <c r="DM288">
        <v>1</v>
      </c>
      <c r="DN288">
        <v>1</v>
      </c>
      <c r="DO288">
        <v>0</v>
      </c>
      <c r="DP288">
        <v>0</v>
      </c>
      <c r="DQ288">
        <v>0</v>
      </c>
      <c r="DW288">
        <v>288</v>
      </c>
      <c r="DX288">
        <v>0.148166666666667</v>
      </c>
      <c r="DY288">
        <v>0.22225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</row>
    <row r="289" spans="1:138" x14ac:dyDescent="0.25">
      <c r="A289">
        <v>261</v>
      </c>
      <c r="B289">
        <v>0.8</v>
      </c>
      <c r="C289">
        <v>2.0000000000000004E-2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DF289">
        <v>289</v>
      </c>
      <c r="DG289">
        <v>0.27</v>
      </c>
      <c r="DH289">
        <v>0</v>
      </c>
      <c r="DI289" s="5">
        <v>0</v>
      </c>
      <c r="DJ289" s="5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W289">
        <v>289</v>
      </c>
      <c r="DX289">
        <v>0.148166666666667</v>
      </c>
      <c r="DY289">
        <v>0.232833333333333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</row>
    <row r="290" spans="1:138" x14ac:dyDescent="0.25">
      <c r="A290">
        <v>262</v>
      </c>
      <c r="B290">
        <v>0.8</v>
      </c>
      <c r="C290">
        <v>2.5000000000000001E-2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DF290">
        <v>290</v>
      </c>
      <c r="DG290">
        <v>0.27</v>
      </c>
      <c r="DH290">
        <v>1.4999999999999999E-2</v>
      </c>
      <c r="DI290" s="5">
        <v>0</v>
      </c>
      <c r="DJ290" s="5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W290">
        <v>290</v>
      </c>
      <c r="DX290">
        <v>0.148166666666667</v>
      </c>
      <c r="DY290">
        <v>0.243416666666667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</row>
    <row r="291" spans="1:138" x14ac:dyDescent="0.25">
      <c r="A291">
        <v>263</v>
      </c>
      <c r="B291">
        <v>0.8</v>
      </c>
      <c r="C291">
        <v>0.03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DF291">
        <v>291</v>
      </c>
      <c r="DG291">
        <v>0.27</v>
      </c>
      <c r="DH291">
        <v>0.03</v>
      </c>
      <c r="DI291" s="5">
        <v>0</v>
      </c>
      <c r="DJ291" s="5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W291">
        <v>291</v>
      </c>
      <c r="DX291">
        <v>0.148166666666667</v>
      </c>
      <c r="DY291">
        <v>0.254</v>
      </c>
      <c r="DZ291">
        <v>0</v>
      </c>
      <c r="EA291">
        <v>1</v>
      </c>
      <c r="EB291">
        <v>0</v>
      </c>
      <c r="EC291">
        <v>1</v>
      </c>
      <c r="ED291">
        <v>1</v>
      </c>
      <c r="EE291">
        <v>0</v>
      </c>
      <c r="EF291">
        <v>0</v>
      </c>
      <c r="EG291">
        <v>0</v>
      </c>
      <c r="EH291">
        <v>0</v>
      </c>
    </row>
    <row r="292" spans="1:138" x14ac:dyDescent="0.25">
      <c r="A292">
        <v>264</v>
      </c>
      <c r="B292">
        <v>0.8</v>
      </c>
      <c r="C292">
        <v>3.4999999999999996E-2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DF292">
        <v>292</v>
      </c>
      <c r="DG292">
        <v>0.27</v>
      </c>
      <c r="DH292">
        <v>4.4999999999999998E-2</v>
      </c>
      <c r="DI292" s="5">
        <v>0</v>
      </c>
      <c r="DJ292" s="5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W292">
        <v>292</v>
      </c>
      <c r="DX292">
        <v>0.15875</v>
      </c>
      <c r="DY292">
        <v>0</v>
      </c>
      <c r="DZ292">
        <v>0</v>
      </c>
      <c r="EA292">
        <v>1</v>
      </c>
      <c r="EB292">
        <v>0</v>
      </c>
      <c r="EC292">
        <v>1</v>
      </c>
      <c r="ED292">
        <v>1</v>
      </c>
      <c r="EE292">
        <v>0</v>
      </c>
      <c r="EF292">
        <v>0</v>
      </c>
      <c r="EG292">
        <v>0</v>
      </c>
      <c r="EH292">
        <v>0</v>
      </c>
    </row>
    <row r="293" spans="1:138" x14ac:dyDescent="0.25">
      <c r="A293">
        <v>265</v>
      </c>
      <c r="B293">
        <v>0.8</v>
      </c>
      <c r="C293">
        <v>4.0000000000000008E-2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DF293">
        <v>293</v>
      </c>
      <c r="DG293">
        <v>0.27</v>
      </c>
      <c r="DH293">
        <v>0.06</v>
      </c>
      <c r="DI293" s="5">
        <v>0</v>
      </c>
      <c r="DJ293" s="5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W293">
        <v>293</v>
      </c>
      <c r="DX293">
        <v>0.15875</v>
      </c>
      <c r="DY293">
        <v>2.1166666666666702E-2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</row>
    <row r="294" spans="1:138" x14ac:dyDescent="0.25">
      <c r="A294">
        <v>266</v>
      </c>
      <c r="B294">
        <v>0.8</v>
      </c>
      <c r="C294">
        <v>4.5000000000000005E-2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DF294">
        <v>294</v>
      </c>
      <c r="DG294">
        <v>0.27</v>
      </c>
      <c r="DH294">
        <v>7.4999999999999997E-2</v>
      </c>
      <c r="DI294" s="5">
        <v>0</v>
      </c>
      <c r="DJ294" s="5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W294">
        <v>294</v>
      </c>
      <c r="DX294">
        <v>0.15875</v>
      </c>
      <c r="DY294">
        <v>4.2333333333333299E-2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</row>
    <row r="295" spans="1:138" x14ac:dyDescent="0.25">
      <c r="A295">
        <v>267</v>
      </c>
      <c r="B295">
        <v>0.8</v>
      </c>
      <c r="C295">
        <v>0.05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DF295">
        <v>295</v>
      </c>
      <c r="DG295">
        <v>0.27</v>
      </c>
      <c r="DH295">
        <v>0.09</v>
      </c>
      <c r="DI295" s="5">
        <v>0</v>
      </c>
      <c r="DJ295" s="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W295">
        <v>295</v>
      </c>
      <c r="DX295">
        <v>0.15875</v>
      </c>
      <c r="DY295">
        <v>6.3500000000000001E-2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</row>
    <row r="296" spans="1:138" x14ac:dyDescent="0.25">
      <c r="A296">
        <v>268</v>
      </c>
      <c r="B296">
        <v>0.8</v>
      </c>
      <c r="C296">
        <v>5.5000000000000007E-2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DF296">
        <v>296</v>
      </c>
      <c r="DG296">
        <v>0.27</v>
      </c>
      <c r="DH296">
        <v>0.105</v>
      </c>
      <c r="DI296" s="5">
        <v>0</v>
      </c>
      <c r="DJ296" s="5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W296">
        <v>296</v>
      </c>
      <c r="DX296">
        <v>0.15875</v>
      </c>
      <c r="DY296">
        <v>8.4666666666666696E-2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</row>
    <row r="297" spans="1:138" x14ac:dyDescent="0.25">
      <c r="A297">
        <v>269</v>
      </c>
      <c r="B297">
        <v>0.8</v>
      </c>
      <c r="C297">
        <v>0.06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DF297">
        <v>297</v>
      </c>
      <c r="DG297">
        <v>0.27</v>
      </c>
      <c r="DH297">
        <v>0.12</v>
      </c>
      <c r="DI297" s="5">
        <v>0</v>
      </c>
      <c r="DJ297" s="5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W297">
        <v>297</v>
      </c>
      <c r="DX297">
        <v>0.15875</v>
      </c>
      <c r="DY297">
        <v>0.105833333333333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</row>
    <row r="298" spans="1:138" x14ac:dyDescent="0.25">
      <c r="A298">
        <v>270</v>
      </c>
      <c r="B298">
        <v>0.8</v>
      </c>
      <c r="C298">
        <v>6.5000000000000002E-2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DF298">
        <v>298</v>
      </c>
      <c r="DG298">
        <v>0.27</v>
      </c>
      <c r="DH298">
        <v>0.13500000000000001</v>
      </c>
      <c r="DI298" s="5">
        <v>0</v>
      </c>
      <c r="DJ298" s="5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W298">
        <v>298</v>
      </c>
      <c r="DX298">
        <v>0.15875</v>
      </c>
      <c r="DY298">
        <v>0.127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</row>
    <row r="299" spans="1:138" x14ac:dyDescent="0.25">
      <c r="A299">
        <v>271</v>
      </c>
      <c r="B299">
        <v>0.8</v>
      </c>
      <c r="C299">
        <v>6.9999999999999993E-2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DF299">
        <v>299</v>
      </c>
      <c r="DG299">
        <v>0.27</v>
      </c>
      <c r="DH299">
        <v>0.15</v>
      </c>
      <c r="DI299" s="5">
        <v>0</v>
      </c>
      <c r="DJ299" s="5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W299">
        <v>299</v>
      </c>
      <c r="DX299">
        <v>0.15875</v>
      </c>
      <c r="DY299">
        <v>0.148166666666667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</row>
    <row r="300" spans="1:138" x14ac:dyDescent="0.25">
      <c r="A300">
        <v>272</v>
      </c>
      <c r="B300">
        <v>0.8</v>
      </c>
      <c r="C300">
        <v>7.5000000000000011E-2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DF300">
        <v>300</v>
      </c>
      <c r="DG300">
        <v>0.27</v>
      </c>
      <c r="DH300">
        <v>0.16500000000000001</v>
      </c>
      <c r="DI300" s="5">
        <v>0</v>
      </c>
      <c r="DJ300" s="5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W300">
        <v>300</v>
      </c>
      <c r="DX300">
        <v>0.15875</v>
      </c>
      <c r="DY300">
        <v>0.169333333333333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</row>
    <row r="301" spans="1:138" x14ac:dyDescent="0.25">
      <c r="A301">
        <v>273</v>
      </c>
      <c r="B301">
        <v>0.8</v>
      </c>
      <c r="C301">
        <v>8.0000000000000016E-2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DF301">
        <v>301</v>
      </c>
      <c r="DG301">
        <v>0.27</v>
      </c>
      <c r="DH301">
        <v>0.18</v>
      </c>
      <c r="DI301" s="5">
        <v>0</v>
      </c>
      <c r="DJ301" s="5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W301">
        <v>301</v>
      </c>
      <c r="DX301">
        <v>0.15875</v>
      </c>
      <c r="DY301">
        <v>0.1905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</row>
    <row r="302" spans="1:138" x14ac:dyDescent="0.25">
      <c r="A302">
        <v>274</v>
      </c>
      <c r="B302">
        <v>0.8</v>
      </c>
      <c r="C302">
        <v>8.5000000000000006E-2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DF302">
        <v>302</v>
      </c>
      <c r="DG302">
        <v>0.27</v>
      </c>
      <c r="DH302">
        <v>0.19500000000000001</v>
      </c>
      <c r="DI302" s="5">
        <v>0</v>
      </c>
      <c r="DJ302" s="5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W302">
        <v>302</v>
      </c>
      <c r="DX302">
        <v>0.15875</v>
      </c>
      <c r="DY302">
        <v>0.211666666666667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</row>
    <row r="303" spans="1:138" x14ac:dyDescent="0.25">
      <c r="A303">
        <v>275</v>
      </c>
      <c r="B303">
        <v>0.8</v>
      </c>
      <c r="C303">
        <v>9.0000000000000011E-2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DF303">
        <v>303</v>
      </c>
      <c r="DG303">
        <v>0.27</v>
      </c>
      <c r="DH303">
        <v>0.21</v>
      </c>
      <c r="DI303" s="5">
        <v>0</v>
      </c>
      <c r="DJ303" s="5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W303">
        <v>303</v>
      </c>
      <c r="DX303">
        <v>0.15875</v>
      </c>
      <c r="DY303">
        <v>0.232833333333333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</row>
    <row r="304" spans="1:138" x14ac:dyDescent="0.25">
      <c r="A304">
        <v>276</v>
      </c>
      <c r="B304">
        <v>0.8</v>
      </c>
      <c r="C304">
        <v>9.5000000000000001E-2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DF304">
        <v>304</v>
      </c>
      <c r="DG304">
        <v>0.27</v>
      </c>
      <c r="DH304">
        <v>0.22500000000000001</v>
      </c>
      <c r="DI304" s="5">
        <v>0</v>
      </c>
      <c r="DJ304" s="5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W304">
        <v>304</v>
      </c>
      <c r="DX304">
        <v>0.15875</v>
      </c>
      <c r="DY304">
        <v>0.254</v>
      </c>
      <c r="DZ304">
        <v>0</v>
      </c>
      <c r="EA304">
        <v>1</v>
      </c>
      <c r="EB304">
        <v>0</v>
      </c>
      <c r="EC304">
        <v>1</v>
      </c>
      <c r="ED304">
        <v>1</v>
      </c>
      <c r="EE304">
        <v>0</v>
      </c>
      <c r="EF304">
        <v>0</v>
      </c>
      <c r="EG304">
        <v>0</v>
      </c>
      <c r="EH304">
        <v>0</v>
      </c>
    </row>
    <row r="305" spans="1:138" x14ac:dyDescent="0.25">
      <c r="A305">
        <v>277</v>
      </c>
      <c r="B305">
        <v>0.8</v>
      </c>
      <c r="C305">
        <v>0.1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DF305">
        <v>305</v>
      </c>
      <c r="DG305">
        <v>0.27</v>
      </c>
      <c r="DH305">
        <v>0.24</v>
      </c>
      <c r="DI305" s="5">
        <v>0</v>
      </c>
      <c r="DJ305" s="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W305">
        <v>305</v>
      </c>
      <c r="DX305">
        <v>0.169333333333333</v>
      </c>
      <c r="DY305">
        <v>0</v>
      </c>
      <c r="DZ305">
        <v>0</v>
      </c>
      <c r="EA305">
        <v>1</v>
      </c>
      <c r="EB305">
        <v>0</v>
      </c>
      <c r="EC305">
        <v>1</v>
      </c>
      <c r="ED305">
        <v>1</v>
      </c>
      <c r="EE305">
        <v>0</v>
      </c>
      <c r="EF305">
        <v>0</v>
      </c>
      <c r="EG305">
        <v>0</v>
      </c>
      <c r="EH305">
        <v>0</v>
      </c>
    </row>
    <row r="306" spans="1:138" x14ac:dyDescent="0.25">
      <c r="A306">
        <v>278</v>
      </c>
      <c r="B306">
        <v>0.85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DF306">
        <v>306</v>
      </c>
      <c r="DG306">
        <v>0.27</v>
      </c>
      <c r="DH306">
        <v>0.255</v>
      </c>
      <c r="DI306" s="5">
        <v>0</v>
      </c>
      <c r="DJ306" s="5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W306">
        <v>306</v>
      </c>
      <c r="DX306">
        <v>0.169333333333333</v>
      </c>
      <c r="DY306">
        <v>1.0583333333333301E-2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</row>
    <row r="307" spans="1:138" x14ac:dyDescent="0.25">
      <c r="A307">
        <v>279</v>
      </c>
      <c r="B307">
        <v>0.85</v>
      </c>
      <c r="C307">
        <v>1.0000000000000002E-2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DF307">
        <v>307</v>
      </c>
      <c r="DG307">
        <v>0.27</v>
      </c>
      <c r="DH307">
        <v>0.27</v>
      </c>
      <c r="DI307" s="5">
        <v>0</v>
      </c>
      <c r="DJ307" s="5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W307">
        <v>307</v>
      </c>
      <c r="DX307">
        <v>0.169333333333333</v>
      </c>
      <c r="DY307">
        <v>2.1166666666666702E-2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</row>
    <row r="308" spans="1:138" x14ac:dyDescent="0.25">
      <c r="A308">
        <v>280</v>
      </c>
      <c r="B308">
        <v>0.85</v>
      </c>
      <c r="C308">
        <v>2.0000000000000004E-2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DF308">
        <v>308</v>
      </c>
      <c r="DG308">
        <v>0.27</v>
      </c>
      <c r="DH308">
        <v>0.28499999999999998</v>
      </c>
      <c r="DI308" s="5">
        <v>0</v>
      </c>
      <c r="DJ308" s="5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W308">
        <v>308</v>
      </c>
      <c r="DX308">
        <v>0.169333333333333</v>
      </c>
      <c r="DY308">
        <v>3.175E-2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</row>
    <row r="309" spans="1:138" x14ac:dyDescent="0.25">
      <c r="A309">
        <v>281</v>
      </c>
      <c r="B309">
        <v>0.85</v>
      </c>
      <c r="C309">
        <v>0.03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DF309">
        <v>309</v>
      </c>
      <c r="DG309">
        <v>0.27</v>
      </c>
      <c r="DH309">
        <v>0.3</v>
      </c>
      <c r="DI309" s="5">
        <v>0</v>
      </c>
      <c r="DJ309" s="5">
        <v>1</v>
      </c>
      <c r="DK309">
        <v>1</v>
      </c>
      <c r="DL309">
        <v>1</v>
      </c>
      <c r="DM309">
        <v>1</v>
      </c>
      <c r="DN309">
        <v>1</v>
      </c>
      <c r="DO309">
        <v>0</v>
      </c>
      <c r="DP309">
        <v>0</v>
      </c>
      <c r="DQ309">
        <v>0</v>
      </c>
      <c r="DW309">
        <v>309</v>
      </c>
      <c r="DX309">
        <v>0.169333333333333</v>
      </c>
      <c r="DY309">
        <v>4.2333333333333299E-2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</row>
    <row r="310" spans="1:138" x14ac:dyDescent="0.25">
      <c r="A310">
        <v>282</v>
      </c>
      <c r="B310">
        <v>0.85</v>
      </c>
      <c r="C310">
        <v>4.0000000000000008E-2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DF310">
        <v>310</v>
      </c>
      <c r="DG310">
        <v>0.28499999999999998</v>
      </c>
      <c r="DH310">
        <v>0</v>
      </c>
      <c r="DI310" s="5">
        <v>0</v>
      </c>
      <c r="DJ310" s="5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W310">
        <v>310</v>
      </c>
      <c r="DX310">
        <v>0.169333333333333</v>
      </c>
      <c r="DY310">
        <v>5.2916666666666702E-2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</row>
    <row r="311" spans="1:138" x14ac:dyDescent="0.25">
      <c r="A311">
        <v>283</v>
      </c>
      <c r="B311">
        <v>0.85</v>
      </c>
      <c r="C311">
        <v>0.05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DF311">
        <v>311</v>
      </c>
      <c r="DG311">
        <v>0.28499999999999998</v>
      </c>
      <c r="DH311">
        <v>0.03</v>
      </c>
      <c r="DI311" s="5">
        <v>0</v>
      </c>
      <c r="DJ311" s="5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W311">
        <v>311</v>
      </c>
      <c r="DX311">
        <v>0.169333333333333</v>
      </c>
      <c r="DY311">
        <v>6.3500000000000001E-2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</row>
    <row r="312" spans="1:138" x14ac:dyDescent="0.25">
      <c r="A312">
        <v>284</v>
      </c>
      <c r="B312">
        <v>0.85</v>
      </c>
      <c r="C312">
        <v>0.06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DF312">
        <v>312</v>
      </c>
      <c r="DG312">
        <v>0.28499999999999998</v>
      </c>
      <c r="DH312">
        <v>0.06</v>
      </c>
      <c r="DI312" s="5">
        <v>0</v>
      </c>
      <c r="DJ312" s="5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W312">
        <v>312</v>
      </c>
      <c r="DX312">
        <v>0.169333333333333</v>
      </c>
      <c r="DY312">
        <v>7.4083333333333307E-2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</row>
    <row r="313" spans="1:138" x14ac:dyDescent="0.25">
      <c r="A313">
        <v>285</v>
      </c>
      <c r="B313">
        <v>0.85</v>
      </c>
      <c r="C313">
        <v>6.9999999999999993E-2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DF313">
        <v>313</v>
      </c>
      <c r="DG313">
        <v>0.28499999999999998</v>
      </c>
      <c r="DH313">
        <v>0.09</v>
      </c>
      <c r="DI313" s="5">
        <v>0</v>
      </c>
      <c r="DJ313" s="5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W313">
        <v>313</v>
      </c>
      <c r="DX313">
        <v>0.169333333333333</v>
      </c>
      <c r="DY313">
        <v>8.4666666666666696E-2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</row>
    <row r="314" spans="1:138" x14ac:dyDescent="0.25">
      <c r="A314">
        <v>286</v>
      </c>
      <c r="B314">
        <v>0.85</v>
      </c>
      <c r="C314">
        <v>8.0000000000000016E-2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DF314">
        <v>314</v>
      </c>
      <c r="DG314">
        <v>0.28499999999999998</v>
      </c>
      <c r="DH314">
        <v>0.12</v>
      </c>
      <c r="DI314" s="5">
        <v>0</v>
      </c>
      <c r="DJ314" s="5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W314">
        <v>314</v>
      </c>
      <c r="DX314">
        <v>0.169333333333333</v>
      </c>
      <c r="DY314">
        <v>9.5250000000000001E-2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</row>
    <row r="315" spans="1:138" x14ac:dyDescent="0.25">
      <c r="A315">
        <v>287</v>
      </c>
      <c r="B315">
        <v>0.85</v>
      </c>
      <c r="C315">
        <v>9.0000000000000011E-2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DF315">
        <v>315</v>
      </c>
      <c r="DG315">
        <v>0.28499999999999998</v>
      </c>
      <c r="DH315">
        <v>0.15</v>
      </c>
      <c r="DI315" s="5">
        <v>0</v>
      </c>
      <c r="DJ315" s="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W315">
        <v>315</v>
      </c>
      <c r="DX315">
        <v>0.169333333333333</v>
      </c>
      <c r="DY315">
        <v>0.105833333333333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</row>
    <row r="316" spans="1:138" x14ac:dyDescent="0.25">
      <c r="A316">
        <v>288</v>
      </c>
      <c r="B316">
        <v>0.85</v>
      </c>
      <c r="C316">
        <v>0.1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DF316">
        <v>316</v>
      </c>
      <c r="DG316">
        <v>0.28499999999999998</v>
      </c>
      <c r="DH316">
        <v>0.18</v>
      </c>
      <c r="DI316" s="5">
        <v>0</v>
      </c>
      <c r="DJ316" s="5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W316">
        <v>316</v>
      </c>
      <c r="DX316">
        <v>0.169333333333333</v>
      </c>
      <c r="DY316">
        <v>0.116416666666667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</row>
    <row r="317" spans="1:138" x14ac:dyDescent="0.25">
      <c r="A317">
        <v>289</v>
      </c>
      <c r="B317">
        <v>0.9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DF317">
        <v>317</v>
      </c>
      <c r="DG317">
        <v>0.28499999999999998</v>
      </c>
      <c r="DH317">
        <v>0.21</v>
      </c>
      <c r="DI317" s="5">
        <v>0</v>
      </c>
      <c r="DJ317" s="5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W317">
        <v>317</v>
      </c>
      <c r="DX317">
        <v>0.169333333333333</v>
      </c>
      <c r="DY317">
        <v>0.127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</row>
    <row r="318" spans="1:138" x14ac:dyDescent="0.25">
      <c r="A318">
        <v>290</v>
      </c>
      <c r="B318">
        <v>0.9</v>
      </c>
      <c r="C318">
        <v>5.000000000000001E-3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DF318">
        <v>318</v>
      </c>
      <c r="DG318">
        <v>0.28499999999999998</v>
      </c>
      <c r="DH318">
        <v>0.24</v>
      </c>
      <c r="DI318" s="5">
        <v>0</v>
      </c>
      <c r="DJ318" s="5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W318">
        <v>318</v>
      </c>
      <c r="DX318">
        <v>0.169333333333333</v>
      </c>
      <c r="DY318">
        <v>0.137583333333333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</row>
    <row r="319" spans="1:138" x14ac:dyDescent="0.25">
      <c r="A319">
        <v>291</v>
      </c>
      <c r="B319">
        <v>0.9</v>
      </c>
      <c r="C319">
        <v>1.0000000000000002E-2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DF319">
        <v>319</v>
      </c>
      <c r="DG319">
        <v>0.28499999999999998</v>
      </c>
      <c r="DH319">
        <v>0.27</v>
      </c>
      <c r="DI319" s="5">
        <v>0</v>
      </c>
      <c r="DJ319" s="5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W319">
        <v>319</v>
      </c>
      <c r="DX319">
        <v>0.169333333333333</v>
      </c>
      <c r="DY319">
        <v>0.148166666666667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</row>
    <row r="320" spans="1:138" x14ac:dyDescent="0.25">
      <c r="A320">
        <v>292</v>
      </c>
      <c r="B320">
        <v>0.9</v>
      </c>
      <c r="C320">
        <v>1.4999999999999999E-2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DF320">
        <v>320</v>
      </c>
      <c r="DG320">
        <v>0.28499999999999998</v>
      </c>
      <c r="DH320">
        <v>0.3</v>
      </c>
      <c r="DI320" s="5">
        <v>0</v>
      </c>
      <c r="DJ320" s="5">
        <v>1</v>
      </c>
      <c r="DK320">
        <v>1</v>
      </c>
      <c r="DL320">
        <v>1</v>
      </c>
      <c r="DM320">
        <v>1</v>
      </c>
      <c r="DN320">
        <v>1</v>
      </c>
      <c r="DO320">
        <v>0</v>
      </c>
      <c r="DP320">
        <v>0</v>
      </c>
      <c r="DQ320">
        <v>0</v>
      </c>
      <c r="DW320">
        <v>320</v>
      </c>
      <c r="DX320">
        <v>0.169333333333333</v>
      </c>
      <c r="DY320">
        <v>0.15875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</row>
    <row r="321" spans="1:138" x14ac:dyDescent="0.25">
      <c r="A321">
        <v>293</v>
      </c>
      <c r="B321">
        <v>0.9</v>
      </c>
      <c r="C321">
        <v>2.0000000000000004E-2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DF321">
        <v>321</v>
      </c>
      <c r="DG321">
        <v>0.3</v>
      </c>
      <c r="DH321">
        <v>0</v>
      </c>
      <c r="DI321" s="5">
        <v>0</v>
      </c>
      <c r="DJ321" s="5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W321">
        <v>321</v>
      </c>
      <c r="DX321">
        <v>0.169333333333333</v>
      </c>
      <c r="DY321">
        <v>0.169333333333333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</row>
    <row r="322" spans="1:138" x14ac:dyDescent="0.25">
      <c r="A322">
        <v>294</v>
      </c>
      <c r="B322">
        <v>0.9</v>
      </c>
      <c r="C322">
        <v>2.5000000000000001E-2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DF322">
        <v>322</v>
      </c>
      <c r="DG322">
        <v>0.3</v>
      </c>
      <c r="DH322">
        <v>1.4999999999999999E-2</v>
      </c>
      <c r="DI322" s="5">
        <v>0</v>
      </c>
      <c r="DJ322" s="5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W322">
        <v>322</v>
      </c>
      <c r="DX322">
        <v>0.169333333333333</v>
      </c>
      <c r="DY322">
        <v>0.179916666666667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</row>
    <row r="323" spans="1:138" x14ac:dyDescent="0.25">
      <c r="A323">
        <v>295</v>
      </c>
      <c r="B323">
        <v>0.9</v>
      </c>
      <c r="C323">
        <v>0.03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DF323">
        <v>323</v>
      </c>
      <c r="DG323">
        <v>0.3</v>
      </c>
      <c r="DH323">
        <v>0.03</v>
      </c>
      <c r="DI323" s="5">
        <v>0</v>
      </c>
      <c r="DJ323" s="5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W323">
        <v>323</v>
      </c>
      <c r="DX323">
        <v>0.169333333333333</v>
      </c>
      <c r="DY323">
        <v>0.1905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</row>
    <row r="324" spans="1:138" x14ac:dyDescent="0.25">
      <c r="A324">
        <v>296</v>
      </c>
      <c r="B324">
        <v>0.9</v>
      </c>
      <c r="C324">
        <v>3.4999999999999996E-2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DF324">
        <v>324</v>
      </c>
      <c r="DG324">
        <v>0.3</v>
      </c>
      <c r="DH324">
        <v>4.4999999999999998E-2</v>
      </c>
      <c r="DI324" s="5">
        <v>0</v>
      </c>
      <c r="DJ324" s="5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W324">
        <v>324</v>
      </c>
      <c r="DX324">
        <v>0.169333333333333</v>
      </c>
      <c r="DY324">
        <v>0.201083333333333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</row>
    <row r="325" spans="1:138" x14ac:dyDescent="0.25">
      <c r="A325">
        <v>297</v>
      </c>
      <c r="B325">
        <v>0.9</v>
      </c>
      <c r="C325">
        <v>4.0000000000000008E-2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DF325">
        <v>325</v>
      </c>
      <c r="DG325">
        <v>0.3</v>
      </c>
      <c r="DH325">
        <v>0.06</v>
      </c>
      <c r="DI325" s="5">
        <v>0</v>
      </c>
      <c r="DJ325" s="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W325">
        <v>325</v>
      </c>
      <c r="DX325">
        <v>0.169333333333333</v>
      </c>
      <c r="DY325">
        <v>0.211666666666667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</row>
    <row r="326" spans="1:138" x14ac:dyDescent="0.25">
      <c r="A326">
        <v>298</v>
      </c>
      <c r="B326">
        <v>0.9</v>
      </c>
      <c r="C326">
        <v>4.5000000000000005E-2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DF326">
        <v>326</v>
      </c>
      <c r="DG326">
        <v>0.3</v>
      </c>
      <c r="DH326">
        <v>7.4999999999999997E-2</v>
      </c>
      <c r="DI326" s="5">
        <v>0</v>
      </c>
      <c r="DJ326" s="5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W326">
        <v>326</v>
      </c>
      <c r="DX326">
        <v>0.169333333333333</v>
      </c>
      <c r="DY326">
        <v>0.22225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</row>
    <row r="327" spans="1:138" x14ac:dyDescent="0.25">
      <c r="A327">
        <v>299</v>
      </c>
      <c r="B327">
        <v>0.9</v>
      </c>
      <c r="C327">
        <v>0.05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DF327">
        <v>327</v>
      </c>
      <c r="DG327">
        <v>0.3</v>
      </c>
      <c r="DH327">
        <v>0.09</v>
      </c>
      <c r="DI327" s="5">
        <v>0</v>
      </c>
      <c r="DJ327" s="5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W327">
        <v>327</v>
      </c>
      <c r="DX327">
        <v>0.169333333333333</v>
      </c>
      <c r="DY327">
        <v>0.232833333333333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</row>
    <row r="328" spans="1:138" x14ac:dyDescent="0.25">
      <c r="A328">
        <v>300</v>
      </c>
      <c r="B328">
        <v>0.9</v>
      </c>
      <c r="C328">
        <v>5.5000000000000007E-2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DF328">
        <v>328</v>
      </c>
      <c r="DG328">
        <v>0.3</v>
      </c>
      <c r="DH328">
        <v>0.105</v>
      </c>
      <c r="DI328" s="5">
        <v>0</v>
      </c>
      <c r="DJ328" s="5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W328">
        <v>328</v>
      </c>
      <c r="DX328">
        <v>0.169333333333333</v>
      </c>
      <c r="DY328">
        <v>0.243416666666667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</row>
    <row r="329" spans="1:138" x14ac:dyDescent="0.25">
      <c r="A329">
        <v>301</v>
      </c>
      <c r="B329">
        <v>0.9</v>
      </c>
      <c r="C329">
        <v>0.06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DF329">
        <v>329</v>
      </c>
      <c r="DG329">
        <v>0.3</v>
      </c>
      <c r="DH329">
        <v>0.12</v>
      </c>
      <c r="DI329" s="5">
        <v>0</v>
      </c>
      <c r="DJ329" s="5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W329">
        <v>329</v>
      </c>
      <c r="DX329">
        <v>0.169333333333333</v>
      </c>
      <c r="DY329">
        <v>0.254</v>
      </c>
      <c r="DZ329">
        <v>0</v>
      </c>
      <c r="EA329">
        <v>1</v>
      </c>
      <c r="EB329">
        <v>0</v>
      </c>
      <c r="EC329">
        <v>1</v>
      </c>
      <c r="ED329">
        <v>1</v>
      </c>
      <c r="EE329">
        <v>0</v>
      </c>
      <c r="EF329">
        <v>0</v>
      </c>
      <c r="EG329">
        <v>0</v>
      </c>
      <c r="EH329">
        <v>0</v>
      </c>
    </row>
    <row r="330" spans="1:138" x14ac:dyDescent="0.25">
      <c r="A330">
        <v>302</v>
      </c>
      <c r="B330">
        <v>0.9</v>
      </c>
      <c r="C330">
        <v>6.5000000000000002E-2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DF330">
        <v>330</v>
      </c>
      <c r="DG330">
        <v>0.3</v>
      </c>
      <c r="DH330">
        <v>0.13500000000000001</v>
      </c>
      <c r="DI330" s="5">
        <v>0</v>
      </c>
      <c r="DJ330" s="5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W330">
        <v>330</v>
      </c>
      <c r="DX330">
        <v>0.179916666666667</v>
      </c>
      <c r="DY330">
        <v>0</v>
      </c>
      <c r="DZ330">
        <v>0</v>
      </c>
      <c r="EA330">
        <v>1</v>
      </c>
      <c r="EB330">
        <v>0</v>
      </c>
      <c r="EC330">
        <v>1</v>
      </c>
      <c r="ED330">
        <v>1</v>
      </c>
      <c r="EE330">
        <v>0</v>
      </c>
      <c r="EF330">
        <v>0</v>
      </c>
      <c r="EG330">
        <v>0</v>
      </c>
      <c r="EH330">
        <v>0</v>
      </c>
    </row>
    <row r="331" spans="1:138" x14ac:dyDescent="0.25">
      <c r="A331">
        <v>303</v>
      </c>
      <c r="B331">
        <v>0.9</v>
      </c>
      <c r="C331">
        <v>6.9999999999999993E-2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DF331">
        <v>331</v>
      </c>
      <c r="DG331">
        <v>0.3</v>
      </c>
      <c r="DH331">
        <v>0.15</v>
      </c>
      <c r="DI331" s="5">
        <v>0</v>
      </c>
      <c r="DJ331" s="5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W331">
        <v>331</v>
      </c>
      <c r="DX331">
        <v>0.179916666666667</v>
      </c>
      <c r="DY331">
        <v>2.1166666666666702E-2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</row>
    <row r="332" spans="1:138" x14ac:dyDescent="0.25">
      <c r="A332">
        <v>304</v>
      </c>
      <c r="B332">
        <v>0.9</v>
      </c>
      <c r="C332">
        <v>7.5000000000000011E-2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DF332">
        <v>332</v>
      </c>
      <c r="DG332">
        <v>0.3</v>
      </c>
      <c r="DH332">
        <v>0.16500000000000001</v>
      </c>
      <c r="DI332" s="5">
        <v>0</v>
      </c>
      <c r="DJ332" s="5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W332">
        <v>332</v>
      </c>
      <c r="DX332">
        <v>0.179916666666667</v>
      </c>
      <c r="DY332">
        <v>4.2333333333333299E-2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</row>
    <row r="333" spans="1:138" x14ac:dyDescent="0.25">
      <c r="A333">
        <v>305</v>
      </c>
      <c r="B333">
        <v>0.9</v>
      </c>
      <c r="C333">
        <v>8.0000000000000016E-2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DF333">
        <v>333</v>
      </c>
      <c r="DG333">
        <v>0.3</v>
      </c>
      <c r="DH333">
        <v>0.18</v>
      </c>
      <c r="DI333" s="5">
        <v>0</v>
      </c>
      <c r="DJ333" s="5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W333">
        <v>333</v>
      </c>
      <c r="DX333">
        <v>0.179916666666667</v>
      </c>
      <c r="DY333">
        <v>6.3500000000000001E-2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</row>
    <row r="334" spans="1:138" x14ac:dyDescent="0.25">
      <c r="A334">
        <v>306</v>
      </c>
      <c r="B334">
        <v>0.9</v>
      </c>
      <c r="C334">
        <v>8.5000000000000006E-2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DF334">
        <v>334</v>
      </c>
      <c r="DG334">
        <v>0.3</v>
      </c>
      <c r="DH334">
        <v>0.19500000000000001</v>
      </c>
      <c r="DI334" s="5">
        <v>0</v>
      </c>
      <c r="DJ334" s="5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W334">
        <v>334</v>
      </c>
      <c r="DX334">
        <v>0.179916666666667</v>
      </c>
      <c r="DY334">
        <v>8.4666666666666696E-2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</row>
    <row r="335" spans="1:138" x14ac:dyDescent="0.25">
      <c r="A335">
        <v>307</v>
      </c>
      <c r="B335">
        <v>0.9</v>
      </c>
      <c r="C335">
        <v>9.0000000000000011E-2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DF335">
        <v>335</v>
      </c>
      <c r="DG335">
        <v>0.3</v>
      </c>
      <c r="DH335">
        <v>0.21</v>
      </c>
      <c r="DI335" s="5">
        <v>0</v>
      </c>
      <c r="DJ335" s="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W335">
        <v>335</v>
      </c>
      <c r="DX335">
        <v>0.179916666666667</v>
      </c>
      <c r="DY335">
        <v>0.105833333333333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</row>
    <row r="336" spans="1:138" x14ac:dyDescent="0.25">
      <c r="A336">
        <v>308</v>
      </c>
      <c r="B336">
        <v>0.9</v>
      </c>
      <c r="C336">
        <v>9.5000000000000001E-2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DF336">
        <v>336</v>
      </c>
      <c r="DG336">
        <v>0.3</v>
      </c>
      <c r="DH336">
        <v>0.22500000000000001</v>
      </c>
      <c r="DI336" s="5">
        <v>0</v>
      </c>
      <c r="DJ336" s="5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W336">
        <v>336</v>
      </c>
      <c r="DX336">
        <v>0.179916666666667</v>
      </c>
      <c r="DY336">
        <v>0.127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</row>
    <row r="337" spans="1:138" x14ac:dyDescent="0.25">
      <c r="A337">
        <v>309</v>
      </c>
      <c r="B337">
        <v>0.9</v>
      </c>
      <c r="C337">
        <v>0.1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DF337">
        <v>337</v>
      </c>
      <c r="DG337">
        <v>0.3</v>
      </c>
      <c r="DH337">
        <v>0.24</v>
      </c>
      <c r="DI337" s="5">
        <v>0</v>
      </c>
      <c r="DJ337" s="5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W337">
        <v>337</v>
      </c>
      <c r="DX337">
        <v>0.179916666666667</v>
      </c>
      <c r="DY337">
        <v>0.148166666666667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</row>
    <row r="338" spans="1:138" x14ac:dyDescent="0.25">
      <c r="A338">
        <v>310</v>
      </c>
      <c r="B338">
        <v>0.95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DF338">
        <v>338</v>
      </c>
      <c r="DG338">
        <v>0.3</v>
      </c>
      <c r="DH338">
        <v>0.255</v>
      </c>
      <c r="DI338" s="5">
        <v>0</v>
      </c>
      <c r="DJ338" s="5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W338">
        <v>338</v>
      </c>
      <c r="DX338">
        <v>0.179916666666667</v>
      </c>
      <c r="DY338">
        <v>0.169333333333333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</row>
    <row r="339" spans="1:138" x14ac:dyDescent="0.25">
      <c r="A339">
        <v>311</v>
      </c>
      <c r="B339">
        <v>0.95</v>
      </c>
      <c r="C339">
        <v>1.0000000000000002E-2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DF339">
        <v>339</v>
      </c>
      <c r="DG339">
        <v>0.3</v>
      </c>
      <c r="DH339">
        <v>0.27</v>
      </c>
      <c r="DI339" s="5">
        <v>0</v>
      </c>
      <c r="DJ339" s="5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W339">
        <v>339</v>
      </c>
      <c r="DX339">
        <v>0.179916666666667</v>
      </c>
      <c r="DY339">
        <v>0.1905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</row>
    <row r="340" spans="1:138" x14ac:dyDescent="0.25">
      <c r="A340">
        <v>312</v>
      </c>
      <c r="B340">
        <v>0.95</v>
      </c>
      <c r="C340">
        <v>2.0000000000000004E-2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DF340">
        <v>340</v>
      </c>
      <c r="DG340">
        <v>0.3</v>
      </c>
      <c r="DH340">
        <v>0.28499999999999998</v>
      </c>
      <c r="DI340" s="5">
        <v>0</v>
      </c>
      <c r="DJ340" s="5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W340">
        <v>340</v>
      </c>
      <c r="DX340">
        <v>0.179916666666667</v>
      </c>
      <c r="DY340">
        <v>0.211666666666667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</row>
    <row r="341" spans="1:138" x14ac:dyDescent="0.25">
      <c r="A341">
        <v>313</v>
      </c>
      <c r="B341">
        <v>0.95</v>
      </c>
      <c r="C341">
        <v>0.03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DF341">
        <v>341</v>
      </c>
      <c r="DG341">
        <v>0.3</v>
      </c>
      <c r="DH341">
        <v>0.3</v>
      </c>
      <c r="DI341" s="5">
        <v>0</v>
      </c>
      <c r="DJ341" s="5">
        <v>1</v>
      </c>
      <c r="DK341">
        <v>1</v>
      </c>
      <c r="DL341">
        <v>1</v>
      </c>
      <c r="DM341">
        <v>1</v>
      </c>
      <c r="DN341">
        <v>1</v>
      </c>
      <c r="DO341">
        <v>0</v>
      </c>
      <c r="DP341">
        <v>0</v>
      </c>
      <c r="DQ341">
        <v>0</v>
      </c>
      <c r="DW341">
        <v>341</v>
      </c>
      <c r="DX341">
        <v>0.179916666666667</v>
      </c>
      <c r="DY341">
        <v>0.232833333333333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</row>
    <row r="342" spans="1:138" x14ac:dyDescent="0.25">
      <c r="A342">
        <v>314</v>
      </c>
      <c r="B342">
        <v>0.95</v>
      </c>
      <c r="C342">
        <v>4.0000000000000008E-2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DW342">
        <v>342</v>
      </c>
      <c r="DX342">
        <v>0.179916666666667</v>
      </c>
      <c r="DY342">
        <v>0.254</v>
      </c>
      <c r="DZ342">
        <v>0</v>
      </c>
      <c r="EA342">
        <v>1</v>
      </c>
      <c r="EB342">
        <v>0</v>
      </c>
      <c r="EC342">
        <v>1</v>
      </c>
      <c r="ED342">
        <v>1</v>
      </c>
      <c r="EE342">
        <v>0</v>
      </c>
      <c r="EF342">
        <v>0</v>
      </c>
      <c r="EG342">
        <v>0</v>
      </c>
      <c r="EH342">
        <v>0</v>
      </c>
    </row>
    <row r="343" spans="1:138" x14ac:dyDescent="0.25">
      <c r="A343">
        <v>315</v>
      </c>
      <c r="B343">
        <v>0.95</v>
      </c>
      <c r="C343">
        <v>0.05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DW343">
        <v>343</v>
      </c>
      <c r="DX343">
        <v>0.1905</v>
      </c>
      <c r="DY343">
        <v>0</v>
      </c>
      <c r="DZ343">
        <v>0</v>
      </c>
      <c r="EA343">
        <v>1</v>
      </c>
      <c r="EB343">
        <v>0</v>
      </c>
      <c r="EC343">
        <v>1</v>
      </c>
      <c r="ED343">
        <v>1</v>
      </c>
      <c r="EE343">
        <v>0</v>
      </c>
      <c r="EF343">
        <v>0</v>
      </c>
      <c r="EG343">
        <v>0</v>
      </c>
      <c r="EH343">
        <v>0</v>
      </c>
    </row>
    <row r="344" spans="1:138" x14ac:dyDescent="0.25">
      <c r="A344">
        <v>316</v>
      </c>
      <c r="B344">
        <v>0.95</v>
      </c>
      <c r="C344">
        <v>0.06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DW344">
        <v>344</v>
      </c>
      <c r="DX344">
        <v>0.1905</v>
      </c>
      <c r="DY344">
        <v>1.0583333333333301E-2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</row>
    <row r="345" spans="1:138" x14ac:dyDescent="0.25">
      <c r="A345">
        <v>317</v>
      </c>
      <c r="B345">
        <v>0.95</v>
      </c>
      <c r="C345">
        <v>6.9999999999999993E-2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DW345">
        <v>345</v>
      </c>
      <c r="DX345">
        <v>0.1905</v>
      </c>
      <c r="DY345">
        <v>2.1166666666666702E-2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</row>
    <row r="346" spans="1:138" x14ac:dyDescent="0.25">
      <c r="A346">
        <v>318</v>
      </c>
      <c r="B346">
        <v>0.95</v>
      </c>
      <c r="C346">
        <v>8.0000000000000016E-2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DW346">
        <v>346</v>
      </c>
      <c r="DX346">
        <v>0.1905</v>
      </c>
      <c r="DY346">
        <v>3.175E-2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</row>
    <row r="347" spans="1:138" x14ac:dyDescent="0.25">
      <c r="A347">
        <v>319</v>
      </c>
      <c r="B347">
        <v>0.95</v>
      </c>
      <c r="C347">
        <v>9.0000000000000011E-2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DW347">
        <v>347</v>
      </c>
      <c r="DX347">
        <v>0.1905</v>
      </c>
      <c r="DY347">
        <v>4.2333333333333299E-2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</row>
    <row r="348" spans="1:138" x14ac:dyDescent="0.25">
      <c r="A348">
        <v>320</v>
      </c>
      <c r="B348">
        <v>0.95</v>
      </c>
      <c r="C348">
        <v>0.1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DW348">
        <v>348</v>
      </c>
      <c r="DX348">
        <v>0.1905</v>
      </c>
      <c r="DY348">
        <v>5.2916666666666702E-2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</row>
    <row r="349" spans="1:138" x14ac:dyDescent="0.25">
      <c r="A349">
        <v>321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DW349">
        <v>349</v>
      </c>
      <c r="DX349">
        <v>0.1905</v>
      </c>
      <c r="DY349">
        <v>6.3500000000000001E-2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</row>
    <row r="350" spans="1:138" x14ac:dyDescent="0.25">
      <c r="A350">
        <v>322</v>
      </c>
      <c r="B350">
        <v>1</v>
      </c>
      <c r="C350">
        <v>5.000000000000001E-3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DW350">
        <v>350</v>
      </c>
      <c r="DX350">
        <v>0.1905</v>
      </c>
      <c r="DY350">
        <v>7.4083333333333307E-2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</row>
    <row r="351" spans="1:138" x14ac:dyDescent="0.25">
      <c r="A351">
        <v>323</v>
      </c>
      <c r="B351">
        <v>1</v>
      </c>
      <c r="C351">
        <v>1.0000000000000002E-2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DW351">
        <v>351</v>
      </c>
      <c r="DX351">
        <v>0.1905</v>
      </c>
      <c r="DY351">
        <v>8.4666666666666696E-2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</row>
    <row r="352" spans="1:138" x14ac:dyDescent="0.25">
      <c r="A352">
        <v>324</v>
      </c>
      <c r="B352">
        <v>1</v>
      </c>
      <c r="C352">
        <v>1.4999999999999999E-2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DW352">
        <v>352</v>
      </c>
      <c r="DX352">
        <v>0.1905</v>
      </c>
      <c r="DY352">
        <v>9.5250000000000001E-2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</row>
    <row r="353" spans="1:138" x14ac:dyDescent="0.25">
      <c r="A353">
        <v>325</v>
      </c>
      <c r="B353">
        <v>1</v>
      </c>
      <c r="C353">
        <v>2.0000000000000004E-2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DW353">
        <v>353</v>
      </c>
      <c r="DX353">
        <v>0.1905</v>
      </c>
      <c r="DY353">
        <v>0.105833333333333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</row>
    <row r="354" spans="1:138" x14ac:dyDescent="0.25">
      <c r="A354">
        <v>326</v>
      </c>
      <c r="B354">
        <v>1</v>
      </c>
      <c r="C354">
        <v>2.5000000000000001E-2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DW354">
        <v>354</v>
      </c>
      <c r="DX354">
        <v>0.1905</v>
      </c>
      <c r="DY354">
        <v>0.116416666666667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</row>
    <row r="355" spans="1:138" x14ac:dyDescent="0.25">
      <c r="A355">
        <v>327</v>
      </c>
      <c r="B355">
        <v>1</v>
      </c>
      <c r="C355">
        <v>0.03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DW355">
        <v>355</v>
      </c>
      <c r="DX355">
        <v>0.1905</v>
      </c>
      <c r="DY355">
        <v>0.127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</row>
    <row r="356" spans="1:138" x14ac:dyDescent="0.25">
      <c r="A356">
        <v>328</v>
      </c>
      <c r="B356">
        <v>1</v>
      </c>
      <c r="C356">
        <v>3.4999999999999996E-2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DW356">
        <v>356</v>
      </c>
      <c r="DX356">
        <v>0.1905</v>
      </c>
      <c r="DY356">
        <v>0.137583333333333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</row>
    <row r="357" spans="1:138" x14ac:dyDescent="0.25">
      <c r="A357">
        <v>329</v>
      </c>
      <c r="B357">
        <v>1</v>
      </c>
      <c r="C357">
        <v>4.0000000000000008E-2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DW357">
        <v>357</v>
      </c>
      <c r="DX357">
        <v>0.1905</v>
      </c>
      <c r="DY357">
        <v>0.148166666666667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</row>
    <row r="358" spans="1:138" x14ac:dyDescent="0.25">
      <c r="A358">
        <v>330</v>
      </c>
      <c r="B358">
        <v>1</v>
      </c>
      <c r="C358">
        <v>4.5000000000000005E-2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DW358">
        <v>358</v>
      </c>
      <c r="DX358">
        <v>0.1905</v>
      </c>
      <c r="DY358">
        <v>0.15875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</row>
    <row r="359" spans="1:138" x14ac:dyDescent="0.25">
      <c r="A359">
        <v>331</v>
      </c>
      <c r="B359">
        <v>1</v>
      </c>
      <c r="C359">
        <v>0.05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DW359">
        <v>359</v>
      </c>
      <c r="DX359">
        <v>0.1905</v>
      </c>
      <c r="DY359">
        <v>0.169333333333333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</row>
    <row r="360" spans="1:138" x14ac:dyDescent="0.25">
      <c r="A360">
        <v>332</v>
      </c>
      <c r="B360">
        <v>1</v>
      </c>
      <c r="C360">
        <v>5.5000000000000007E-2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DW360">
        <v>360</v>
      </c>
      <c r="DX360">
        <v>0.1905</v>
      </c>
      <c r="DY360">
        <v>0.179916666666667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</row>
    <row r="361" spans="1:138" x14ac:dyDescent="0.25">
      <c r="A361">
        <v>333</v>
      </c>
      <c r="B361">
        <v>1</v>
      </c>
      <c r="C361">
        <v>0.06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DW361">
        <v>361</v>
      </c>
      <c r="DX361">
        <v>0.1905</v>
      </c>
      <c r="DY361">
        <v>0.1905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</row>
    <row r="362" spans="1:138" x14ac:dyDescent="0.25">
      <c r="A362">
        <v>334</v>
      </c>
      <c r="B362">
        <v>1</v>
      </c>
      <c r="C362">
        <v>6.5000000000000002E-2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DW362">
        <v>362</v>
      </c>
      <c r="DX362">
        <v>0.1905</v>
      </c>
      <c r="DY362">
        <v>0.201083333333333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</row>
    <row r="363" spans="1:138" x14ac:dyDescent="0.25">
      <c r="A363">
        <v>335</v>
      </c>
      <c r="B363">
        <v>1</v>
      </c>
      <c r="C363">
        <v>6.9999999999999993E-2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DW363">
        <v>363</v>
      </c>
      <c r="DX363">
        <v>0.1905</v>
      </c>
      <c r="DY363">
        <v>0.211666666666667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</row>
    <row r="364" spans="1:138" x14ac:dyDescent="0.25">
      <c r="A364">
        <v>336</v>
      </c>
      <c r="B364">
        <v>1</v>
      </c>
      <c r="C364">
        <v>7.5000000000000011E-2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DW364">
        <v>364</v>
      </c>
      <c r="DX364">
        <v>0.1905</v>
      </c>
      <c r="DY364">
        <v>0.22225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</row>
    <row r="365" spans="1:138" x14ac:dyDescent="0.25">
      <c r="A365">
        <v>337</v>
      </c>
      <c r="B365">
        <v>1</v>
      </c>
      <c r="C365">
        <v>8.0000000000000016E-2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DW365">
        <v>365</v>
      </c>
      <c r="DX365">
        <v>0.1905</v>
      </c>
      <c r="DY365">
        <v>0.232833333333333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</row>
    <row r="366" spans="1:138" x14ac:dyDescent="0.25">
      <c r="A366">
        <v>338</v>
      </c>
      <c r="B366">
        <v>1</v>
      </c>
      <c r="C366">
        <v>8.5000000000000006E-2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DW366">
        <v>366</v>
      </c>
      <c r="DX366">
        <v>0.1905</v>
      </c>
      <c r="DY366">
        <v>0.243416666666667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</row>
    <row r="367" spans="1:138" x14ac:dyDescent="0.25">
      <c r="A367">
        <v>339</v>
      </c>
      <c r="B367">
        <v>1</v>
      </c>
      <c r="C367">
        <v>9.0000000000000011E-2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DW367">
        <v>367</v>
      </c>
      <c r="DX367">
        <v>0.1905</v>
      </c>
      <c r="DY367">
        <v>0.254</v>
      </c>
      <c r="DZ367">
        <v>0</v>
      </c>
      <c r="EA367">
        <v>1</v>
      </c>
      <c r="EB367">
        <v>0</v>
      </c>
      <c r="EC367">
        <v>1</v>
      </c>
      <c r="ED367">
        <v>1</v>
      </c>
      <c r="EE367">
        <v>0</v>
      </c>
      <c r="EF367">
        <v>0</v>
      </c>
      <c r="EG367">
        <v>0</v>
      </c>
      <c r="EH367">
        <v>0</v>
      </c>
    </row>
    <row r="368" spans="1:138" x14ac:dyDescent="0.25">
      <c r="A368">
        <v>340</v>
      </c>
      <c r="B368">
        <v>1</v>
      </c>
      <c r="C368">
        <v>9.5000000000000001E-2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DW368">
        <v>368</v>
      </c>
      <c r="DX368">
        <v>0.201083333333333</v>
      </c>
      <c r="DY368">
        <v>0</v>
      </c>
      <c r="DZ368">
        <v>0</v>
      </c>
      <c r="EA368">
        <v>1</v>
      </c>
      <c r="EB368">
        <v>0</v>
      </c>
      <c r="EC368">
        <v>1</v>
      </c>
      <c r="ED368">
        <v>1</v>
      </c>
      <c r="EE368">
        <v>0</v>
      </c>
      <c r="EF368">
        <v>0</v>
      </c>
      <c r="EG368">
        <v>0</v>
      </c>
      <c r="EH368">
        <v>0</v>
      </c>
    </row>
    <row r="369" spans="1:138" x14ac:dyDescent="0.25">
      <c r="A369">
        <v>341</v>
      </c>
      <c r="B369">
        <v>1</v>
      </c>
      <c r="C369">
        <v>0.1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DW369">
        <v>369</v>
      </c>
      <c r="DX369">
        <v>0.201083333333333</v>
      </c>
      <c r="DY369">
        <v>2.1166666666666702E-2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</row>
    <row r="370" spans="1:138" x14ac:dyDescent="0.25">
      <c r="DW370">
        <v>370</v>
      </c>
      <c r="DX370">
        <v>0.201083333333333</v>
      </c>
      <c r="DY370">
        <v>4.2333333333333299E-2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</row>
    <row r="371" spans="1:138" x14ac:dyDescent="0.25">
      <c r="DW371">
        <v>371</v>
      </c>
      <c r="DX371">
        <v>0.201083333333333</v>
      </c>
      <c r="DY371">
        <v>6.3500000000000001E-2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</row>
    <row r="372" spans="1:138" x14ac:dyDescent="0.25">
      <c r="DW372">
        <v>372</v>
      </c>
      <c r="DX372">
        <v>0.201083333333333</v>
      </c>
      <c r="DY372">
        <v>8.4666666666666696E-2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</row>
    <row r="373" spans="1:138" x14ac:dyDescent="0.25">
      <c r="DW373">
        <v>373</v>
      </c>
      <c r="DX373">
        <v>0.201083333333333</v>
      </c>
      <c r="DY373">
        <v>0.105833333333333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</row>
    <row r="374" spans="1:138" x14ac:dyDescent="0.25">
      <c r="DW374">
        <v>374</v>
      </c>
      <c r="DX374">
        <v>0.201083333333333</v>
      </c>
      <c r="DY374">
        <v>0.127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</row>
    <row r="375" spans="1:138" x14ac:dyDescent="0.25">
      <c r="A375">
        <v>1</v>
      </c>
      <c r="B375">
        <v>0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DW375">
        <v>375</v>
      </c>
      <c r="DX375">
        <v>0.201083333333333</v>
      </c>
      <c r="DY375">
        <v>0.148166666666667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</row>
    <row r="376" spans="1:138" x14ac:dyDescent="0.25">
      <c r="A376">
        <v>2</v>
      </c>
      <c r="B376">
        <v>0</v>
      </c>
      <c r="C376">
        <v>1.4999999999999999E-2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DW376">
        <v>376</v>
      </c>
      <c r="DX376">
        <v>0.201083333333333</v>
      </c>
      <c r="DY376">
        <v>0.169333333333333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</row>
    <row r="377" spans="1:138" x14ac:dyDescent="0.25">
      <c r="A377">
        <v>3</v>
      </c>
      <c r="B377">
        <v>0</v>
      </c>
      <c r="C377">
        <v>0.03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DW377">
        <v>377</v>
      </c>
      <c r="DX377">
        <v>0.201083333333333</v>
      </c>
      <c r="DY377">
        <v>0.1905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</row>
    <row r="378" spans="1:138" x14ac:dyDescent="0.25">
      <c r="A378">
        <v>4</v>
      </c>
      <c r="B378">
        <v>0</v>
      </c>
      <c r="C378">
        <v>4.4999999999999998E-2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DW378">
        <v>378</v>
      </c>
      <c r="DX378">
        <v>0.201083333333333</v>
      </c>
      <c r="DY378">
        <v>0.211666666666667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</row>
    <row r="379" spans="1:138" x14ac:dyDescent="0.25">
      <c r="A379">
        <v>5</v>
      </c>
      <c r="B379">
        <v>0</v>
      </c>
      <c r="C379">
        <v>0.06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0</v>
      </c>
      <c r="DW379">
        <v>379</v>
      </c>
      <c r="DX379">
        <v>0.201083333333333</v>
      </c>
      <c r="DY379">
        <v>0.232833333333333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</row>
    <row r="380" spans="1:138" x14ac:dyDescent="0.25">
      <c r="A380">
        <v>6</v>
      </c>
      <c r="B380">
        <v>0</v>
      </c>
      <c r="C380">
        <v>7.4999999999999997E-2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DW380">
        <v>380</v>
      </c>
      <c r="DX380">
        <v>0.201083333333333</v>
      </c>
      <c r="DY380">
        <v>0.254</v>
      </c>
      <c r="DZ380">
        <v>0</v>
      </c>
      <c r="EA380">
        <v>1</v>
      </c>
      <c r="EB380">
        <v>0</v>
      </c>
      <c r="EC380">
        <v>1</v>
      </c>
      <c r="ED380">
        <v>1</v>
      </c>
      <c r="EE380">
        <v>0</v>
      </c>
      <c r="EF380">
        <v>0</v>
      </c>
      <c r="EG380">
        <v>0</v>
      </c>
      <c r="EH380">
        <v>0</v>
      </c>
    </row>
    <row r="381" spans="1:138" x14ac:dyDescent="0.25">
      <c r="A381">
        <v>7</v>
      </c>
      <c r="B381">
        <v>0</v>
      </c>
      <c r="C381">
        <v>0.09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DW381">
        <v>381</v>
      </c>
      <c r="DX381">
        <v>0.211666666666667</v>
      </c>
      <c r="DY381">
        <v>0</v>
      </c>
      <c r="DZ381">
        <v>0</v>
      </c>
      <c r="EA381">
        <v>1</v>
      </c>
      <c r="EB381">
        <v>0</v>
      </c>
      <c r="EC381">
        <v>1</v>
      </c>
      <c r="ED381">
        <v>1</v>
      </c>
      <c r="EE381">
        <v>0</v>
      </c>
      <c r="EF381">
        <v>0</v>
      </c>
      <c r="EG381">
        <v>0</v>
      </c>
      <c r="EH381">
        <v>0</v>
      </c>
    </row>
    <row r="382" spans="1:138" x14ac:dyDescent="0.25">
      <c r="A382">
        <v>8</v>
      </c>
      <c r="B382">
        <v>0</v>
      </c>
      <c r="C382">
        <v>0.105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0</v>
      </c>
      <c r="DW382">
        <v>382</v>
      </c>
      <c r="DX382">
        <v>0.211666666666667</v>
      </c>
      <c r="DY382">
        <v>1.0583333333333301E-2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</row>
    <row r="383" spans="1:138" x14ac:dyDescent="0.25">
      <c r="A383">
        <v>9</v>
      </c>
      <c r="B383">
        <v>0</v>
      </c>
      <c r="C383">
        <v>0.12</v>
      </c>
      <c r="D383">
        <v>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DW383">
        <v>383</v>
      </c>
      <c r="DX383">
        <v>0.211666666666667</v>
      </c>
      <c r="DY383">
        <v>2.1166666666666702E-2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</row>
    <row r="384" spans="1:138" x14ac:dyDescent="0.25">
      <c r="A384">
        <v>10</v>
      </c>
      <c r="B384">
        <v>0</v>
      </c>
      <c r="C384">
        <v>0.13500000000000001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DW384">
        <v>384</v>
      </c>
      <c r="DX384">
        <v>0.211666666666667</v>
      </c>
      <c r="DY384">
        <v>3.175E-2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</row>
    <row r="385" spans="1:138" x14ac:dyDescent="0.25">
      <c r="A385">
        <v>11</v>
      </c>
      <c r="B385">
        <v>0</v>
      </c>
      <c r="C385">
        <v>0.15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0</v>
      </c>
      <c r="DW385">
        <v>385</v>
      </c>
      <c r="DX385">
        <v>0.211666666666667</v>
      </c>
      <c r="DY385">
        <v>4.2333333333333299E-2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</row>
    <row r="386" spans="1:138" x14ac:dyDescent="0.25">
      <c r="A386">
        <v>12</v>
      </c>
      <c r="B386">
        <v>0</v>
      </c>
      <c r="C386">
        <v>0.16500000000000001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0</v>
      </c>
      <c r="DW386">
        <v>386</v>
      </c>
      <c r="DX386">
        <v>0.211666666666667</v>
      </c>
      <c r="DY386">
        <v>5.2916666666666702E-2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</row>
    <row r="387" spans="1:138" x14ac:dyDescent="0.25">
      <c r="A387">
        <v>13</v>
      </c>
      <c r="B387">
        <v>0</v>
      </c>
      <c r="C387">
        <v>0.18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DW387">
        <v>387</v>
      </c>
      <c r="DX387">
        <v>0.211666666666667</v>
      </c>
      <c r="DY387">
        <v>6.3500000000000001E-2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</row>
    <row r="388" spans="1:138" x14ac:dyDescent="0.25">
      <c r="A388">
        <v>14</v>
      </c>
      <c r="B388">
        <v>0</v>
      </c>
      <c r="C388">
        <v>0.19500000000000001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DW388">
        <v>388</v>
      </c>
      <c r="DX388">
        <v>0.211666666666667</v>
      </c>
      <c r="DY388">
        <v>7.4083333333333307E-2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</row>
    <row r="389" spans="1:138" x14ac:dyDescent="0.25">
      <c r="A389">
        <v>15</v>
      </c>
      <c r="B389">
        <v>0</v>
      </c>
      <c r="C389">
        <v>0.21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DW389">
        <v>389</v>
      </c>
      <c r="DX389">
        <v>0.211666666666667</v>
      </c>
      <c r="DY389">
        <v>8.4666666666666696E-2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</row>
    <row r="390" spans="1:138" x14ac:dyDescent="0.25">
      <c r="A390">
        <v>16</v>
      </c>
      <c r="B390">
        <v>0</v>
      </c>
      <c r="C390">
        <v>0.22500000000000001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0</v>
      </c>
      <c r="DW390">
        <v>390</v>
      </c>
      <c r="DX390">
        <v>0.211666666666667</v>
      </c>
      <c r="DY390">
        <v>9.5250000000000001E-2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</row>
    <row r="391" spans="1:138" x14ac:dyDescent="0.25">
      <c r="A391">
        <v>17</v>
      </c>
      <c r="B391">
        <v>0</v>
      </c>
      <c r="C391">
        <v>0.24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DW391">
        <v>391</v>
      </c>
      <c r="DX391">
        <v>0.211666666666667</v>
      </c>
      <c r="DY391">
        <v>0.105833333333333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</row>
    <row r="392" spans="1:138" x14ac:dyDescent="0.25">
      <c r="A392">
        <v>18</v>
      </c>
      <c r="B392">
        <v>0</v>
      </c>
      <c r="C392">
        <v>0.255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0</v>
      </c>
      <c r="DW392">
        <v>392</v>
      </c>
      <c r="DX392">
        <v>0.211666666666667</v>
      </c>
      <c r="DY392">
        <v>0.116416666666667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</row>
    <row r="393" spans="1:138" x14ac:dyDescent="0.25">
      <c r="A393">
        <v>19</v>
      </c>
      <c r="B393">
        <v>0</v>
      </c>
      <c r="C393">
        <v>0.27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DW393">
        <v>393</v>
      </c>
      <c r="DX393">
        <v>0.211666666666667</v>
      </c>
      <c r="DY393">
        <v>0.127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</row>
    <row r="394" spans="1:138" x14ac:dyDescent="0.25">
      <c r="A394">
        <v>20</v>
      </c>
      <c r="B394">
        <v>0</v>
      </c>
      <c r="C394">
        <v>0.28499999999999998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DW394">
        <v>394</v>
      </c>
      <c r="DX394">
        <v>0.211666666666667</v>
      </c>
      <c r="DY394">
        <v>0.137583333333333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</row>
    <row r="395" spans="1:138" x14ac:dyDescent="0.25">
      <c r="A395">
        <v>21</v>
      </c>
      <c r="B395">
        <v>0</v>
      </c>
      <c r="C395">
        <v>0.3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DW395">
        <v>395</v>
      </c>
      <c r="DX395">
        <v>0.211666666666667</v>
      </c>
      <c r="DY395">
        <v>0.148166666666667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</row>
    <row r="396" spans="1:138" x14ac:dyDescent="0.25">
      <c r="A396">
        <v>22</v>
      </c>
      <c r="B396">
        <v>1.4999999999999999E-2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DW396">
        <v>396</v>
      </c>
      <c r="DX396">
        <v>0.211666666666667</v>
      </c>
      <c r="DY396">
        <v>0.15875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</row>
    <row r="397" spans="1:138" x14ac:dyDescent="0.25">
      <c r="A397">
        <v>23</v>
      </c>
      <c r="B397">
        <v>1.4999999999999999E-2</v>
      </c>
      <c r="C397">
        <v>0.03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DW397">
        <v>397</v>
      </c>
      <c r="DX397">
        <v>0.211666666666667</v>
      </c>
      <c r="DY397">
        <v>0.169333333333333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</row>
    <row r="398" spans="1:138" x14ac:dyDescent="0.25">
      <c r="A398">
        <v>24</v>
      </c>
      <c r="B398">
        <v>1.4999999999999999E-2</v>
      </c>
      <c r="C398">
        <v>0.06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DW398">
        <v>398</v>
      </c>
      <c r="DX398">
        <v>0.211666666666667</v>
      </c>
      <c r="DY398">
        <v>0.179916666666667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</row>
    <row r="399" spans="1:138" x14ac:dyDescent="0.25">
      <c r="A399">
        <v>25</v>
      </c>
      <c r="B399">
        <v>1.4999999999999999E-2</v>
      </c>
      <c r="C399">
        <v>0.09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DW399">
        <v>399</v>
      </c>
      <c r="DX399">
        <v>0.211666666666667</v>
      </c>
      <c r="DY399">
        <v>0.1905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</row>
    <row r="400" spans="1:138" x14ac:dyDescent="0.25">
      <c r="A400">
        <v>26</v>
      </c>
      <c r="B400">
        <v>1.4999999999999999E-2</v>
      </c>
      <c r="C400">
        <v>0.12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DW400">
        <v>400</v>
      </c>
      <c r="DX400">
        <v>0.211666666666667</v>
      </c>
      <c r="DY400">
        <v>0.201083333333333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</row>
    <row r="401" spans="1:138" x14ac:dyDescent="0.25">
      <c r="A401">
        <v>27</v>
      </c>
      <c r="B401">
        <v>1.4999999999999999E-2</v>
      </c>
      <c r="C401">
        <v>0.15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DW401">
        <v>401</v>
      </c>
      <c r="DX401">
        <v>0.211666666666667</v>
      </c>
      <c r="DY401">
        <v>0.211666666666667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</row>
    <row r="402" spans="1:138" x14ac:dyDescent="0.25">
      <c r="A402">
        <v>28</v>
      </c>
      <c r="B402">
        <v>1.4999999999999999E-2</v>
      </c>
      <c r="C402">
        <v>0.18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DW402">
        <v>402</v>
      </c>
      <c r="DX402">
        <v>0.211666666666667</v>
      </c>
      <c r="DY402">
        <v>0.22225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</row>
    <row r="403" spans="1:138" x14ac:dyDescent="0.25">
      <c r="A403">
        <v>29</v>
      </c>
      <c r="B403">
        <v>1.4999999999999999E-2</v>
      </c>
      <c r="C403">
        <v>0.21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DW403">
        <v>403</v>
      </c>
      <c r="DX403">
        <v>0.211666666666667</v>
      </c>
      <c r="DY403">
        <v>0.232833333333333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</row>
    <row r="404" spans="1:138" x14ac:dyDescent="0.25">
      <c r="A404">
        <v>30</v>
      </c>
      <c r="B404">
        <v>1.4999999999999999E-2</v>
      </c>
      <c r="C404">
        <v>0.24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DW404">
        <v>404</v>
      </c>
      <c r="DX404">
        <v>0.211666666666667</v>
      </c>
      <c r="DY404">
        <v>0.243416666666667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</row>
    <row r="405" spans="1:138" x14ac:dyDescent="0.25">
      <c r="A405">
        <v>31</v>
      </c>
      <c r="B405">
        <v>1.4999999999999999E-2</v>
      </c>
      <c r="C405">
        <v>0.27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DW405">
        <v>405</v>
      </c>
      <c r="DX405">
        <v>0.211666666666667</v>
      </c>
      <c r="DY405">
        <v>0.254</v>
      </c>
      <c r="DZ405">
        <v>0</v>
      </c>
      <c r="EA405">
        <v>1</v>
      </c>
      <c r="EB405">
        <v>0</v>
      </c>
      <c r="EC405">
        <v>1</v>
      </c>
      <c r="ED405">
        <v>1</v>
      </c>
      <c r="EE405">
        <v>0</v>
      </c>
      <c r="EF405">
        <v>0</v>
      </c>
      <c r="EG405">
        <v>0</v>
      </c>
      <c r="EH405">
        <v>0</v>
      </c>
    </row>
    <row r="406" spans="1:138" x14ac:dyDescent="0.25">
      <c r="A406">
        <v>32</v>
      </c>
      <c r="B406">
        <v>1.4999999999999999E-2</v>
      </c>
      <c r="C406">
        <v>0.3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DW406">
        <v>406</v>
      </c>
      <c r="DX406">
        <v>0.22225</v>
      </c>
      <c r="DY406">
        <v>0</v>
      </c>
      <c r="DZ406">
        <v>0</v>
      </c>
      <c r="EA406">
        <v>1</v>
      </c>
      <c r="EB406">
        <v>0</v>
      </c>
      <c r="EC406">
        <v>1</v>
      </c>
      <c r="ED406">
        <v>1</v>
      </c>
      <c r="EE406">
        <v>0</v>
      </c>
      <c r="EF406">
        <v>0</v>
      </c>
      <c r="EG406">
        <v>0</v>
      </c>
      <c r="EH406">
        <v>0</v>
      </c>
    </row>
    <row r="407" spans="1:138" x14ac:dyDescent="0.25">
      <c r="A407">
        <v>33</v>
      </c>
      <c r="B407">
        <v>0.03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DW407">
        <v>407</v>
      </c>
      <c r="DX407">
        <v>0.22225</v>
      </c>
      <c r="DY407">
        <v>2.1166666666666702E-2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</row>
    <row r="408" spans="1:138" x14ac:dyDescent="0.25">
      <c r="A408">
        <v>34</v>
      </c>
      <c r="B408">
        <v>0.03</v>
      </c>
      <c r="C408">
        <v>1.4999999999999999E-2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DW408">
        <v>408</v>
      </c>
      <c r="DX408">
        <v>0.22225</v>
      </c>
      <c r="DY408">
        <v>4.2333333333333299E-2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</row>
    <row r="409" spans="1:138" x14ac:dyDescent="0.25">
      <c r="A409">
        <v>35</v>
      </c>
      <c r="B409">
        <v>0.03</v>
      </c>
      <c r="C409">
        <v>0.03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DW409">
        <v>409</v>
      </c>
      <c r="DX409">
        <v>0.22225</v>
      </c>
      <c r="DY409">
        <v>6.3500000000000001E-2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</row>
    <row r="410" spans="1:138" x14ac:dyDescent="0.25">
      <c r="A410">
        <v>36</v>
      </c>
      <c r="B410">
        <v>0.03</v>
      </c>
      <c r="C410">
        <v>4.4999999999999998E-2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DW410">
        <v>410</v>
      </c>
      <c r="DX410">
        <v>0.22225</v>
      </c>
      <c r="DY410">
        <v>8.4666666666666696E-2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</row>
    <row r="411" spans="1:138" x14ac:dyDescent="0.25">
      <c r="A411">
        <v>37</v>
      </c>
      <c r="B411">
        <v>0.03</v>
      </c>
      <c r="C411">
        <v>0.06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DW411">
        <v>411</v>
      </c>
      <c r="DX411">
        <v>0.22225</v>
      </c>
      <c r="DY411">
        <v>0.105833333333333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</row>
    <row r="412" spans="1:138" x14ac:dyDescent="0.25">
      <c r="A412">
        <v>38</v>
      </c>
      <c r="B412">
        <v>0.03</v>
      </c>
      <c r="C412">
        <v>7.4999999999999997E-2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DW412">
        <v>412</v>
      </c>
      <c r="DX412">
        <v>0.22225</v>
      </c>
      <c r="DY412">
        <v>0.127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</row>
    <row r="413" spans="1:138" x14ac:dyDescent="0.25">
      <c r="A413">
        <v>39</v>
      </c>
      <c r="B413">
        <v>0.03</v>
      </c>
      <c r="C413">
        <v>0.09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DW413">
        <v>413</v>
      </c>
      <c r="DX413">
        <v>0.22225</v>
      </c>
      <c r="DY413">
        <v>0.148166666666667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</row>
    <row r="414" spans="1:138" x14ac:dyDescent="0.25">
      <c r="A414">
        <v>40</v>
      </c>
      <c r="B414">
        <v>0.03</v>
      </c>
      <c r="C414">
        <v>0.105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DW414">
        <v>414</v>
      </c>
      <c r="DX414">
        <v>0.22225</v>
      </c>
      <c r="DY414">
        <v>0.169333333333333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</row>
    <row r="415" spans="1:138" x14ac:dyDescent="0.25">
      <c r="A415">
        <v>41</v>
      </c>
      <c r="B415">
        <v>0.03</v>
      </c>
      <c r="C415">
        <v>0.12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DW415">
        <v>415</v>
      </c>
      <c r="DX415">
        <v>0.22225</v>
      </c>
      <c r="DY415">
        <v>0.1905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</row>
    <row r="416" spans="1:138" x14ac:dyDescent="0.25">
      <c r="A416">
        <v>42</v>
      </c>
      <c r="B416">
        <v>0.03</v>
      </c>
      <c r="C416">
        <v>0.13500000000000001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DW416">
        <v>416</v>
      </c>
      <c r="DX416">
        <v>0.22225</v>
      </c>
      <c r="DY416">
        <v>0.211666666666667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</row>
    <row r="417" spans="1:138" x14ac:dyDescent="0.25">
      <c r="A417">
        <v>43</v>
      </c>
      <c r="B417">
        <v>0.03</v>
      </c>
      <c r="C417">
        <v>0.15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DW417">
        <v>417</v>
      </c>
      <c r="DX417">
        <v>0.22225</v>
      </c>
      <c r="DY417">
        <v>0.232833333333333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</row>
    <row r="418" spans="1:138" x14ac:dyDescent="0.25">
      <c r="A418">
        <v>44</v>
      </c>
      <c r="B418">
        <v>0.03</v>
      </c>
      <c r="C418">
        <v>0.16500000000000001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DW418">
        <v>418</v>
      </c>
      <c r="DX418">
        <v>0.22225</v>
      </c>
      <c r="DY418">
        <v>0.254</v>
      </c>
      <c r="DZ418">
        <v>0</v>
      </c>
      <c r="EA418">
        <v>1</v>
      </c>
      <c r="EB418">
        <v>0</v>
      </c>
      <c r="EC418">
        <v>1</v>
      </c>
      <c r="ED418">
        <v>1</v>
      </c>
      <c r="EE418">
        <v>0</v>
      </c>
      <c r="EF418">
        <v>0</v>
      </c>
      <c r="EG418">
        <v>0</v>
      </c>
      <c r="EH418">
        <v>0</v>
      </c>
    </row>
    <row r="419" spans="1:138" x14ac:dyDescent="0.25">
      <c r="A419">
        <v>45</v>
      </c>
      <c r="B419">
        <v>0.03</v>
      </c>
      <c r="C419">
        <v>0.18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DW419">
        <v>419</v>
      </c>
      <c r="DX419">
        <v>0.232833333333333</v>
      </c>
      <c r="DY419">
        <v>0</v>
      </c>
      <c r="DZ419">
        <v>0</v>
      </c>
      <c r="EA419">
        <v>1</v>
      </c>
      <c r="EB419">
        <v>0</v>
      </c>
      <c r="EC419">
        <v>1</v>
      </c>
      <c r="ED419">
        <v>1</v>
      </c>
      <c r="EE419">
        <v>0</v>
      </c>
      <c r="EF419">
        <v>0</v>
      </c>
      <c r="EG419">
        <v>0</v>
      </c>
      <c r="EH419">
        <v>0</v>
      </c>
    </row>
    <row r="420" spans="1:138" x14ac:dyDescent="0.25">
      <c r="A420">
        <v>46</v>
      </c>
      <c r="B420">
        <v>0.03</v>
      </c>
      <c r="C420">
        <v>0.19500000000000001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DW420">
        <v>420</v>
      </c>
      <c r="DX420">
        <v>0.232833333333333</v>
      </c>
      <c r="DY420">
        <v>1.0583333333333301E-2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</row>
    <row r="421" spans="1:138" x14ac:dyDescent="0.25">
      <c r="A421">
        <v>47</v>
      </c>
      <c r="B421">
        <v>0.03</v>
      </c>
      <c r="C421">
        <v>0.21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DW421">
        <v>421</v>
      </c>
      <c r="DX421">
        <v>0.232833333333333</v>
      </c>
      <c r="DY421">
        <v>2.1166666666666702E-2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</row>
    <row r="422" spans="1:138" x14ac:dyDescent="0.25">
      <c r="A422">
        <v>48</v>
      </c>
      <c r="B422">
        <v>0.03</v>
      </c>
      <c r="C422">
        <v>0.22500000000000001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DW422">
        <v>422</v>
      </c>
      <c r="DX422">
        <v>0.232833333333333</v>
      </c>
      <c r="DY422">
        <v>3.175E-2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</row>
    <row r="423" spans="1:138" x14ac:dyDescent="0.25">
      <c r="A423">
        <v>49</v>
      </c>
      <c r="B423">
        <v>0.03</v>
      </c>
      <c r="C423">
        <v>0.24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DW423">
        <v>423</v>
      </c>
      <c r="DX423">
        <v>0.232833333333333</v>
      </c>
      <c r="DY423">
        <v>4.2333333333333299E-2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</row>
    <row r="424" spans="1:138" x14ac:dyDescent="0.25">
      <c r="A424">
        <v>50</v>
      </c>
      <c r="B424">
        <v>0.03</v>
      </c>
      <c r="C424">
        <v>0.255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DW424">
        <v>424</v>
      </c>
      <c r="DX424">
        <v>0.232833333333333</v>
      </c>
      <c r="DY424">
        <v>5.2916666666666702E-2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</row>
    <row r="425" spans="1:138" x14ac:dyDescent="0.25">
      <c r="A425">
        <v>51</v>
      </c>
      <c r="B425">
        <v>0.03</v>
      </c>
      <c r="C425">
        <v>0.27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DW425">
        <v>425</v>
      </c>
      <c r="DX425">
        <v>0.232833333333333</v>
      </c>
      <c r="DY425">
        <v>6.3500000000000001E-2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</row>
    <row r="426" spans="1:138" x14ac:dyDescent="0.25">
      <c r="A426">
        <v>52</v>
      </c>
      <c r="B426">
        <v>0.03</v>
      </c>
      <c r="C426">
        <v>0.28499999999999998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DW426">
        <v>426</v>
      </c>
      <c r="DX426">
        <v>0.232833333333333</v>
      </c>
      <c r="DY426">
        <v>7.4083333333333307E-2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</row>
    <row r="427" spans="1:138" x14ac:dyDescent="0.25">
      <c r="A427">
        <v>53</v>
      </c>
      <c r="B427">
        <v>0.03</v>
      </c>
      <c r="C427">
        <v>0.3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DW427">
        <v>427</v>
      </c>
      <c r="DX427">
        <v>0.232833333333333</v>
      </c>
      <c r="DY427">
        <v>8.4666666666666696E-2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</row>
    <row r="428" spans="1:138" x14ac:dyDescent="0.25">
      <c r="A428">
        <v>54</v>
      </c>
      <c r="B428">
        <v>4.4999999999999998E-2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DW428">
        <v>428</v>
      </c>
      <c r="DX428">
        <v>0.232833333333333</v>
      </c>
      <c r="DY428">
        <v>9.5250000000000001E-2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</row>
    <row r="429" spans="1:138" x14ac:dyDescent="0.25">
      <c r="A429">
        <v>55</v>
      </c>
      <c r="B429">
        <v>4.4999999999999998E-2</v>
      </c>
      <c r="C429">
        <v>0.03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DW429">
        <v>429</v>
      </c>
      <c r="DX429">
        <v>0.232833333333333</v>
      </c>
      <c r="DY429">
        <v>0.105833333333333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</row>
    <row r="430" spans="1:138" x14ac:dyDescent="0.25">
      <c r="A430">
        <v>56</v>
      </c>
      <c r="B430">
        <v>4.4999999999999998E-2</v>
      </c>
      <c r="C430">
        <v>0.06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DW430">
        <v>430</v>
      </c>
      <c r="DX430">
        <v>0.232833333333333</v>
      </c>
      <c r="DY430">
        <v>0.116416666666667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</row>
    <row r="431" spans="1:138" x14ac:dyDescent="0.25">
      <c r="A431">
        <v>57</v>
      </c>
      <c r="B431">
        <v>4.4999999999999998E-2</v>
      </c>
      <c r="C431">
        <v>0.09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DW431">
        <v>431</v>
      </c>
      <c r="DX431">
        <v>0.232833333333333</v>
      </c>
      <c r="DY431">
        <v>0.127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</row>
    <row r="432" spans="1:138" x14ac:dyDescent="0.25">
      <c r="A432">
        <v>58</v>
      </c>
      <c r="B432">
        <v>4.4999999999999998E-2</v>
      </c>
      <c r="C432">
        <v>0.12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DW432">
        <v>432</v>
      </c>
      <c r="DX432">
        <v>0.232833333333333</v>
      </c>
      <c r="DY432">
        <v>0.137583333333333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</row>
    <row r="433" spans="1:138" x14ac:dyDescent="0.25">
      <c r="A433">
        <v>59</v>
      </c>
      <c r="B433">
        <v>4.4999999999999998E-2</v>
      </c>
      <c r="C433">
        <v>0.15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DW433">
        <v>433</v>
      </c>
      <c r="DX433">
        <v>0.232833333333333</v>
      </c>
      <c r="DY433">
        <v>0.148166666666667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</row>
    <row r="434" spans="1:138" x14ac:dyDescent="0.25">
      <c r="A434">
        <v>60</v>
      </c>
      <c r="B434">
        <v>4.4999999999999998E-2</v>
      </c>
      <c r="C434">
        <v>0.18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DW434">
        <v>434</v>
      </c>
      <c r="DX434">
        <v>0.232833333333333</v>
      </c>
      <c r="DY434">
        <v>0.15875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</row>
    <row r="435" spans="1:138" x14ac:dyDescent="0.25">
      <c r="A435">
        <v>61</v>
      </c>
      <c r="B435">
        <v>4.4999999999999998E-2</v>
      </c>
      <c r="C435">
        <v>0.21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DW435">
        <v>435</v>
      </c>
      <c r="DX435">
        <v>0.232833333333333</v>
      </c>
      <c r="DY435">
        <v>0.169333333333333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</row>
    <row r="436" spans="1:138" x14ac:dyDescent="0.25">
      <c r="A436">
        <v>62</v>
      </c>
      <c r="B436">
        <v>4.4999999999999998E-2</v>
      </c>
      <c r="C436">
        <v>0.24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DW436">
        <v>436</v>
      </c>
      <c r="DX436">
        <v>0.232833333333333</v>
      </c>
      <c r="DY436">
        <v>0.179916666666667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</row>
    <row r="437" spans="1:138" x14ac:dyDescent="0.25">
      <c r="A437">
        <v>63</v>
      </c>
      <c r="B437">
        <v>4.4999999999999998E-2</v>
      </c>
      <c r="C437">
        <v>0.27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DW437">
        <v>437</v>
      </c>
      <c r="DX437">
        <v>0.232833333333333</v>
      </c>
      <c r="DY437">
        <v>0.1905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</row>
    <row r="438" spans="1:138" x14ac:dyDescent="0.25">
      <c r="A438">
        <v>64</v>
      </c>
      <c r="B438">
        <v>4.4999999999999998E-2</v>
      </c>
      <c r="C438">
        <v>0.3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DW438">
        <v>438</v>
      </c>
      <c r="DX438">
        <v>0.232833333333333</v>
      </c>
      <c r="DY438">
        <v>0.201083333333333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</row>
    <row r="439" spans="1:138" x14ac:dyDescent="0.25">
      <c r="A439">
        <v>65</v>
      </c>
      <c r="B439">
        <v>0.06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DW439">
        <v>439</v>
      </c>
      <c r="DX439">
        <v>0.232833333333333</v>
      </c>
      <c r="DY439">
        <v>0.211666666666667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</row>
    <row r="440" spans="1:138" x14ac:dyDescent="0.25">
      <c r="A440">
        <v>66</v>
      </c>
      <c r="B440">
        <v>0.06</v>
      </c>
      <c r="C440">
        <v>1.4999999999999999E-2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DW440">
        <v>440</v>
      </c>
      <c r="DX440">
        <v>0.232833333333333</v>
      </c>
      <c r="DY440">
        <v>0.22225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</row>
    <row r="441" spans="1:138" x14ac:dyDescent="0.25">
      <c r="A441">
        <v>67</v>
      </c>
      <c r="B441">
        <v>0.06</v>
      </c>
      <c r="C441">
        <v>0.03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DW441">
        <v>441</v>
      </c>
      <c r="DX441">
        <v>0.232833333333333</v>
      </c>
      <c r="DY441">
        <v>0.232833333333333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</row>
    <row r="442" spans="1:138" x14ac:dyDescent="0.25">
      <c r="A442">
        <v>68</v>
      </c>
      <c r="B442">
        <v>0.06</v>
      </c>
      <c r="C442">
        <v>4.4999999999999998E-2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DW442">
        <v>442</v>
      </c>
      <c r="DX442">
        <v>0.232833333333333</v>
      </c>
      <c r="DY442">
        <v>0.243416666666667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</row>
    <row r="443" spans="1:138" x14ac:dyDescent="0.25">
      <c r="A443">
        <v>69</v>
      </c>
      <c r="B443">
        <v>0.06</v>
      </c>
      <c r="C443">
        <v>0.06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DW443">
        <v>443</v>
      </c>
      <c r="DX443">
        <v>0.232833333333333</v>
      </c>
      <c r="DY443">
        <v>0.254</v>
      </c>
      <c r="DZ443">
        <v>0</v>
      </c>
      <c r="EA443">
        <v>1</v>
      </c>
      <c r="EB443">
        <v>0</v>
      </c>
      <c r="EC443">
        <v>1</v>
      </c>
      <c r="ED443">
        <v>1</v>
      </c>
      <c r="EE443">
        <v>0</v>
      </c>
      <c r="EF443">
        <v>0</v>
      </c>
      <c r="EG443">
        <v>0</v>
      </c>
      <c r="EH443">
        <v>0</v>
      </c>
    </row>
    <row r="444" spans="1:138" x14ac:dyDescent="0.25">
      <c r="A444">
        <v>70</v>
      </c>
      <c r="B444">
        <v>0.06</v>
      </c>
      <c r="C444">
        <v>7.4999999999999997E-2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DW444">
        <v>444</v>
      </c>
      <c r="DX444">
        <v>0.243416666666667</v>
      </c>
      <c r="DY444">
        <v>0</v>
      </c>
      <c r="DZ444">
        <v>0</v>
      </c>
      <c r="EA444">
        <v>1</v>
      </c>
      <c r="EB444">
        <v>0</v>
      </c>
      <c r="EC444">
        <v>1</v>
      </c>
      <c r="ED444">
        <v>1</v>
      </c>
      <c r="EE444">
        <v>0</v>
      </c>
      <c r="EF444">
        <v>0</v>
      </c>
      <c r="EG444">
        <v>0</v>
      </c>
      <c r="EH444">
        <v>0</v>
      </c>
    </row>
    <row r="445" spans="1:138" x14ac:dyDescent="0.25">
      <c r="A445">
        <v>71</v>
      </c>
      <c r="B445">
        <v>0.06</v>
      </c>
      <c r="C445">
        <v>0.09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DW445">
        <v>445</v>
      </c>
      <c r="DX445">
        <v>0.243416666666667</v>
      </c>
      <c r="DY445">
        <v>2.1166666666666702E-2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</row>
    <row r="446" spans="1:138" x14ac:dyDescent="0.25">
      <c r="A446">
        <v>72</v>
      </c>
      <c r="B446">
        <v>0.06</v>
      </c>
      <c r="C446">
        <v>0.105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DW446">
        <v>446</v>
      </c>
      <c r="DX446">
        <v>0.243416666666667</v>
      </c>
      <c r="DY446">
        <v>4.2333333333333299E-2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</row>
    <row r="447" spans="1:138" x14ac:dyDescent="0.25">
      <c r="A447">
        <v>73</v>
      </c>
      <c r="B447">
        <v>0.06</v>
      </c>
      <c r="C447">
        <v>0.12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DW447">
        <v>447</v>
      </c>
      <c r="DX447">
        <v>0.243416666666667</v>
      </c>
      <c r="DY447">
        <v>6.3500000000000001E-2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</row>
    <row r="448" spans="1:138" x14ac:dyDescent="0.25">
      <c r="A448">
        <v>74</v>
      </c>
      <c r="B448">
        <v>0.06</v>
      </c>
      <c r="C448">
        <v>0.13500000000000001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DW448">
        <v>448</v>
      </c>
      <c r="DX448">
        <v>0.243416666666667</v>
      </c>
      <c r="DY448">
        <v>8.4666666666666696E-2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</row>
    <row r="449" spans="1:138" x14ac:dyDescent="0.25">
      <c r="A449">
        <v>75</v>
      </c>
      <c r="B449">
        <v>0.06</v>
      </c>
      <c r="C449">
        <v>0.15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DW449">
        <v>449</v>
      </c>
      <c r="DX449">
        <v>0.243416666666667</v>
      </c>
      <c r="DY449">
        <v>0.105833333333333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</row>
    <row r="450" spans="1:138" x14ac:dyDescent="0.25">
      <c r="A450">
        <v>76</v>
      </c>
      <c r="B450">
        <v>0.06</v>
      </c>
      <c r="C450">
        <v>0.16500000000000001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DW450">
        <v>450</v>
      </c>
      <c r="DX450">
        <v>0.243416666666667</v>
      </c>
      <c r="DY450">
        <v>0.127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</row>
    <row r="451" spans="1:138" x14ac:dyDescent="0.25">
      <c r="A451">
        <v>77</v>
      </c>
      <c r="B451">
        <v>0.06</v>
      </c>
      <c r="C451">
        <v>0.18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DW451">
        <v>451</v>
      </c>
      <c r="DX451">
        <v>0.243416666666667</v>
      </c>
      <c r="DY451">
        <v>0.148166666666667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</row>
    <row r="452" spans="1:138" x14ac:dyDescent="0.25">
      <c r="A452">
        <v>78</v>
      </c>
      <c r="B452">
        <v>0.06</v>
      </c>
      <c r="C452">
        <v>0.19500000000000001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DW452">
        <v>452</v>
      </c>
      <c r="DX452">
        <v>0.243416666666667</v>
      </c>
      <c r="DY452">
        <v>0.169333333333333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</row>
    <row r="453" spans="1:138" x14ac:dyDescent="0.25">
      <c r="A453">
        <v>79</v>
      </c>
      <c r="B453">
        <v>0.06</v>
      </c>
      <c r="C453">
        <v>0.21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DW453">
        <v>453</v>
      </c>
      <c r="DX453">
        <v>0.243416666666667</v>
      </c>
      <c r="DY453">
        <v>0.1905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</row>
    <row r="454" spans="1:138" x14ac:dyDescent="0.25">
      <c r="A454">
        <v>80</v>
      </c>
      <c r="B454">
        <v>0.06</v>
      </c>
      <c r="C454">
        <v>0.22500000000000001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DW454">
        <v>454</v>
      </c>
      <c r="DX454">
        <v>0.243416666666667</v>
      </c>
      <c r="DY454">
        <v>0.211666666666667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</row>
    <row r="455" spans="1:138" x14ac:dyDescent="0.25">
      <c r="A455">
        <v>81</v>
      </c>
      <c r="B455">
        <v>0.06</v>
      </c>
      <c r="C455">
        <v>0.24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DW455">
        <v>455</v>
      </c>
      <c r="DX455">
        <v>0.243416666666667</v>
      </c>
      <c r="DY455">
        <v>0.232833333333333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</row>
    <row r="456" spans="1:138" x14ac:dyDescent="0.25">
      <c r="A456">
        <v>82</v>
      </c>
      <c r="B456">
        <v>0.06</v>
      </c>
      <c r="C456">
        <v>0.255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DW456">
        <v>456</v>
      </c>
      <c r="DX456">
        <v>0.243416666666667</v>
      </c>
      <c r="DY456">
        <v>0.254</v>
      </c>
      <c r="DZ456">
        <v>0</v>
      </c>
      <c r="EA456">
        <v>1</v>
      </c>
      <c r="EB456">
        <v>0</v>
      </c>
      <c r="EC456">
        <v>1</v>
      </c>
      <c r="ED456">
        <v>1</v>
      </c>
      <c r="EE456">
        <v>0</v>
      </c>
      <c r="EF456">
        <v>0</v>
      </c>
      <c r="EG456">
        <v>0</v>
      </c>
      <c r="EH456">
        <v>0</v>
      </c>
    </row>
    <row r="457" spans="1:138" x14ac:dyDescent="0.25">
      <c r="A457">
        <v>83</v>
      </c>
      <c r="B457">
        <v>0.06</v>
      </c>
      <c r="C457">
        <v>0.27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DW457">
        <v>457</v>
      </c>
      <c r="DX457">
        <v>0.254</v>
      </c>
      <c r="DY457">
        <v>0</v>
      </c>
      <c r="DZ457">
        <v>0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0</v>
      </c>
      <c r="EG457">
        <v>0</v>
      </c>
      <c r="EH457">
        <v>0</v>
      </c>
    </row>
    <row r="458" spans="1:138" x14ac:dyDescent="0.25">
      <c r="A458">
        <v>84</v>
      </c>
      <c r="B458">
        <v>0.06</v>
      </c>
      <c r="C458">
        <v>0.28499999999999998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DW458">
        <v>458</v>
      </c>
      <c r="DX458">
        <v>0.254</v>
      </c>
      <c r="DY458">
        <v>1.0583333333333301E-2</v>
      </c>
      <c r="DZ458">
        <v>0</v>
      </c>
      <c r="EA458">
        <v>0</v>
      </c>
      <c r="EB458">
        <v>1</v>
      </c>
      <c r="EC458">
        <v>1</v>
      </c>
      <c r="ED458">
        <v>0</v>
      </c>
      <c r="EE458">
        <v>1</v>
      </c>
      <c r="EF458">
        <v>0</v>
      </c>
      <c r="EG458">
        <v>0</v>
      </c>
      <c r="EH458">
        <v>0</v>
      </c>
    </row>
    <row r="459" spans="1:138" x14ac:dyDescent="0.25">
      <c r="A459">
        <v>85</v>
      </c>
      <c r="B459">
        <v>0.06</v>
      </c>
      <c r="C459">
        <v>0.3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DW459">
        <v>459</v>
      </c>
      <c r="DX459">
        <v>0.254</v>
      </c>
      <c r="DY459">
        <v>2.1166666666666702E-2</v>
      </c>
      <c r="DZ459">
        <v>0</v>
      </c>
      <c r="EA459">
        <v>0</v>
      </c>
      <c r="EB459">
        <v>1</v>
      </c>
      <c r="EC459">
        <v>1</v>
      </c>
      <c r="ED459">
        <v>0</v>
      </c>
      <c r="EE459">
        <v>1</v>
      </c>
      <c r="EF459">
        <v>0</v>
      </c>
      <c r="EG459">
        <v>0</v>
      </c>
      <c r="EH459">
        <v>0</v>
      </c>
    </row>
    <row r="460" spans="1:138" x14ac:dyDescent="0.25">
      <c r="A460">
        <v>86</v>
      </c>
      <c r="B460">
        <v>7.4999999999999997E-2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DW460">
        <v>460</v>
      </c>
      <c r="DX460">
        <v>0.254</v>
      </c>
      <c r="DY460">
        <v>3.175E-2</v>
      </c>
      <c r="DZ460">
        <v>0</v>
      </c>
      <c r="EA460">
        <v>0</v>
      </c>
      <c r="EB460">
        <v>1</v>
      </c>
      <c r="EC460">
        <v>1</v>
      </c>
      <c r="ED460">
        <v>0</v>
      </c>
      <c r="EE460">
        <v>1</v>
      </c>
      <c r="EF460">
        <v>0</v>
      </c>
      <c r="EG460">
        <v>0</v>
      </c>
      <c r="EH460">
        <v>0</v>
      </c>
    </row>
    <row r="461" spans="1:138" x14ac:dyDescent="0.25">
      <c r="A461">
        <v>87</v>
      </c>
      <c r="B461">
        <v>7.4999999999999997E-2</v>
      </c>
      <c r="C461">
        <v>0.03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DW461">
        <v>461</v>
      </c>
      <c r="DX461">
        <v>0.254</v>
      </c>
      <c r="DY461">
        <v>4.2333333333333299E-2</v>
      </c>
      <c r="DZ461">
        <v>0</v>
      </c>
      <c r="EA461">
        <v>0</v>
      </c>
      <c r="EB461">
        <v>1</v>
      </c>
      <c r="EC461">
        <v>1</v>
      </c>
      <c r="ED461">
        <v>0</v>
      </c>
      <c r="EE461">
        <v>1</v>
      </c>
      <c r="EF461">
        <v>0</v>
      </c>
      <c r="EG461">
        <v>0</v>
      </c>
      <c r="EH461">
        <v>0</v>
      </c>
    </row>
    <row r="462" spans="1:138" x14ac:dyDescent="0.25">
      <c r="A462">
        <v>88</v>
      </c>
      <c r="B462">
        <v>7.4999999999999997E-2</v>
      </c>
      <c r="C462">
        <v>0.06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DW462">
        <v>462</v>
      </c>
      <c r="DX462">
        <v>0.254</v>
      </c>
      <c r="DY462">
        <v>5.2916666666666702E-2</v>
      </c>
      <c r="DZ462">
        <v>0</v>
      </c>
      <c r="EA462">
        <v>0</v>
      </c>
      <c r="EB462">
        <v>1</v>
      </c>
      <c r="EC462">
        <v>1</v>
      </c>
      <c r="ED462">
        <v>0</v>
      </c>
      <c r="EE462">
        <v>1</v>
      </c>
      <c r="EF462">
        <v>0</v>
      </c>
      <c r="EG462">
        <v>0</v>
      </c>
      <c r="EH462">
        <v>0</v>
      </c>
    </row>
    <row r="463" spans="1:138" x14ac:dyDescent="0.25">
      <c r="A463">
        <v>89</v>
      </c>
      <c r="B463">
        <v>7.4999999999999997E-2</v>
      </c>
      <c r="C463">
        <v>0.09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DW463">
        <v>463</v>
      </c>
      <c r="DX463">
        <v>0.254</v>
      </c>
      <c r="DY463">
        <v>6.3500000000000001E-2</v>
      </c>
      <c r="DZ463">
        <v>0</v>
      </c>
      <c r="EA463">
        <v>0</v>
      </c>
      <c r="EB463">
        <v>1</v>
      </c>
      <c r="EC463">
        <v>1</v>
      </c>
      <c r="ED463">
        <v>0</v>
      </c>
      <c r="EE463">
        <v>1</v>
      </c>
      <c r="EF463">
        <v>0</v>
      </c>
      <c r="EG463">
        <v>0</v>
      </c>
      <c r="EH463">
        <v>0</v>
      </c>
    </row>
    <row r="464" spans="1:138" x14ac:dyDescent="0.25">
      <c r="A464">
        <v>90</v>
      </c>
      <c r="B464">
        <v>7.4999999999999997E-2</v>
      </c>
      <c r="C464">
        <v>0.12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DW464">
        <v>464</v>
      </c>
      <c r="DX464">
        <v>0.254</v>
      </c>
      <c r="DY464">
        <v>7.4083333333333307E-2</v>
      </c>
      <c r="DZ464">
        <v>0</v>
      </c>
      <c r="EA464">
        <v>0</v>
      </c>
      <c r="EB464">
        <v>1</v>
      </c>
      <c r="EC464">
        <v>1</v>
      </c>
      <c r="ED464">
        <v>0</v>
      </c>
      <c r="EE464">
        <v>1</v>
      </c>
      <c r="EF464">
        <v>0</v>
      </c>
      <c r="EG464">
        <v>0</v>
      </c>
      <c r="EH464">
        <v>0</v>
      </c>
    </row>
    <row r="465" spans="1:138" x14ac:dyDescent="0.25">
      <c r="A465">
        <v>91</v>
      </c>
      <c r="B465">
        <v>7.4999999999999997E-2</v>
      </c>
      <c r="C465">
        <v>0.15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DW465">
        <v>465</v>
      </c>
      <c r="DX465">
        <v>0.254</v>
      </c>
      <c r="DY465">
        <v>8.4666666666666696E-2</v>
      </c>
      <c r="DZ465">
        <v>0</v>
      </c>
      <c r="EA465">
        <v>0</v>
      </c>
      <c r="EB465">
        <v>1</v>
      </c>
      <c r="EC465">
        <v>1</v>
      </c>
      <c r="ED465">
        <v>0</v>
      </c>
      <c r="EE465">
        <v>1</v>
      </c>
      <c r="EF465">
        <v>0</v>
      </c>
      <c r="EG465">
        <v>0</v>
      </c>
      <c r="EH465">
        <v>0</v>
      </c>
    </row>
    <row r="466" spans="1:138" x14ac:dyDescent="0.25">
      <c r="A466">
        <v>92</v>
      </c>
      <c r="B466">
        <v>7.4999999999999997E-2</v>
      </c>
      <c r="C466">
        <v>0.18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DW466">
        <v>466</v>
      </c>
      <c r="DX466">
        <v>0.254</v>
      </c>
      <c r="DY466">
        <v>9.5250000000000001E-2</v>
      </c>
      <c r="DZ466">
        <v>0</v>
      </c>
      <c r="EA466">
        <v>0</v>
      </c>
      <c r="EB466">
        <v>1</v>
      </c>
      <c r="EC466">
        <v>1</v>
      </c>
      <c r="ED466">
        <v>0</v>
      </c>
      <c r="EE466">
        <v>1</v>
      </c>
      <c r="EF466">
        <v>0</v>
      </c>
      <c r="EG466">
        <v>0</v>
      </c>
      <c r="EH466">
        <v>0</v>
      </c>
    </row>
    <row r="467" spans="1:138" x14ac:dyDescent="0.25">
      <c r="A467">
        <v>93</v>
      </c>
      <c r="B467">
        <v>7.4999999999999997E-2</v>
      </c>
      <c r="C467">
        <v>0.21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DW467">
        <v>467</v>
      </c>
      <c r="DX467">
        <v>0.254</v>
      </c>
      <c r="DY467">
        <v>0.105833333333333</v>
      </c>
      <c r="DZ467">
        <v>0</v>
      </c>
      <c r="EA467">
        <v>0</v>
      </c>
      <c r="EB467">
        <v>1</v>
      </c>
      <c r="EC467">
        <v>1</v>
      </c>
      <c r="ED467">
        <v>0</v>
      </c>
      <c r="EE467">
        <v>1</v>
      </c>
      <c r="EF467">
        <v>0</v>
      </c>
      <c r="EG467">
        <v>0</v>
      </c>
      <c r="EH467">
        <v>0</v>
      </c>
    </row>
    <row r="468" spans="1:138" x14ac:dyDescent="0.25">
      <c r="A468">
        <v>94</v>
      </c>
      <c r="B468">
        <v>7.4999999999999997E-2</v>
      </c>
      <c r="C468">
        <v>0.24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DW468">
        <v>468</v>
      </c>
      <c r="DX468">
        <v>0.254</v>
      </c>
      <c r="DY468">
        <v>0.116416666666667</v>
      </c>
      <c r="DZ468">
        <v>0</v>
      </c>
      <c r="EA468">
        <v>0</v>
      </c>
      <c r="EB468">
        <v>1</v>
      </c>
      <c r="EC468">
        <v>1</v>
      </c>
      <c r="ED468">
        <v>0</v>
      </c>
      <c r="EE468">
        <v>1</v>
      </c>
      <c r="EF468">
        <v>0</v>
      </c>
      <c r="EG468">
        <v>0</v>
      </c>
      <c r="EH468">
        <v>0</v>
      </c>
    </row>
    <row r="469" spans="1:138" x14ac:dyDescent="0.25">
      <c r="A469">
        <v>95</v>
      </c>
      <c r="B469">
        <v>7.4999999999999997E-2</v>
      </c>
      <c r="C469">
        <v>0.27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DW469">
        <v>469</v>
      </c>
      <c r="DX469">
        <v>0.254</v>
      </c>
      <c r="DY469">
        <v>0.127</v>
      </c>
      <c r="DZ469">
        <v>0</v>
      </c>
      <c r="EA469">
        <v>0</v>
      </c>
      <c r="EB469">
        <v>1</v>
      </c>
      <c r="EC469">
        <v>1</v>
      </c>
      <c r="ED469">
        <v>0</v>
      </c>
      <c r="EE469">
        <v>1</v>
      </c>
      <c r="EF469">
        <v>0</v>
      </c>
      <c r="EG469">
        <v>0</v>
      </c>
      <c r="EH469">
        <v>0</v>
      </c>
    </row>
    <row r="470" spans="1:138" x14ac:dyDescent="0.25">
      <c r="A470">
        <v>96</v>
      </c>
      <c r="B470">
        <v>7.4999999999999997E-2</v>
      </c>
      <c r="C470">
        <v>0.3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DW470">
        <v>470</v>
      </c>
      <c r="DX470">
        <v>0.254</v>
      </c>
      <c r="DY470">
        <v>0.137583333333333</v>
      </c>
      <c r="DZ470">
        <v>0</v>
      </c>
      <c r="EA470">
        <v>0</v>
      </c>
      <c r="EB470">
        <v>1</v>
      </c>
      <c r="EC470">
        <v>1</v>
      </c>
      <c r="ED470">
        <v>0</v>
      </c>
      <c r="EE470">
        <v>1</v>
      </c>
      <c r="EF470">
        <v>0</v>
      </c>
      <c r="EG470">
        <v>0</v>
      </c>
      <c r="EH470">
        <v>0</v>
      </c>
    </row>
    <row r="471" spans="1:138" x14ac:dyDescent="0.25">
      <c r="A471">
        <v>97</v>
      </c>
      <c r="B471">
        <v>0.09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DW471">
        <v>471</v>
      </c>
      <c r="DX471">
        <v>0.254</v>
      </c>
      <c r="DY471">
        <v>0.148166666666667</v>
      </c>
      <c r="DZ471">
        <v>0</v>
      </c>
      <c r="EA471">
        <v>0</v>
      </c>
      <c r="EB471">
        <v>1</v>
      </c>
      <c r="EC471">
        <v>1</v>
      </c>
      <c r="ED471">
        <v>0</v>
      </c>
      <c r="EE471">
        <v>1</v>
      </c>
      <c r="EF471">
        <v>0</v>
      </c>
      <c r="EG471">
        <v>0</v>
      </c>
      <c r="EH471">
        <v>0</v>
      </c>
    </row>
    <row r="472" spans="1:138" x14ac:dyDescent="0.25">
      <c r="A472">
        <v>98</v>
      </c>
      <c r="B472">
        <v>0.09</v>
      </c>
      <c r="C472">
        <v>1.4999999999999999E-2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DW472">
        <v>472</v>
      </c>
      <c r="DX472">
        <v>0.254</v>
      </c>
      <c r="DY472">
        <v>0.15875</v>
      </c>
      <c r="DZ472">
        <v>0</v>
      </c>
      <c r="EA472">
        <v>0</v>
      </c>
      <c r="EB472">
        <v>1</v>
      </c>
      <c r="EC472">
        <v>1</v>
      </c>
      <c r="ED472">
        <v>0</v>
      </c>
      <c r="EE472">
        <v>1</v>
      </c>
      <c r="EF472">
        <v>0</v>
      </c>
      <c r="EG472">
        <v>0</v>
      </c>
      <c r="EH472">
        <v>0</v>
      </c>
    </row>
    <row r="473" spans="1:138" x14ac:dyDescent="0.25">
      <c r="A473">
        <v>99</v>
      </c>
      <c r="B473">
        <v>0.09</v>
      </c>
      <c r="C473">
        <v>0.03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DW473">
        <v>473</v>
      </c>
      <c r="DX473">
        <v>0.254</v>
      </c>
      <c r="DY473">
        <v>0.169333333333333</v>
      </c>
      <c r="DZ473">
        <v>0</v>
      </c>
      <c r="EA473">
        <v>0</v>
      </c>
      <c r="EB473">
        <v>1</v>
      </c>
      <c r="EC473">
        <v>1</v>
      </c>
      <c r="ED473">
        <v>0</v>
      </c>
      <c r="EE473">
        <v>1</v>
      </c>
      <c r="EF473">
        <v>0</v>
      </c>
      <c r="EG473">
        <v>0</v>
      </c>
      <c r="EH473">
        <v>0</v>
      </c>
    </row>
    <row r="474" spans="1:138" x14ac:dyDescent="0.25">
      <c r="A474">
        <v>100</v>
      </c>
      <c r="B474">
        <v>0.09</v>
      </c>
      <c r="C474">
        <v>4.4999999999999998E-2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DW474">
        <v>474</v>
      </c>
      <c r="DX474">
        <v>0.254</v>
      </c>
      <c r="DY474">
        <v>0.179916666666667</v>
      </c>
      <c r="DZ474">
        <v>0</v>
      </c>
      <c r="EA474">
        <v>0</v>
      </c>
      <c r="EB474">
        <v>1</v>
      </c>
      <c r="EC474">
        <v>1</v>
      </c>
      <c r="ED474">
        <v>0</v>
      </c>
      <c r="EE474">
        <v>1</v>
      </c>
      <c r="EF474">
        <v>0</v>
      </c>
      <c r="EG474">
        <v>0</v>
      </c>
      <c r="EH474">
        <v>0</v>
      </c>
    </row>
    <row r="475" spans="1:138" x14ac:dyDescent="0.25">
      <c r="A475">
        <v>101</v>
      </c>
      <c r="B475">
        <v>0.09</v>
      </c>
      <c r="C475">
        <v>0.06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DW475">
        <v>475</v>
      </c>
      <c r="DX475">
        <v>0.254</v>
      </c>
      <c r="DY475">
        <v>0.1905</v>
      </c>
      <c r="DZ475">
        <v>0</v>
      </c>
      <c r="EA475">
        <v>0</v>
      </c>
      <c r="EB475">
        <v>1</v>
      </c>
      <c r="EC475">
        <v>1</v>
      </c>
      <c r="ED475">
        <v>0</v>
      </c>
      <c r="EE475">
        <v>1</v>
      </c>
      <c r="EF475">
        <v>0</v>
      </c>
      <c r="EG475">
        <v>0</v>
      </c>
      <c r="EH475">
        <v>0</v>
      </c>
    </row>
    <row r="476" spans="1:138" x14ac:dyDescent="0.25">
      <c r="A476">
        <v>102</v>
      </c>
      <c r="B476">
        <v>0.09</v>
      </c>
      <c r="C476">
        <v>7.4999999999999997E-2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DW476">
        <v>476</v>
      </c>
      <c r="DX476">
        <v>0.254</v>
      </c>
      <c r="DY476">
        <v>0.201083333333333</v>
      </c>
      <c r="DZ476">
        <v>0</v>
      </c>
      <c r="EA476">
        <v>0</v>
      </c>
      <c r="EB476">
        <v>1</v>
      </c>
      <c r="EC476">
        <v>1</v>
      </c>
      <c r="ED476">
        <v>0</v>
      </c>
      <c r="EE476">
        <v>1</v>
      </c>
      <c r="EF476">
        <v>0</v>
      </c>
      <c r="EG476">
        <v>0</v>
      </c>
      <c r="EH476">
        <v>0</v>
      </c>
    </row>
    <row r="477" spans="1:138" x14ac:dyDescent="0.25">
      <c r="A477">
        <v>103</v>
      </c>
      <c r="B477">
        <v>0.09</v>
      </c>
      <c r="C477">
        <v>0.09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DW477">
        <v>477</v>
      </c>
      <c r="DX477">
        <v>0.254</v>
      </c>
      <c r="DY477">
        <v>0.211666666666667</v>
      </c>
      <c r="DZ477">
        <v>0</v>
      </c>
      <c r="EA477">
        <v>0</v>
      </c>
      <c r="EB477">
        <v>1</v>
      </c>
      <c r="EC477">
        <v>1</v>
      </c>
      <c r="ED477">
        <v>0</v>
      </c>
      <c r="EE477">
        <v>1</v>
      </c>
      <c r="EF477">
        <v>0</v>
      </c>
      <c r="EG477">
        <v>0</v>
      </c>
      <c r="EH477">
        <v>0</v>
      </c>
    </row>
    <row r="478" spans="1:138" x14ac:dyDescent="0.25">
      <c r="A478">
        <v>104</v>
      </c>
      <c r="B478">
        <v>0.09</v>
      </c>
      <c r="C478">
        <v>0.105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DW478">
        <v>478</v>
      </c>
      <c r="DX478">
        <v>0.254</v>
      </c>
      <c r="DY478">
        <v>0.22225</v>
      </c>
      <c r="DZ478">
        <v>0</v>
      </c>
      <c r="EA478">
        <v>0</v>
      </c>
      <c r="EB478">
        <v>1</v>
      </c>
      <c r="EC478">
        <v>1</v>
      </c>
      <c r="ED478">
        <v>0</v>
      </c>
      <c r="EE478">
        <v>1</v>
      </c>
      <c r="EF478">
        <v>0</v>
      </c>
      <c r="EG478">
        <v>0</v>
      </c>
      <c r="EH478">
        <v>0</v>
      </c>
    </row>
    <row r="479" spans="1:138" x14ac:dyDescent="0.25">
      <c r="A479">
        <v>105</v>
      </c>
      <c r="B479">
        <v>0.09</v>
      </c>
      <c r="C479">
        <v>0.12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DW479">
        <v>479</v>
      </c>
      <c r="DX479">
        <v>0.254</v>
      </c>
      <c r="DY479">
        <v>0.232833333333333</v>
      </c>
      <c r="DZ479">
        <v>0</v>
      </c>
      <c r="EA479">
        <v>0</v>
      </c>
      <c r="EB479">
        <v>1</v>
      </c>
      <c r="EC479">
        <v>1</v>
      </c>
      <c r="ED479">
        <v>0</v>
      </c>
      <c r="EE479">
        <v>1</v>
      </c>
      <c r="EF479">
        <v>0</v>
      </c>
      <c r="EG479">
        <v>0</v>
      </c>
      <c r="EH479">
        <v>0</v>
      </c>
    </row>
    <row r="480" spans="1:138" x14ac:dyDescent="0.25">
      <c r="A480">
        <v>106</v>
      </c>
      <c r="B480">
        <v>0.09</v>
      </c>
      <c r="C480">
        <v>0.13500000000000001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DW480">
        <v>480</v>
      </c>
      <c r="DX480">
        <v>0.254</v>
      </c>
      <c r="DY480">
        <v>0.243416666666667</v>
      </c>
      <c r="DZ480">
        <v>0</v>
      </c>
      <c r="EA480">
        <v>0</v>
      </c>
      <c r="EB480">
        <v>1</v>
      </c>
      <c r="EC480">
        <v>1</v>
      </c>
      <c r="ED480">
        <v>0</v>
      </c>
      <c r="EE480">
        <v>1</v>
      </c>
      <c r="EF480">
        <v>0</v>
      </c>
      <c r="EG480">
        <v>0</v>
      </c>
      <c r="EH480">
        <v>0</v>
      </c>
    </row>
    <row r="481" spans="1:138" x14ac:dyDescent="0.25">
      <c r="A481">
        <v>107</v>
      </c>
      <c r="B481">
        <v>0.09</v>
      </c>
      <c r="C481">
        <v>0.15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DW481">
        <v>481</v>
      </c>
      <c r="DX481">
        <v>0.254</v>
      </c>
      <c r="DY481">
        <v>0.254</v>
      </c>
      <c r="DZ481">
        <v>0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0</v>
      </c>
      <c r="EG481">
        <v>0</v>
      </c>
      <c r="EH481">
        <v>0</v>
      </c>
    </row>
    <row r="482" spans="1:138" x14ac:dyDescent="0.25">
      <c r="A482">
        <v>108</v>
      </c>
      <c r="B482">
        <v>0.09</v>
      </c>
      <c r="C482">
        <v>0.16500000000000001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38" x14ac:dyDescent="0.25">
      <c r="A483">
        <v>109</v>
      </c>
      <c r="B483">
        <v>0.09</v>
      </c>
      <c r="C483">
        <v>0.18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38" x14ac:dyDescent="0.25">
      <c r="A484">
        <v>110</v>
      </c>
      <c r="B484">
        <v>0.09</v>
      </c>
      <c r="C484">
        <v>0.19500000000000001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38" x14ac:dyDescent="0.25">
      <c r="A485">
        <v>111</v>
      </c>
      <c r="B485">
        <v>0.09</v>
      </c>
      <c r="C485">
        <v>0.21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38" x14ac:dyDescent="0.25">
      <c r="A486">
        <v>112</v>
      </c>
      <c r="B486">
        <v>0.09</v>
      </c>
      <c r="C486">
        <v>0.22500000000000001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38" x14ac:dyDescent="0.25">
      <c r="A487">
        <v>113</v>
      </c>
      <c r="B487">
        <v>0.09</v>
      </c>
      <c r="C487">
        <v>0.24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38" x14ac:dyDescent="0.25">
      <c r="A488">
        <v>114</v>
      </c>
      <c r="B488">
        <v>0.09</v>
      </c>
      <c r="C488">
        <v>0.255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38" x14ac:dyDescent="0.25">
      <c r="A489">
        <v>115</v>
      </c>
      <c r="B489">
        <v>0.09</v>
      </c>
      <c r="C489">
        <v>0.27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38" x14ac:dyDescent="0.25">
      <c r="A490">
        <v>116</v>
      </c>
      <c r="B490">
        <v>0.09</v>
      </c>
      <c r="C490">
        <v>0.28499999999999998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38" x14ac:dyDescent="0.25">
      <c r="A491">
        <v>117</v>
      </c>
      <c r="B491">
        <v>0.09</v>
      </c>
      <c r="C491">
        <v>0.3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38" x14ac:dyDescent="0.25">
      <c r="A492">
        <v>118</v>
      </c>
      <c r="B492">
        <v>0.105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38" x14ac:dyDescent="0.25">
      <c r="A493">
        <v>119</v>
      </c>
      <c r="B493">
        <v>0.105</v>
      </c>
      <c r="C493">
        <v>0.03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38" x14ac:dyDescent="0.25">
      <c r="A494">
        <v>120</v>
      </c>
      <c r="B494">
        <v>0.105</v>
      </c>
      <c r="C494">
        <v>0.06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38" x14ac:dyDescent="0.25">
      <c r="A495">
        <v>121</v>
      </c>
      <c r="B495">
        <v>0.105</v>
      </c>
      <c r="C495">
        <v>0.09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38" x14ac:dyDescent="0.25">
      <c r="A496">
        <v>122</v>
      </c>
      <c r="B496">
        <v>0.105</v>
      </c>
      <c r="C496">
        <v>0.12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>
        <v>123</v>
      </c>
      <c r="B497">
        <v>0.105</v>
      </c>
      <c r="C497">
        <v>0.15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>
        <v>124</v>
      </c>
      <c r="B498">
        <v>0.105</v>
      </c>
      <c r="C498">
        <v>0.18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125</v>
      </c>
      <c r="B499">
        <v>0.105</v>
      </c>
      <c r="C499">
        <v>0.21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>
        <v>126</v>
      </c>
      <c r="B500">
        <v>0.105</v>
      </c>
      <c r="C500">
        <v>0.24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127</v>
      </c>
      <c r="B501">
        <v>0.105</v>
      </c>
      <c r="C501">
        <v>0.27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128</v>
      </c>
      <c r="B502">
        <v>0.105</v>
      </c>
      <c r="C502">
        <v>0.3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>
        <v>129</v>
      </c>
      <c r="B503">
        <v>0.12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130</v>
      </c>
      <c r="B504">
        <v>0.12</v>
      </c>
      <c r="C504">
        <v>1.4999999999999999E-2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131</v>
      </c>
      <c r="B505">
        <v>0.12</v>
      </c>
      <c r="C505">
        <v>0.03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>
        <v>132</v>
      </c>
      <c r="B506">
        <v>0.12</v>
      </c>
      <c r="C506">
        <v>4.4999999999999998E-2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>
        <v>133</v>
      </c>
      <c r="B507">
        <v>0.12</v>
      </c>
      <c r="C507">
        <v>0.06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>
        <v>134</v>
      </c>
      <c r="B508">
        <v>0.12</v>
      </c>
      <c r="C508">
        <v>7.4999999999999997E-2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>
        <v>135</v>
      </c>
      <c r="B509">
        <v>0.12</v>
      </c>
      <c r="C509">
        <v>0.09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>
        <v>136</v>
      </c>
      <c r="B510">
        <v>0.12</v>
      </c>
      <c r="C510">
        <v>0.105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>
        <v>137</v>
      </c>
      <c r="B511">
        <v>0.12</v>
      </c>
      <c r="C511">
        <v>0.12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138</v>
      </c>
      <c r="B512">
        <v>0.12</v>
      </c>
      <c r="C512">
        <v>0.13500000000000001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>
        <v>139</v>
      </c>
      <c r="B513">
        <v>0.12</v>
      </c>
      <c r="C513">
        <v>0.15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>
        <v>140</v>
      </c>
      <c r="B514">
        <v>0.12</v>
      </c>
      <c r="C514">
        <v>0.16500000000000001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>
        <v>141</v>
      </c>
      <c r="B515">
        <v>0.12</v>
      </c>
      <c r="C515">
        <v>0.18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142</v>
      </c>
      <c r="B516">
        <v>0.12</v>
      </c>
      <c r="C516">
        <v>0.19500000000000001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>
        <v>143</v>
      </c>
      <c r="B517">
        <v>0.12</v>
      </c>
      <c r="C517">
        <v>0.21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>
        <v>144</v>
      </c>
      <c r="B518">
        <v>0.12</v>
      </c>
      <c r="C518">
        <v>0.22500000000000001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145</v>
      </c>
      <c r="B519">
        <v>0.12</v>
      </c>
      <c r="C519">
        <v>0.24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146</v>
      </c>
      <c r="B520">
        <v>0.12</v>
      </c>
      <c r="C520">
        <v>0.255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>
        <v>147</v>
      </c>
      <c r="B521">
        <v>0.12</v>
      </c>
      <c r="C521">
        <v>0.27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>
        <v>148</v>
      </c>
      <c r="B522">
        <v>0.12</v>
      </c>
      <c r="C522">
        <v>0.28499999999999998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>
        <v>149</v>
      </c>
      <c r="B523">
        <v>0.12</v>
      </c>
      <c r="C523">
        <v>0.3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150</v>
      </c>
      <c r="B524">
        <v>0.13500000000000001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>
        <v>151</v>
      </c>
      <c r="B525">
        <v>0.13500000000000001</v>
      </c>
      <c r="C525">
        <v>0.03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>
        <v>152</v>
      </c>
      <c r="B526">
        <v>0.13500000000000001</v>
      </c>
      <c r="C526">
        <v>0.06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>
        <v>153</v>
      </c>
      <c r="B527">
        <v>0.13500000000000001</v>
      </c>
      <c r="C527">
        <v>0.09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>
        <v>154</v>
      </c>
      <c r="B528">
        <v>0.13500000000000001</v>
      </c>
      <c r="C528">
        <v>0.12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>
        <v>155</v>
      </c>
      <c r="B529">
        <v>0.13500000000000001</v>
      </c>
      <c r="C529">
        <v>0.15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>
        <v>156</v>
      </c>
      <c r="B530">
        <v>0.13500000000000001</v>
      </c>
      <c r="C530">
        <v>0.18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>
        <v>157</v>
      </c>
      <c r="B531">
        <v>0.13500000000000001</v>
      </c>
      <c r="C531">
        <v>0.21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>
        <v>158</v>
      </c>
      <c r="B532">
        <v>0.13500000000000001</v>
      </c>
      <c r="C532">
        <v>0.24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159</v>
      </c>
      <c r="B533">
        <v>0.13500000000000001</v>
      </c>
      <c r="C533">
        <v>0.27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>
        <v>160</v>
      </c>
      <c r="B534">
        <v>0.13500000000000001</v>
      </c>
      <c r="C534">
        <v>0.3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161</v>
      </c>
      <c r="B535">
        <v>0.15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162</v>
      </c>
      <c r="B536">
        <v>0.15</v>
      </c>
      <c r="C536">
        <v>1.4999999999999999E-2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163</v>
      </c>
      <c r="B537">
        <v>0.15</v>
      </c>
      <c r="C537">
        <v>0.03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164</v>
      </c>
      <c r="B538">
        <v>0.15</v>
      </c>
      <c r="C538">
        <v>4.4999999999999998E-2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>
        <v>165</v>
      </c>
      <c r="B539">
        <v>0.15</v>
      </c>
      <c r="C539">
        <v>0.06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>
        <v>166</v>
      </c>
      <c r="B540">
        <v>0.15</v>
      </c>
      <c r="C540">
        <v>7.4999999999999997E-2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>
        <v>167</v>
      </c>
      <c r="B541">
        <v>0.15</v>
      </c>
      <c r="C541">
        <v>0.09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>
        <v>168</v>
      </c>
      <c r="B542">
        <v>0.15</v>
      </c>
      <c r="C542">
        <v>0.105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>
        <v>169</v>
      </c>
      <c r="B543">
        <v>0.15</v>
      </c>
      <c r="C543">
        <v>0.12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>
        <v>170</v>
      </c>
      <c r="B544">
        <v>0.15</v>
      </c>
      <c r="C544">
        <v>0.13500000000000001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>
        <v>171</v>
      </c>
      <c r="B545">
        <v>0.15</v>
      </c>
      <c r="C545">
        <v>0.15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>
        <v>172</v>
      </c>
      <c r="B546">
        <v>0.15</v>
      </c>
      <c r="C546">
        <v>0.16500000000000001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173</v>
      </c>
      <c r="B547">
        <v>0.15</v>
      </c>
      <c r="C547">
        <v>0.18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>
        <v>174</v>
      </c>
      <c r="B548">
        <v>0.15</v>
      </c>
      <c r="C548">
        <v>0.19500000000000001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>
        <v>175</v>
      </c>
      <c r="B549">
        <v>0.15</v>
      </c>
      <c r="C549">
        <v>0.21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>
        <v>176</v>
      </c>
      <c r="B550">
        <v>0.15</v>
      </c>
      <c r="C550">
        <v>0.22500000000000001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>
        <v>177</v>
      </c>
      <c r="B551">
        <v>0.15</v>
      </c>
      <c r="C551">
        <v>0.24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>
        <v>178</v>
      </c>
      <c r="B552">
        <v>0.15</v>
      </c>
      <c r="C552">
        <v>0.255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>
        <v>179</v>
      </c>
      <c r="B553">
        <v>0.15</v>
      </c>
      <c r="C553">
        <v>0.27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180</v>
      </c>
      <c r="B554">
        <v>0.15</v>
      </c>
      <c r="C554">
        <v>0.28499999999999998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>
        <v>181</v>
      </c>
      <c r="B555">
        <v>0.15</v>
      </c>
      <c r="C555">
        <v>0.3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>
        <v>182</v>
      </c>
      <c r="B556">
        <v>0.16500000000000001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183</v>
      </c>
      <c r="B557">
        <v>0.16500000000000001</v>
      </c>
      <c r="C557">
        <v>0.03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>
        <v>184</v>
      </c>
      <c r="B558">
        <v>0.16500000000000001</v>
      </c>
      <c r="C558">
        <v>0.06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>
        <v>185</v>
      </c>
      <c r="B559">
        <v>0.16500000000000001</v>
      </c>
      <c r="C559">
        <v>0.09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>
        <v>186</v>
      </c>
      <c r="B560">
        <v>0.16500000000000001</v>
      </c>
      <c r="C560">
        <v>0.12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>
        <v>187</v>
      </c>
      <c r="B561">
        <v>0.16500000000000001</v>
      </c>
      <c r="C561">
        <v>0.15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>
        <v>188</v>
      </c>
      <c r="B562">
        <v>0.16500000000000001</v>
      </c>
      <c r="C562">
        <v>0.18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>
        <v>189</v>
      </c>
      <c r="B563">
        <v>0.16500000000000001</v>
      </c>
      <c r="C563">
        <v>0.21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>
        <v>190</v>
      </c>
      <c r="B564">
        <v>0.16500000000000001</v>
      </c>
      <c r="C564">
        <v>0.24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>
        <v>191</v>
      </c>
      <c r="B565">
        <v>0.16500000000000001</v>
      </c>
      <c r="C565">
        <v>0.27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>
        <v>192</v>
      </c>
      <c r="B566">
        <v>0.16500000000000001</v>
      </c>
      <c r="C566">
        <v>0.3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193</v>
      </c>
      <c r="B567">
        <v>0.18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>
        <v>194</v>
      </c>
      <c r="B568">
        <v>0.18</v>
      </c>
      <c r="C568">
        <v>1.4999999999999999E-2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>
        <v>195</v>
      </c>
      <c r="B569">
        <v>0.18</v>
      </c>
      <c r="C569">
        <v>0.03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196</v>
      </c>
      <c r="B570">
        <v>0.18</v>
      </c>
      <c r="C570">
        <v>4.4999999999999998E-2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>
        <v>197</v>
      </c>
      <c r="B571">
        <v>0.18</v>
      </c>
      <c r="C571">
        <v>0.06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>
        <v>198</v>
      </c>
      <c r="B572">
        <v>0.18</v>
      </c>
      <c r="C572">
        <v>7.4999999999999997E-2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>
        <v>199</v>
      </c>
      <c r="B573">
        <v>0.18</v>
      </c>
      <c r="C573">
        <v>0.09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>
        <v>200</v>
      </c>
      <c r="B574">
        <v>0.18</v>
      </c>
      <c r="C574">
        <v>0.105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>
        <v>201</v>
      </c>
      <c r="B575">
        <v>0.18</v>
      </c>
      <c r="C575">
        <v>0.12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>
        <v>202</v>
      </c>
      <c r="B576">
        <v>0.18</v>
      </c>
      <c r="C576">
        <v>0.13500000000000001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>
        <v>203</v>
      </c>
      <c r="B577">
        <v>0.18</v>
      </c>
      <c r="C577">
        <v>0.15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>
        <v>204</v>
      </c>
      <c r="B578">
        <v>0.18</v>
      </c>
      <c r="C578">
        <v>0.16500000000000001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>
        <v>205</v>
      </c>
      <c r="B579">
        <v>0.18</v>
      </c>
      <c r="C579">
        <v>0.18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>
        <v>206</v>
      </c>
      <c r="B580">
        <v>0.18</v>
      </c>
      <c r="C580">
        <v>0.19500000000000001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>
        <v>207</v>
      </c>
      <c r="B581">
        <v>0.18</v>
      </c>
      <c r="C581">
        <v>0.21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>
        <v>208</v>
      </c>
      <c r="B582">
        <v>0.18</v>
      </c>
      <c r="C582">
        <v>0.22500000000000001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>
        <v>209</v>
      </c>
      <c r="B583">
        <v>0.18</v>
      </c>
      <c r="C583">
        <v>0.24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>
        <v>210</v>
      </c>
      <c r="B584">
        <v>0.18</v>
      </c>
      <c r="C584">
        <v>0.255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>
        <v>211</v>
      </c>
      <c r="B585">
        <v>0.18</v>
      </c>
      <c r="C585">
        <v>0.27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>
        <v>212</v>
      </c>
      <c r="B586">
        <v>0.18</v>
      </c>
      <c r="C586">
        <v>0.28499999999999998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>
        <v>213</v>
      </c>
      <c r="B587">
        <v>0.18</v>
      </c>
      <c r="C587">
        <v>0.3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>
        <v>214</v>
      </c>
      <c r="B588">
        <v>0.19500000000000001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>
        <v>215</v>
      </c>
      <c r="B589">
        <v>0.19500000000000001</v>
      </c>
      <c r="C589">
        <v>0.03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>
        <v>216</v>
      </c>
      <c r="B590">
        <v>0.19500000000000001</v>
      </c>
      <c r="C590">
        <v>0.06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>
        <v>217</v>
      </c>
      <c r="B591">
        <v>0.19500000000000001</v>
      </c>
      <c r="C591">
        <v>0.09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>
        <v>218</v>
      </c>
      <c r="B592">
        <v>0.19500000000000001</v>
      </c>
      <c r="C592">
        <v>0.12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>
        <v>219</v>
      </c>
      <c r="B593">
        <v>0.19500000000000001</v>
      </c>
      <c r="C593">
        <v>0.15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>
        <v>220</v>
      </c>
      <c r="B594">
        <v>0.19500000000000001</v>
      </c>
      <c r="C594">
        <v>0.18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>
        <v>221</v>
      </c>
      <c r="B595">
        <v>0.19500000000000001</v>
      </c>
      <c r="C595">
        <v>0.21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>
        <v>222</v>
      </c>
      <c r="B596">
        <v>0.19500000000000001</v>
      </c>
      <c r="C596">
        <v>0.24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>
        <v>223</v>
      </c>
      <c r="B597">
        <v>0.19500000000000001</v>
      </c>
      <c r="C597">
        <v>0.27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>
        <v>224</v>
      </c>
      <c r="B598">
        <v>0.19500000000000001</v>
      </c>
      <c r="C598">
        <v>0.3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>
        <v>225</v>
      </c>
      <c r="B599">
        <v>0.21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>
        <v>226</v>
      </c>
      <c r="B600">
        <v>0.21</v>
      </c>
      <c r="C600">
        <v>1.4999999999999999E-2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>
        <v>227</v>
      </c>
      <c r="B601">
        <v>0.21</v>
      </c>
      <c r="C601">
        <v>0.03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>
        <v>228</v>
      </c>
      <c r="B602">
        <v>0.21</v>
      </c>
      <c r="C602">
        <v>4.4999999999999998E-2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>
        <v>229</v>
      </c>
      <c r="B603">
        <v>0.21</v>
      </c>
      <c r="C603">
        <v>0.06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>
        <v>230</v>
      </c>
      <c r="B604">
        <v>0.21</v>
      </c>
      <c r="C604">
        <v>7.4999999999999997E-2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>
        <v>231</v>
      </c>
      <c r="B605">
        <v>0.21</v>
      </c>
      <c r="C605">
        <v>0.09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>
        <v>232</v>
      </c>
      <c r="B606">
        <v>0.21</v>
      </c>
      <c r="C606">
        <v>0.105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>
        <v>233</v>
      </c>
      <c r="B607">
        <v>0.21</v>
      </c>
      <c r="C607">
        <v>0.12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>
        <v>234</v>
      </c>
      <c r="B608">
        <v>0.21</v>
      </c>
      <c r="C608">
        <v>0.13500000000000001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>
        <v>235</v>
      </c>
      <c r="B609">
        <v>0.21</v>
      </c>
      <c r="C609">
        <v>0.15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>
        <v>236</v>
      </c>
      <c r="B610">
        <v>0.21</v>
      </c>
      <c r="C610">
        <v>0.16500000000000001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>
        <v>237</v>
      </c>
      <c r="B611">
        <v>0.21</v>
      </c>
      <c r="C611">
        <v>0.18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>
        <v>238</v>
      </c>
      <c r="B612">
        <v>0.21</v>
      </c>
      <c r="C612">
        <v>0.19500000000000001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>
        <v>239</v>
      </c>
      <c r="B613">
        <v>0.21</v>
      </c>
      <c r="C613">
        <v>0.21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>
        <v>240</v>
      </c>
      <c r="B614">
        <v>0.21</v>
      </c>
      <c r="C614">
        <v>0.22500000000000001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>
        <v>241</v>
      </c>
      <c r="B615">
        <v>0.21</v>
      </c>
      <c r="C615">
        <v>0.24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>
        <v>242</v>
      </c>
      <c r="B616">
        <v>0.21</v>
      </c>
      <c r="C616">
        <v>0.255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>
        <v>243</v>
      </c>
      <c r="B617">
        <v>0.21</v>
      </c>
      <c r="C617">
        <v>0.27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>
        <v>244</v>
      </c>
      <c r="B618">
        <v>0.21</v>
      </c>
      <c r="C618">
        <v>0.28499999999999998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>
        <v>245</v>
      </c>
      <c r="B619">
        <v>0.21</v>
      </c>
      <c r="C619">
        <v>0.3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>
        <v>246</v>
      </c>
      <c r="B620">
        <v>0.22500000000000001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>
        <v>247</v>
      </c>
      <c r="B621">
        <v>0.22500000000000001</v>
      </c>
      <c r="C621">
        <v>0.03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>
        <v>248</v>
      </c>
      <c r="B622">
        <v>0.22500000000000001</v>
      </c>
      <c r="C622">
        <v>0.06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>
        <v>249</v>
      </c>
      <c r="B623">
        <v>0.22500000000000001</v>
      </c>
      <c r="C623">
        <v>0.09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>
        <v>250</v>
      </c>
      <c r="B624">
        <v>0.22500000000000001</v>
      </c>
      <c r="C624">
        <v>0.12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>
        <v>251</v>
      </c>
      <c r="B625">
        <v>0.22500000000000001</v>
      </c>
      <c r="C625">
        <v>0.15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>
        <v>252</v>
      </c>
      <c r="B626">
        <v>0.22500000000000001</v>
      </c>
      <c r="C626">
        <v>0.18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>
        <v>253</v>
      </c>
      <c r="B627">
        <v>0.22500000000000001</v>
      </c>
      <c r="C627">
        <v>0.21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>
        <v>254</v>
      </c>
      <c r="B628">
        <v>0.22500000000000001</v>
      </c>
      <c r="C628">
        <v>0.24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>
        <v>255</v>
      </c>
      <c r="B629">
        <v>0.22500000000000001</v>
      </c>
      <c r="C629">
        <v>0.27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>
        <v>256</v>
      </c>
      <c r="B630">
        <v>0.22500000000000001</v>
      </c>
      <c r="C630">
        <v>0.3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>
        <v>257</v>
      </c>
      <c r="B631">
        <v>0.24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>
        <v>258</v>
      </c>
      <c r="B632">
        <v>0.24</v>
      </c>
      <c r="C632">
        <v>1.4999999999999999E-2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>
        <v>259</v>
      </c>
      <c r="B633">
        <v>0.24</v>
      </c>
      <c r="C633">
        <v>0.03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>
        <v>260</v>
      </c>
      <c r="B634">
        <v>0.24</v>
      </c>
      <c r="C634">
        <v>4.4999999999999998E-2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>
        <v>261</v>
      </c>
      <c r="B635">
        <v>0.24</v>
      </c>
      <c r="C635">
        <v>0.06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>
        <v>262</v>
      </c>
      <c r="B636">
        <v>0.24</v>
      </c>
      <c r="C636">
        <v>7.4999999999999997E-2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>
        <v>263</v>
      </c>
      <c r="B637">
        <v>0.24</v>
      </c>
      <c r="C637">
        <v>0.09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>
        <v>264</v>
      </c>
      <c r="B638">
        <v>0.24</v>
      </c>
      <c r="C638">
        <v>0.105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>
        <v>265</v>
      </c>
      <c r="B639">
        <v>0.24</v>
      </c>
      <c r="C639">
        <v>0.12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>
        <v>266</v>
      </c>
      <c r="B640">
        <v>0.24</v>
      </c>
      <c r="C640">
        <v>0.13500000000000001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>
        <v>267</v>
      </c>
      <c r="B641">
        <v>0.24</v>
      </c>
      <c r="C641">
        <v>0.15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>
        <v>268</v>
      </c>
      <c r="B642">
        <v>0.24</v>
      </c>
      <c r="C642">
        <v>0.16500000000000001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>
        <v>269</v>
      </c>
      <c r="B643">
        <v>0.24</v>
      </c>
      <c r="C643">
        <v>0.18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>
        <v>270</v>
      </c>
      <c r="B644">
        <v>0.24</v>
      </c>
      <c r="C644">
        <v>0.19500000000000001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>
        <v>271</v>
      </c>
      <c r="B645">
        <v>0.24</v>
      </c>
      <c r="C645">
        <v>0.21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>
        <v>272</v>
      </c>
      <c r="B646">
        <v>0.24</v>
      </c>
      <c r="C646">
        <v>0.22500000000000001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>
        <v>273</v>
      </c>
      <c r="B647">
        <v>0.24</v>
      </c>
      <c r="C647">
        <v>0.24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>
        <v>274</v>
      </c>
      <c r="B648">
        <v>0.24</v>
      </c>
      <c r="C648">
        <v>0.255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>
        <v>275</v>
      </c>
      <c r="B649">
        <v>0.24</v>
      </c>
      <c r="C649">
        <v>0.27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>
        <v>276</v>
      </c>
      <c r="B650">
        <v>0.24</v>
      </c>
      <c r="C650">
        <v>0.28499999999999998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>
        <v>277</v>
      </c>
      <c r="B651">
        <v>0.24</v>
      </c>
      <c r="C651">
        <v>0.3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>
        <v>278</v>
      </c>
      <c r="B652">
        <v>0.255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>
        <v>279</v>
      </c>
      <c r="B653">
        <v>0.255</v>
      </c>
      <c r="C653">
        <v>0.03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>
        <v>280</v>
      </c>
      <c r="B654">
        <v>0.255</v>
      </c>
      <c r="C654">
        <v>0.06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>
        <v>281</v>
      </c>
      <c r="B655">
        <v>0.255</v>
      </c>
      <c r="C655">
        <v>0.09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>
        <v>282</v>
      </c>
      <c r="B656">
        <v>0.255</v>
      </c>
      <c r="C656">
        <v>0.12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>
        <v>283</v>
      </c>
      <c r="B657">
        <v>0.255</v>
      </c>
      <c r="C657">
        <v>0.15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>
        <v>284</v>
      </c>
      <c r="B658">
        <v>0.255</v>
      </c>
      <c r="C658">
        <v>0.18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>
        <v>285</v>
      </c>
      <c r="B659">
        <v>0.255</v>
      </c>
      <c r="C659">
        <v>0.21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>
        <v>286</v>
      </c>
      <c r="B660">
        <v>0.255</v>
      </c>
      <c r="C660">
        <v>0.24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>
        <v>287</v>
      </c>
      <c r="B661">
        <v>0.255</v>
      </c>
      <c r="C661">
        <v>0.27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>
        <v>288</v>
      </c>
      <c r="B662">
        <v>0.255</v>
      </c>
      <c r="C662">
        <v>0.3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>
        <v>289</v>
      </c>
      <c r="B663">
        <v>0.27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>
        <v>290</v>
      </c>
      <c r="B664">
        <v>0.27</v>
      </c>
      <c r="C664">
        <v>1.4999999999999999E-2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>
        <v>291</v>
      </c>
      <c r="B665">
        <v>0.27</v>
      </c>
      <c r="C665">
        <v>0.03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>
        <v>292</v>
      </c>
      <c r="B666">
        <v>0.27</v>
      </c>
      <c r="C666">
        <v>4.4999999999999998E-2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>
        <v>293</v>
      </c>
      <c r="B667">
        <v>0.27</v>
      </c>
      <c r="C667">
        <v>0.06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>
        <v>294</v>
      </c>
      <c r="B668">
        <v>0.27</v>
      </c>
      <c r="C668">
        <v>7.4999999999999997E-2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>
        <v>295</v>
      </c>
      <c r="B669">
        <v>0.27</v>
      </c>
      <c r="C669">
        <v>0.09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>
        <v>296</v>
      </c>
      <c r="B670">
        <v>0.27</v>
      </c>
      <c r="C670">
        <v>0.105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>
        <v>297</v>
      </c>
      <c r="B671">
        <v>0.27</v>
      </c>
      <c r="C671">
        <v>0.12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>
        <v>298</v>
      </c>
      <c r="B672">
        <v>0.27</v>
      </c>
      <c r="C672">
        <v>0.13500000000000001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>
        <v>299</v>
      </c>
      <c r="B673">
        <v>0.27</v>
      </c>
      <c r="C673">
        <v>0.15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>
        <v>300</v>
      </c>
      <c r="B674">
        <v>0.27</v>
      </c>
      <c r="C674">
        <v>0.16500000000000001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>
        <v>301</v>
      </c>
      <c r="B675">
        <v>0.27</v>
      </c>
      <c r="C675">
        <v>0.18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>
        <v>302</v>
      </c>
      <c r="B676">
        <v>0.27</v>
      </c>
      <c r="C676">
        <v>0.19500000000000001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>
        <v>303</v>
      </c>
      <c r="B677">
        <v>0.27</v>
      </c>
      <c r="C677">
        <v>0.21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>
        <v>304</v>
      </c>
      <c r="B678">
        <v>0.27</v>
      </c>
      <c r="C678">
        <v>0.22500000000000001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>
        <v>305</v>
      </c>
      <c r="B679">
        <v>0.27</v>
      </c>
      <c r="C679">
        <v>0.24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>
        <v>306</v>
      </c>
      <c r="B680">
        <v>0.27</v>
      </c>
      <c r="C680">
        <v>0.255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>
        <v>307</v>
      </c>
      <c r="B681">
        <v>0.27</v>
      </c>
      <c r="C681">
        <v>0.27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>
        <v>308</v>
      </c>
      <c r="B682">
        <v>0.27</v>
      </c>
      <c r="C682">
        <v>0.28499999999999998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>
        <v>309</v>
      </c>
      <c r="B683">
        <v>0.27</v>
      </c>
      <c r="C683">
        <v>0.3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>
        <v>310</v>
      </c>
      <c r="B684">
        <v>0.28499999999999998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>
        <v>311</v>
      </c>
      <c r="B685">
        <v>0.28499999999999998</v>
      </c>
      <c r="C685">
        <v>0.03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>
        <v>312</v>
      </c>
      <c r="B686">
        <v>0.28499999999999998</v>
      </c>
      <c r="C686">
        <v>0.06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>
        <v>313</v>
      </c>
      <c r="B687">
        <v>0.28499999999999998</v>
      </c>
      <c r="C687">
        <v>0.09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>
        <v>314</v>
      </c>
      <c r="B688">
        <v>0.28499999999999998</v>
      </c>
      <c r="C688">
        <v>0.12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>
        <v>315</v>
      </c>
      <c r="B689">
        <v>0.28499999999999998</v>
      </c>
      <c r="C689">
        <v>0.15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>
        <v>316</v>
      </c>
      <c r="B690">
        <v>0.28499999999999998</v>
      </c>
      <c r="C690">
        <v>0.18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>
        <v>317</v>
      </c>
      <c r="B691">
        <v>0.28499999999999998</v>
      </c>
      <c r="C691">
        <v>0.21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>
        <v>318</v>
      </c>
      <c r="B692">
        <v>0.28499999999999998</v>
      </c>
      <c r="C692">
        <v>0.24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>
        <v>319</v>
      </c>
      <c r="B693">
        <v>0.28499999999999998</v>
      </c>
      <c r="C693">
        <v>0.27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>
        <v>320</v>
      </c>
      <c r="B694">
        <v>0.28499999999999998</v>
      </c>
      <c r="C694">
        <v>0.3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>
        <v>321</v>
      </c>
      <c r="B695">
        <v>0.3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0</v>
      </c>
    </row>
    <row r="696" spans="1:12" x14ac:dyDescent="0.25">
      <c r="A696">
        <v>322</v>
      </c>
      <c r="B696">
        <v>0.3</v>
      </c>
      <c r="C696">
        <v>1.4999999999999999E-2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0</v>
      </c>
    </row>
    <row r="697" spans="1:12" x14ac:dyDescent="0.25">
      <c r="A697">
        <v>323</v>
      </c>
      <c r="B697">
        <v>0.3</v>
      </c>
      <c r="C697">
        <v>0.03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</row>
    <row r="698" spans="1:12" x14ac:dyDescent="0.25">
      <c r="A698">
        <v>324</v>
      </c>
      <c r="B698">
        <v>0.3</v>
      </c>
      <c r="C698">
        <v>4.4999999999999998E-2</v>
      </c>
      <c r="D698">
        <v>0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</row>
    <row r="699" spans="1:12" x14ac:dyDescent="0.25">
      <c r="A699">
        <v>325</v>
      </c>
      <c r="B699">
        <v>0.3</v>
      </c>
      <c r="C699">
        <v>0.06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0</v>
      </c>
    </row>
    <row r="700" spans="1:12" x14ac:dyDescent="0.25">
      <c r="A700">
        <v>326</v>
      </c>
      <c r="B700">
        <v>0.3</v>
      </c>
      <c r="C700">
        <v>7.4999999999999997E-2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0</v>
      </c>
    </row>
    <row r="701" spans="1:12" x14ac:dyDescent="0.25">
      <c r="A701">
        <v>327</v>
      </c>
      <c r="B701">
        <v>0.3</v>
      </c>
      <c r="C701">
        <v>0.09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</row>
    <row r="702" spans="1:12" x14ac:dyDescent="0.25">
      <c r="A702">
        <v>328</v>
      </c>
      <c r="B702">
        <v>0.3</v>
      </c>
      <c r="C702">
        <v>0.105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0</v>
      </c>
    </row>
    <row r="703" spans="1:12" x14ac:dyDescent="0.25">
      <c r="A703">
        <v>329</v>
      </c>
      <c r="B703">
        <v>0.3</v>
      </c>
      <c r="C703">
        <v>0.12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0</v>
      </c>
    </row>
    <row r="704" spans="1:12" x14ac:dyDescent="0.25">
      <c r="A704">
        <v>330</v>
      </c>
      <c r="B704">
        <v>0.3</v>
      </c>
      <c r="C704">
        <v>0.13500000000000001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</row>
    <row r="705" spans="1:12" x14ac:dyDescent="0.25">
      <c r="A705">
        <v>331</v>
      </c>
      <c r="B705">
        <v>0.3</v>
      </c>
      <c r="C705">
        <v>0.15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0</v>
      </c>
    </row>
    <row r="706" spans="1:12" x14ac:dyDescent="0.25">
      <c r="A706">
        <v>332</v>
      </c>
      <c r="B706">
        <v>0.3</v>
      </c>
      <c r="C706">
        <v>0.16500000000000001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</row>
    <row r="707" spans="1:12" x14ac:dyDescent="0.25">
      <c r="A707">
        <v>333</v>
      </c>
      <c r="B707">
        <v>0.3</v>
      </c>
      <c r="C707">
        <v>0.18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0</v>
      </c>
    </row>
    <row r="708" spans="1:12" x14ac:dyDescent="0.25">
      <c r="A708">
        <v>334</v>
      </c>
      <c r="B708">
        <v>0.3</v>
      </c>
      <c r="C708">
        <v>0.19500000000000001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0</v>
      </c>
    </row>
    <row r="709" spans="1:12" x14ac:dyDescent="0.25">
      <c r="A709">
        <v>335</v>
      </c>
      <c r="B709">
        <v>0.3</v>
      </c>
      <c r="C709">
        <v>0.21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0</v>
      </c>
    </row>
    <row r="710" spans="1:12" x14ac:dyDescent="0.25">
      <c r="A710">
        <v>336</v>
      </c>
      <c r="B710">
        <v>0.3</v>
      </c>
      <c r="C710">
        <v>0.22500000000000001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0</v>
      </c>
    </row>
    <row r="711" spans="1:12" x14ac:dyDescent="0.25">
      <c r="A711">
        <v>337</v>
      </c>
      <c r="B711">
        <v>0.3</v>
      </c>
      <c r="C711">
        <v>0.24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0</v>
      </c>
    </row>
    <row r="712" spans="1:12" x14ac:dyDescent="0.25">
      <c r="A712">
        <v>338</v>
      </c>
      <c r="B712">
        <v>0.3</v>
      </c>
      <c r="C712">
        <v>0.255</v>
      </c>
      <c r="D712">
        <v>0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0</v>
      </c>
      <c r="L712">
        <v>0</v>
      </c>
    </row>
    <row r="713" spans="1:12" x14ac:dyDescent="0.25">
      <c r="A713">
        <v>339</v>
      </c>
      <c r="B713">
        <v>0.3</v>
      </c>
      <c r="C713">
        <v>0.27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0</v>
      </c>
    </row>
    <row r="714" spans="1:12" x14ac:dyDescent="0.25">
      <c r="A714">
        <v>340</v>
      </c>
      <c r="B714">
        <v>0.3</v>
      </c>
      <c r="C714">
        <v>0.28499999999999998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0</v>
      </c>
      <c r="K714">
        <v>0</v>
      </c>
      <c r="L714">
        <v>0</v>
      </c>
    </row>
    <row r="715" spans="1:12" x14ac:dyDescent="0.25">
      <c r="A715">
        <v>341</v>
      </c>
      <c r="B715">
        <v>0.3</v>
      </c>
      <c r="C715">
        <v>0.3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0</v>
      </c>
    </row>
    <row r="721" spans="1:12" x14ac:dyDescent="0.25">
      <c r="A721">
        <v>1</v>
      </c>
      <c r="B721">
        <v>0</v>
      </c>
      <c r="C721">
        <v>0</v>
      </c>
      <c r="D721">
        <v>0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0</v>
      </c>
      <c r="L721">
        <v>0</v>
      </c>
    </row>
    <row r="722" spans="1:12" x14ac:dyDescent="0.25">
      <c r="A722">
        <v>2</v>
      </c>
      <c r="B722">
        <v>0</v>
      </c>
      <c r="C722">
        <v>1.2699999999999999E-2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</row>
    <row r="723" spans="1:12" x14ac:dyDescent="0.25">
      <c r="A723">
        <v>3</v>
      </c>
      <c r="B723">
        <v>0</v>
      </c>
      <c r="C723">
        <v>2.5399999999999999E-2</v>
      </c>
      <c r="D723">
        <v>0</v>
      </c>
      <c r="E723">
        <v>0</v>
      </c>
      <c r="F723">
        <v>1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</row>
    <row r="724" spans="1:12" x14ac:dyDescent="0.25">
      <c r="A724">
        <v>4</v>
      </c>
      <c r="B724">
        <v>0</v>
      </c>
      <c r="C724">
        <v>3.8100000000000002E-2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</row>
    <row r="725" spans="1:12" x14ac:dyDescent="0.25">
      <c r="A725">
        <v>5</v>
      </c>
      <c r="B725">
        <v>0</v>
      </c>
      <c r="C725">
        <v>5.0799999999999998E-2</v>
      </c>
      <c r="D725">
        <v>0</v>
      </c>
      <c r="E725">
        <v>0</v>
      </c>
      <c r="F725">
        <v>1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</row>
    <row r="726" spans="1:12" x14ac:dyDescent="0.25">
      <c r="A726">
        <v>6</v>
      </c>
      <c r="B726">
        <v>0</v>
      </c>
      <c r="C726">
        <v>6.3500000000000001E-2</v>
      </c>
      <c r="D726">
        <v>0</v>
      </c>
      <c r="E726">
        <v>0</v>
      </c>
      <c r="F726">
        <v>1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</row>
    <row r="727" spans="1:12" x14ac:dyDescent="0.25">
      <c r="A727">
        <v>7</v>
      </c>
      <c r="B727">
        <v>0</v>
      </c>
      <c r="C727">
        <v>7.6200000000000004E-2</v>
      </c>
      <c r="D727">
        <v>0</v>
      </c>
      <c r="E727">
        <v>0</v>
      </c>
      <c r="F727">
        <v>1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</row>
    <row r="728" spans="1:12" x14ac:dyDescent="0.25">
      <c r="A728">
        <v>8</v>
      </c>
      <c r="B728">
        <v>0</v>
      </c>
      <c r="C728">
        <v>8.8900000000000007E-2</v>
      </c>
      <c r="D728">
        <v>0</v>
      </c>
      <c r="E728">
        <v>0</v>
      </c>
      <c r="F728">
        <v>1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0</v>
      </c>
    </row>
    <row r="729" spans="1:12" x14ac:dyDescent="0.25">
      <c r="A729">
        <v>9</v>
      </c>
      <c r="B729">
        <v>0</v>
      </c>
      <c r="C729">
        <v>0.1016</v>
      </c>
      <c r="D729">
        <v>0</v>
      </c>
      <c r="E729">
        <v>0</v>
      </c>
      <c r="F729">
        <v>1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0</v>
      </c>
    </row>
    <row r="730" spans="1:12" x14ac:dyDescent="0.25">
      <c r="A730">
        <v>10</v>
      </c>
      <c r="B730">
        <v>0</v>
      </c>
      <c r="C730">
        <v>0.1143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</row>
    <row r="731" spans="1:12" x14ac:dyDescent="0.25">
      <c r="A731">
        <v>11</v>
      </c>
      <c r="B731">
        <v>0</v>
      </c>
      <c r="C731">
        <v>0.127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0</v>
      </c>
    </row>
    <row r="732" spans="1:12" x14ac:dyDescent="0.25">
      <c r="A732">
        <v>12</v>
      </c>
      <c r="B732">
        <v>0</v>
      </c>
      <c r="C732">
        <v>0.13969999999999999</v>
      </c>
      <c r="D732">
        <v>0</v>
      </c>
      <c r="E732">
        <v>0</v>
      </c>
      <c r="F732">
        <v>1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</row>
    <row r="733" spans="1:12" x14ac:dyDescent="0.25">
      <c r="A733">
        <v>13</v>
      </c>
      <c r="B733">
        <v>0</v>
      </c>
      <c r="C733">
        <v>0.15240000000000001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1</v>
      </c>
      <c r="J733">
        <v>0</v>
      </c>
      <c r="K733">
        <v>0</v>
      </c>
      <c r="L733">
        <v>0</v>
      </c>
    </row>
    <row r="734" spans="1:12" x14ac:dyDescent="0.25">
      <c r="A734">
        <v>14</v>
      </c>
      <c r="B734">
        <v>0</v>
      </c>
      <c r="C734">
        <v>0.1651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</row>
    <row r="735" spans="1:12" x14ac:dyDescent="0.25">
      <c r="A735">
        <v>15</v>
      </c>
      <c r="B735">
        <v>0</v>
      </c>
      <c r="C735">
        <v>0.17780000000000001</v>
      </c>
      <c r="D735">
        <v>0</v>
      </c>
      <c r="E735">
        <v>0</v>
      </c>
      <c r="F735">
        <v>1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0</v>
      </c>
    </row>
    <row r="736" spans="1:12" x14ac:dyDescent="0.25">
      <c r="A736">
        <v>16</v>
      </c>
      <c r="B736">
        <v>0</v>
      </c>
      <c r="C736">
        <v>0.1905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0</v>
      </c>
    </row>
    <row r="737" spans="1:12" x14ac:dyDescent="0.25">
      <c r="A737">
        <v>17</v>
      </c>
      <c r="B737">
        <v>0</v>
      </c>
      <c r="C737">
        <v>0.20319999999999999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0</v>
      </c>
    </row>
    <row r="738" spans="1:12" x14ac:dyDescent="0.25">
      <c r="A738">
        <v>18</v>
      </c>
      <c r="B738">
        <v>0</v>
      </c>
      <c r="C738">
        <v>0.21590000000000001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0</v>
      </c>
    </row>
    <row r="739" spans="1:12" x14ac:dyDescent="0.25">
      <c r="A739">
        <v>19</v>
      </c>
      <c r="B739">
        <v>0</v>
      </c>
      <c r="C739">
        <v>0.2286</v>
      </c>
      <c r="D739">
        <v>0</v>
      </c>
      <c r="E739">
        <v>0</v>
      </c>
      <c r="F739">
        <v>1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</row>
    <row r="740" spans="1:12" x14ac:dyDescent="0.25">
      <c r="A740">
        <v>20</v>
      </c>
      <c r="B740">
        <v>0</v>
      </c>
      <c r="C740">
        <v>0.24129999999999999</v>
      </c>
      <c r="D740">
        <v>0</v>
      </c>
      <c r="E740">
        <v>0</v>
      </c>
      <c r="F740">
        <v>1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0</v>
      </c>
    </row>
    <row r="741" spans="1:12" x14ac:dyDescent="0.25">
      <c r="A741">
        <v>21</v>
      </c>
      <c r="B741">
        <v>0</v>
      </c>
      <c r="C741">
        <v>0.254</v>
      </c>
      <c r="D741">
        <v>0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0</v>
      </c>
      <c r="L741">
        <v>0</v>
      </c>
    </row>
    <row r="742" spans="1:12" x14ac:dyDescent="0.25">
      <c r="A742">
        <v>22</v>
      </c>
      <c r="B742">
        <v>1.2699999999999999E-2</v>
      </c>
      <c r="C742">
        <v>0</v>
      </c>
      <c r="D742">
        <v>0</v>
      </c>
      <c r="E742">
        <v>1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>
        <v>23</v>
      </c>
      <c r="B743">
        <v>1.2699999999999999E-2</v>
      </c>
      <c r="C743">
        <v>2.5399999999999999E-2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>
        <v>24</v>
      </c>
      <c r="B744">
        <v>1.2699999999999999E-2</v>
      </c>
      <c r="C744">
        <v>5.0799999999999998E-2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>
        <v>25</v>
      </c>
      <c r="B745">
        <v>1.2699999999999999E-2</v>
      </c>
      <c r="C745">
        <v>7.6200000000000004E-2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>
        <v>26</v>
      </c>
      <c r="B746">
        <v>1.2699999999999999E-2</v>
      </c>
      <c r="C746">
        <v>0.1016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>
        <v>27</v>
      </c>
      <c r="B747">
        <v>1.2699999999999999E-2</v>
      </c>
      <c r="C747">
        <v>0.127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>
        <v>28</v>
      </c>
      <c r="B748">
        <v>1.2699999999999999E-2</v>
      </c>
      <c r="C748">
        <v>0.15240000000000001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>
        <v>29</v>
      </c>
      <c r="B749">
        <v>1.2699999999999999E-2</v>
      </c>
      <c r="C749">
        <v>0.17780000000000001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>
        <v>30</v>
      </c>
      <c r="B750">
        <v>1.2699999999999999E-2</v>
      </c>
      <c r="C750">
        <v>0.20319999999999999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>
        <v>31</v>
      </c>
      <c r="B751">
        <v>1.2699999999999999E-2</v>
      </c>
      <c r="C751">
        <v>0.2286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>
        <v>32</v>
      </c>
      <c r="B752">
        <v>1.2699999999999999E-2</v>
      </c>
      <c r="C752">
        <v>0.254</v>
      </c>
      <c r="D752">
        <v>0</v>
      </c>
      <c r="E752">
        <v>1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>
        <v>33</v>
      </c>
      <c r="B753">
        <v>2.5399999999999999E-2</v>
      </c>
      <c r="C753">
        <v>0</v>
      </c>
      <c r="D753">
        <v>0</v>
      </c>
      <c r="E753">
        <v>1</v>
      </c>
      <c r="F753">
        <v>0</v>
      </c>
      <c r="G753">
        <v>1</v>
      </c>
      <c r="H753">
        <v>1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>
        <v>34</v>
      </c>
      <c r="B754">
        <v>2.5399999999999999E-2</v>
      </c>
      <c r="C754">
        <v>1.2699999999999999E-2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>
        <v>35</v>
      </c>
      <c r="B755">
        <v>2.5399999999999999E-2</v>
      </c>
      <c r="C755">
        <v>2.5399999999999999E-2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>
        <v>36</v>
      </c>
      <c r="B756">
        <v>2.5399999999999999E-2</v>
      </c>
      <c r="C756">
        <v>3.8100000000000002E-2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>
        <v>37</v>
      </c>
      <c r="B757">
        <v>2.5399999999999999E-2</v>
      </c>
      <c r="C757">
        <v>5.0799999999999998E-2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>
        <v>38</v>
      </c>
      <c r="B758">
        <v>2.5399999999999999E-2</v>
      </c>
      <c r="C758">
        <v>6.3500000000000001E-2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>
        <v>39</v>
      </c>
      <c r="B759">
        <v>2.5399999999999999E-2</v>
      </c>
      <c r="C759">
        <v>7.6200000000000004E-2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>
        <v>40</v>
      </c>
      <c r="B760">
        <v>2.5399999999999999E-2</v>
      </c>
      <c r="C760">
        <v>8.8900000000000007E-2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>
        <v>41</v>
      </c>
      <c r="B761">
        <v>2.5399999999999999E-2</v>
      </c>
      <c r="C761">
        <v>0.1016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>
        <v>42</v>
      </c>
      <c r="B762">
        <v>2.5399999999999999E-2</v>
      </c>
      <c r="C762">
        <v>0.1143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>
        <v>43</v>
      </c>
      <c r="B763">
        <v>2.5399999999999999E-2</v>
      </c>
      <c r="C763">
        <v>0.127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>
        <v>44</v>
      </c>
      <c r="B764">
        <v>2.5399999999999999E-2</v>
      </c>
      <c r="C764">
        <v>0.13969999999999999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>
        <v>45</v>
      </c>
      <c r="B765">
        <v>2.5399999999999999E-2</v>
      </c>
      <c r="C765">
        <v>0.15240000000000001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>
        <v>46</v>
      </c>
      <c r="B766">
        <v>2.5399999999999999E-2</v>
      </c>
      <c r="C766">
        <v>0.1651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>
        <v>47</v>
      </c>
      <c r="B767">
        <v>2.5399999999999999E-2</v>
      </c>
      <c r="C767">
        <v>0.17780000000000001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>
        <v>48</v>
      </c>
      <c r="B768">
        <v>2.5399999999999999E-2</v>
      </c>
      <c r="C768">
        <v>0.1905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>
        <v>49</v>
      </c>
      <c r="B769">
        <v>2.5399999999999999E-2</v>
      </c>
      <c r="C769">
        <v>0.20319999999999999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>
        <v>50</v>
      </c>
      <c r="B770">
        <v>2.5399999999999999E-2</v>
      </c>
      <c r="C770">
        <v>0.21590000000000001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>
        <v>51</v>
      </c>
      <c r="B771">
        <v>2.5399999999999999E-2</v>
      </c>
      <c r="C771">
        <v>0.2286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>
        <v>52</v>
      </c>
      <c r="B772">
        <v>2.5399999999999999E-2</v>
      </c>
      <c r="C772">
        <v>0.24129999999999999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>
        <v>53</v>
      </c>
      <c r="B773">
        <v>2.5399999999999999E-2</v>
      </c>
      <c r="C773">
        <v>0.254</v>
      </c>
      <c r="D773">
        <v>0</v>
      </c>
      <c r="E773">
        <v>1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>
        <v>54</v>
      </c>
      <c r="B774">
        <v>3.8100000000000002E-2</v>
      </c>
      <c r="C774">
        <v>0</v>
      </c>
      <c r="D774">
        <v>0</v>
      </c>
      <c r="E774">
        <v>1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>
        <v>55</v>
      </c>
      <c r="B775">
        <v>3.8100000000000002E-2</v>
      </c>
      <c r="C775">
        <v>2.5399999999999999E-2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>
        <v>56</v>
      </c>
      <c r="B776">
        <v>3.8100000000000002E-2</v>
      </c>
      <c r="C776">
        <v>5.0799999999999998E-2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>
        <v>57</v>
      </c>
      <c r="B777">
        <v>3.8100000000000002E-2</v>
      </c>
      <c r="C777">
        <v>7.6200000000000004E-2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>
        <v>58</v>
      </c>
      <c r="B778">
        <v>3.8100000000000002E-2</v>
      </c>
      <c r="C778">
        <v>0.1016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>
        <v>59</v>
      </c>
      <c r="B779">
        <v>3.8100000000000002E-2</v>
      </c>
      <c r="C779">
        <v>0.127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>
        <v>60</v>
      </c>
      <c r="B780">
        <v>3.8100000000000002E-2</v>
      </c>
      <c r="C780">
        <v>0.15240000000000001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>
        <v>61</v>
      </c>
      <c r="B781">
        <v>3.8100000000000002E-2</v>
      </c>
      <c r="C781">
        <v>0.17780000000000001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>
        <v>62</v>
      </c>
      <c r="B782">
        <v>3.8100000000000002E-2</v>
      </c>
      <c r="C782">
        <v>0.20319999999999999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>
        <v>63</v>
      </c>
      <c r="B783">
        <v>3.8100000000000002E-2</v>
      </c>
      <c r="C783">
        <v>0.2286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>
        <v>64</v>
      </c>
      <c r="B784">
        <v>3.8100000000000002E-2</v>
      </c>
      <c r="C784">
        <v>0.254</v>
      </c>
      <c r="D784">
        <v>0</v>
      </c>
      <c r="E784">
        <v>1</v>
      </c>
      <c r="F784">
        <v>0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>
        <v>65</v>
      </c>
      <c r="B785">
        <v>5.0799999999999998E-2</v>
      </c>
      <c r="C785">
        <v>0</v>
      </c>
      <c r="D785">
        <v>0</v>
      </c>
      <c r="E785">
        <v>1</v>
      </c>
      <c r="F785">
        <v>0</v>
      </c>
      <c r="G785">
        <v>1</v>
      </c>
      <c r="H785">
        <v>1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>
        <v>66</v>
      </c>
      <c r="B786">
        <v>5.0799999999999998E-2</v>
      </c>
      <c r="C786">
        <v>1.2699999999999999E-2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>
        <v>67</v>
      </c>
      <c r="B787">
        <v>5.0799999999999998E-2</v>
      </c>
      <c r="C787">
        <v>2.5399999999999999E-2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>
        <v>68</v>
      </c>
      <c r="B788">
        <v>5.0799999999999998E-2</v>
      </c>
      <c r="C788">
        <v>3.8100000000000002E-2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>
        <v>69</v>
      </c>
      <c r="B789">
        <v>5.0799999999999998E-2</v>
      </c>
      <c r="C789">
        <v>5.0799999999999998E-2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>
        <v>70</v>
      </c>
      <c r="B790">
        <v>5.0799999999999998E-2</v>
      </c>
      <c r="C790">
        <v>6.3500000000000001E-2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>
        <v>71</v>
      </c>
      <c r="B791">
        <v>5.0799999999999998E-2</v>
      </c>
      <c r="C791">
        <v>7.6200000000000004E-2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>
        <v>72</v>
      </c>
      <c r="B792">
        <v>5.0799999999999998E-2</v>
      </c>
      <c r="C792">
        <v>8.8900000000000007E-2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>
        <v>73</v>
      </c>
      <c r="B793">
        <v>5.0799999999999998E-2</v>
      </c>
      <c r="C793">
        <v>0.1016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>
        <v>74</v>
      </c>
      <c r="B794">
        <v>5.0799999999999998E-2</v>
      </c>
      <c r="C794">
        <v>0.1143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>
        <v>75</v>
      </c>
      <c r="B795">
        <v>5.0799999999999998E-2</v>
      </c>
      <c r="C795">
        <v>0.127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>
        <v>76</v>
      </c>
      <c r="B796">
        <v>5.0799999999999998E-2</v>
      </c>
      <c r="C796">
        <v>0.13969999999999999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>
        <v>77</v>
      </c>
      <c r="B797">
        <v>5.0799999999999998E-2</v>
      </c>
      <c r="C797">
        <v>0.15240000000000001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>
        <v>78</v>
      </c>
      <c r="B798">
        <v>5.0799999999999998E-2</v>
      </c>
      <c r="C798">
        <v>0.1651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>
        <v>79</v>
      </c>
      <c r="B799">
        <v>5.0799999999999998E-2</v>
      </c>
      <c r="C799">
        <v>0.17780000000000001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>
        <v>80</v>
      </c>
      <c r="B800">
        <v>5.0799999999999998E-2</v>
      </c>
      <c r="C800">
        <v>0.1905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>
        <v>81</v>
      </c>
      <c r="B801">
        <v>5.0799999999999998E-2</v>
      </c>
      <c r="C801">
        <v>0.20319999999999999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>
        <v>82</v>
      </c>
      <c r="B802">
        <v>5.0799999999999998E-2</v>
      </c>
      <c r="C802">
        <v>0.21590000000000001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>
        <v>83</v>
      </c>
      <c r="B803">
        <v>5.0799999999999998E-2</v>
      </c>
      <c r="C803">
        <v>0.2286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>
        <v>84</v>
      </c>
      <c r="B804">
        <v>5.0799999999999998E-2</v>
      </c>
      <c r="C804">
        <v>0.24129999999999999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>
        <v>85</v>
      </c>
      <c r="B805">
        <v>5.0799999999999998E-2</v>
      </c>
      <c r="C805">
        <v>0.254</v>
      </c>
      <c r="D805">
        <v>0</v>
      </c>
      <c r="E805">
        <v>1</v>
      </c>
      <c r="F805">
        <v>0</v>
      </c>
      <c r="G805">
        <v>1</v>
      </c>
      <c r="H805">
        <v>1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>
        <v>86</v>
      </c>
      <c r="B806">
        <v>6.3500000000000001E-2</v>
      </c>
      <c r="C806">
        <v>0</v>
      </c>
      <c r="D806">
        <v>0</v>
      </c>
      <c r="E806">
        <v>1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>
        <v>87</v>
      </c>
      <c r="B807">
        <v>6.3500000000000001E-2</v>
      </c>
      <c r="C807">
        <v>2.5399999999999999E-2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>
        <v>88</v>
      </c>
      <c r="B808">
        <v>6.3500000000000001E-2</v>
      </c>
      <c r="C808">
        <v>5.0799999999999998E-2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>
        <v>89</v>
      </c>
      <c r="B809">
        <v>6.3500000000000001E-2</v>
      </c>
      <c r="C809">
        <v>7.6200000000000004E-2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>
        <v>90</v>
      </c>
      <c r="B810">
        <v>6.3500000000000001E-2</v>
      </c>
      <c r="C810">
        <v>0.1016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>
        <v>91</v>
      </c>
      <c r="B811">
        <v>6.3500000000000001E-2</v>
      </c>
      <c r="C811">
        <v>0.127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>
        <v>92</v>
      </c>
      <c r="B812">
        <v>6.3500000000000001E-2</v>
      </c>
      <c r="C812">
        <v>0.15240000000000001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>
        <v>93</v>
      </c>
      <c r="B813">
        <v>6.3500000000000001E-2</v>
      </c>
      <c r="C813">
        <v>0.17780000000000001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>
        <v>94</v>
      </c>
      <c r="B814">
        <v>6.3500000000000001E-2</v>
      </c>
      <c r="C814">
        <v>0.20319999999999999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>
        <v>95</v>
      </c>
      <c r="B815">
        <v>6.3500000000000001E-2</v>
      </c>
      <c r="C815">
        <v>0.2286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>
        <v>96</v>
      </c>
      <c r="B816">
        <v>6.3500000000000001E-2</v>
      </c>
      <c r="C816">
        <v>0.254</v>
      </c>
      <c r="D816">
        <v>0</v>
      </c>
      <c r="E816">
        <v>1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>
        <v>97</v>
      </c>
      <c r="B817">
        <v>7.6200000000000004E-2</v>
      </c>
      <c r="C817">
        <v>0</v>
      </c>
      <c r="D817">
        <v>0</v>
      </c>
      <c r="E817">
        <v>1</v>
      </c>
      <c r="F817">
        <v>0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>
        <v>98</v>
      </c>
      <c r="B818">
        <v>7.6200000000000004E-2</v>
      </c>
      <c r="C818">
        <v>1.2699999999999999E-2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>
        <v>99</v>
      </c>
      <c r="B819">
        <v>7.6200000000000004E-2</v>
      </c>
      <c r="C819">
        <v>2.5399999999999999E-2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>
        <v>100</v>
      </c>
      <c r="B820">
        <v>7.6200000000000004E-2</v>
      </c>
      <c r="C820">
        <v>3.8100000000000002E-2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>
        <v>101</v>
      </c>
      <c r="B821">
        <v>7.6200000000000004E-2</v>
      </c>
      <c r="C821">
        <v>5.0799999999999998E-2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>
        <v>102</v>
      </c>
      <c r="B822">
        <v>7.6200000000000004E-2</v>
      </c>
      <c r="C822">
        <v>6.3500000000000001E-2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>
        <v>103</v>
      </c>
      <c r="B823">
        <v>7.6200000000000004E-2</v>
      </c>
      <c r="C823">
        <v>7.6200000000000004E-2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>
        <v>104</v>
      </c>
      <c r="B824">
        <v>7.6200000000000004E-2</v>
      </c>
      <c r="C824">
        <v>8.8900000000000007E-2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>
        <v>105</v>
      </c>
      <c r="B825">
        <v>7.6200000000000004E-2</v>
      </c>
      <c r="C825">
        <v>0.1016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>
        <v>106</v>
      </c>
      <c r="B826">
        <v>7.6200000000000004E-2</v>
      </c>
      <c r="C826">
        <v>0.1143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>
        <v>107</v>
      </c>
      <c r="B827">
        <v>7.6200000000000004E-2</v>
      </c>
      <c r="C827">
        <v>0.127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>
        <v>108</v>
      </c>
      <c r="B828">
        <v>7.6200000000000004E-2</v>
      </c>
      <c r="C828">
        <v>0.13969999999999999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>
        <v>109</v>
      </c>
      <c r="B829">
        <v>7.6200000000000004E-2</v>
      </c>
      <c r="C829">
        <v>0.15240000000000001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>
        <v>110</v>
      </c>
      <c r="B830">
        <v>7.6200000000000004E-2</v>
      </c>
      <c r="C830">
        <v>0.1651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>
        <v>111</v>
      </c>
      <c r="B831">
        <v>7.6200000000000004E-2</v>
      </c>
      <c r="C831">
        <v>0.17780000000000001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>
        <v>112</v>
      </c>
      <c r="B832">
        <v>7.6200000000000004E-2</v>
      </c>
      <c r="C832">
        <v>0.1905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>
        <v>113</v>
      </c>
      <c r="B833">
        <v>7.6200000000000004E-2</v>
      </c>
      <c r="C833">
        <v>0.20319999999999999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>
        <v>114</v>
      </c>
      <c r="B834">
        <v>7.6200000000000004E-2</v>
      </c>
      <c r="C834">
        <v>0.21590000000000001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>
        <v>115</v>
      </c>
      <c r="B835">
        <v>7.6200000000000004E-2</v>
      </c>
      <c r="C835">
        <v>0.2286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>
        <v>116</v>
      </c>
      <c r="B836">
        <v>7.6200000000000004E-2</v>
      </c>
      <c r="C836">
        <v>0.24129999999999999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>
        <v>117</v>
      </c>
      <c r="B837">
        <v>7.6200000000000004E-2</v>
      </c>
      <c r="C837">
        <v>0.254</v>
      </c>
      <c r="D837">
        <v>0</v>
      </c>
      <c r="E837">
        <v>1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>
        <v>118</v>
      </c>
      <c r="B838">
        <v>8.8900000000000007E-2</v>
      </c>
      <c r="C838">
        <v>0</v>
      </c>
      <c r="D838">
        <v>0</v>
      </c>
      <c r="E838">
        <v>1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>
        <v>119</v>
      </c>
      <c r="B839">
        <v>8.8900000000000007E-2</v>
      </c>
      <c r="C839">
        <v>2.5399999999999999E-2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>
        <v>120</v>
      </c>
      <c r="B840">
        <v>8.8900000000000007E-2</v>
      </c>
      <c r="C840">
        <v>5.0799999999999998E-2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>
        <v>121</v>
      </c>
      <c r="B841">
        <v>8.8900000000000007E-2</v>
      </c>
      <c r="C841">
        <v>7.6200000000000004E-2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>
        <v>122</v>
      </c>
      <c r="B842">
        <v>8.8900000000000007E-2</v>
      </c>
      <c r="C842">
        <v>0.1016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>
        <v>123</v>
      </c>
      <c r="B843">
        <v>8.8900000000000007E-2</v>
      </c>
      <c r="C843">
        <v>0.127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>
        <v>124</v>
      </c>
      <c r="B844">
        <v>8.8900000000000007E-2</v>
      </c>
      <c r="C844">
        <v>0.15240000000000001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>
        <v>125</v>
      </c>
      <c r="B845">
        <v>8.8900000000000007E-2</v>
      </c>
      <c r="C845">
        <v>0.17780000000000001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>
        <v>126</v>
      </c>
      <c r="B846">
        <v>8.8900000000000007E-2</v>
      </c>
      <c r="C846">
        <v>0.20319999999999999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>
        <v>127</v>
      </c>
      <c r="B847">
        <v>8.8900000000000007E-2</v>
      </c>
      <c r="C847">
        <v>0.2286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>
        <v>128</v>
      </c>
      <c r="B848">
        <v>8.8900000000000007E-2</v>
      </c>
      <c r="C848">
        <v>0.254</v>
      </c>
      <c r="D848">
        <v>0</v>
      </c>
      <c r="E848">
        <v>1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>
        <v>129</v>
      </c>
      <c r="B849">
        <v>0.1016</v>
      </c>
      <c r="C849">
        <v>0</v>
      </c>
      <c r="D849">
        <v>0</v>
      </c>
      <c r="E849">
        <v>1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>
        <v>130</v>
      </c>
      <c r="B850">
        <v>0.1016</v>
      </c>
      <c r="C850">
        <v>1.2699999999999999E-2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>
        <v>131</v>
      </c>
      <c r="B851">
        <v>0.1016</v>
      </c>
      <c r="C851">
        <v>2.5399999999999999E-2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>
        <v>132</v>
      </c>
      <c r="B852">
        <v>0.1016</v>
      </c>
      <c r="C852">
        <v>3.8100000000000002E-2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>
        <v>133</v>
      </c>
      <c r="B853">
        <v>0.1016</v>
      </c>
      <c r="C853">
        <v>5.0799999999999998E-2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>
        <v>134</v>
      </c>
      <c r="B854">
        <v>0.1016</v>
      </c>
      <c r="C854">
        <v>6.3500000000000001E-2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>
        <v>135</v>
      </c>
      <c r="B855">
        <v>0.1016</v>
      </c>
      <c r="C855">
        <v>7.6200000000000004E-2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>
        <v>136</v>
      </c>
      <c r="B856">
        <v>0.1016</v>
      </c>
      <c r="C856">
        <v>8.8900000000000007E-2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>
        <v>137</v>
      </c>
      <c r="B857">
        <v>0.1016</v>
      </c>
      <c r="C857">
        <v>0.1016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>
        <v>138</v>
      </c>
      <c r="B858">
        <v>0.1016</v>
      </c>
      <c r="C858">
        <v>0.1143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>
        <v>139</v>
      </c>
      <c r="B859">
        <v>0.1016</v>
      </c>
      <c r="C859">
        <v>0.127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>
        <v>140</v>
      </c>
      <c r="B860">
        <v>0.1016</v>
      </c>
      <c r="C860">
        <v>0.13969999999999999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>
        <v>141</v>
      </c>
      <c r="B861">
        <v>0.1016</v>
      </c>
      <c r="C861">
        <v>0.15240000000000001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>
        <v>142</v>
      </c>
      <c r="B862">
        <v>0.1016</v>
      </c>
      <c r="C862">
        <v>0.1651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>
        <v>143</v>
      </c>
      <c r="B863">
        <v>0.1016</v>
      </c>
      <c r="C863">
        <v>0.17780000000000001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>
        <v>144</v>
      </c>
      <c r="B864">
        <v>0.1016</v>
      </c>
      <c r="C864">
        <v>0.1905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>
        <v>145</v>
      </c>
      <c r="B865">
        <v>0.1016</v>
      </c>
      <c r="C865">
        <v>0.20319999999999999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>
        <v>146</v>
      </c>
      <c r="B866">
        <v>0.1016</v>
      </c>
      <c r="C866">
        <v>0.21590000000000001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>
        <v>147</v>
      </c>
      <c r="B867">
        <v>0.1016</v>
      </c>
      <c r="C867">
        <v>0.2286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>
        <v>148</v>
      </c>
      <c r="B868">
        <v>0.1016</v>
      </c>
      <c r="C868">
        <v>0.24129999999999999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>
        <v>149</v>
      </c>
      <c r="B869">
        <v>0.1016</v>
      </c>
      <c r="C869">
        <v>0.254</v>
      </c>
      <c r="D869">
        <v>0</v>
      </c>
      <c r="E869">
        <v>1</v>
      </c>
      <c r="F869">
        <v>0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>
        <v>150</v>
      </c>
      <c r="B870">
        <v>0.1143</v>
      </c>
      <c r="C870">
        <v>0</v>
      </c>
      <c r="D870">
        <v>0</v>
      </c>
      <c r="E870">
        <v>1</v>
      </c>
      <c r="F870">
        <v>0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>
        <v>151</v>
      </c>
      <c r="B871">
        <v>0.1143</v>
      </c>
      <c r="C871">
        <v>2.5399999999999999E-2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>
        <v>152</v>
      </c>
      <c r="B872">
        <v>0.1143</v>
      </c>
      <c r="C872">
        <v>5.0799999999999998E-2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>
        <v>153</v>
      </c>
      <c r="B873">
        <v>0.1143</v>
      </c>
      <c r="C873">
        <v>7.6200000000000004E-2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>
        <v>154</v>
      </c>
      <c r="B874">
        <v>0.1143</v>
      </c>
      <c r="C874">
        <v>0.1016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>
        <v>155</v>
      </c>
      <c r="B875">
        <v>0.1143</v>
      </c>
      <c r="C875">
        <v>0.127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>
        <v>156</v>
      </c>
      <c r="B876">
        <v>0.1143</v>
      </c>
      <c r="C876">
        <v>0.15240000000000001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>
        <v>157</v>
      </c>
      <c r="B877">
        <v>0.1143</v>
      </c>
      <c r="C877">
        <v>0.17780000000000001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>
        <v>158</v>
      </c>
      <c r="B878">
        <v>0.1143</v>
      </c>
      <c r="C878">
        <v>0.20319999999999999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>
        <v>159</v>
      </c>
      <c r="B879">
        <v>0.1143</v>
      </c>
      <c r="C879">
        <v>0.2286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>
        <v>160</v>
      </c>
      <c r="B880">
        <v>0.1143</v>
      </c>
      <c r="C880">
        <v>0.254</v>
      </c>
      <c r="D880">
        <v>0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>
        <v>161</v>
      </c>
      <c r="B881">
        <v>0.127</v>
      </c>
      <c r="C881">
        <v>0</v>
      </c>
      <c r="D881">
        <v>0</v>
      </c>
      <c r="E881">
        <v>1</v>
      </c>
      <c r="F881">
        <v>0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>
        <v>162</v>
      </c>
      <c r="B882">
        <v>0.127</v>
      </c>
      <c r="C882">
        <v>1.2699999999999999E-2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>
        <v>163</v>
      </c>
      <c r="B883">
        <v>0.127</v>
      </c>
      <c r="C883">
        <v>2.5399999999999999E-2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>
        <v>164</v>
      </c>
      <c r="B884">
        <v>0.127</v>
      </c>
      <c r="C884">
        <v>3.8100000000000002E-2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>
        <v>165</v>
      </c>
      <c r="B885">
        <v>0.127</v>
      </c>
      <c r="C885">
        <v>5.0799999999999998E-2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>
        <v>166</v>
      </c>
      <c r="B886">
        <v>0.127</v>
      </c>
      <c r="C886">
        <v>6.3500000000000001E-2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>
        <v>167</v>
      </c>
      <c r="B887">
        <v>0.127</v>
      </c>
      <c r="C887">
        <v>7.6200000000000004E-2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>
        <v>168</v>
      </c>
      <c r="B888">
        <v>0.127</v>
      </c>
      <c r="C888">
        <v>8.8900000000000007E-2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>
        <v>169</v>
      </c>
      <c r="B889">
        <v>0.127</v>
      </c>
      <c r="C889">
        <v>0.1016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>
        <v>170</v>
      </c>
      <c r="B890">
        <v>0.127</v>
      </c>
      <c r="C890">
        <v>0.1143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>
        <v>171</v>
      </c>
      <c r="B891">
        <v>0.127</v>
      </c>
      <c r="C891">
        <v>0.127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>
        <v>172</v>
      </c>
      <c r="B892">
        <v>0.127</v>
      </c>
      <c r="C892">
        <v>0.13969999999999999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>
        <v>173</v>
      </c>
      <c r="B893">
        <v>0.127</v>
      </c>
      <c r="C893">
        <v>0.15240000000000001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>
        <v>174</v>
      </c>
      <c r="B894">
        <v>0.127</v>
      </c>
      <c r="C894">
        <v>0.1651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>
        <v>175</v>
      </c>
      <c r="B895">
        <v>0.127</v>
      </c>
      <c r="C895">
        <v>0.17780000000000001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>
        <v>176</v>
      </c>
      <c r="B896">
        <v>0.127</v>
      </c>
      <c r="C896">
        <v>0.1905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>
        <v>177</v>
      </c>
      <c r="B897">
        <v>0.127</v>
      </c>
      <c r="C897">
        <v>0.20319999999999999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>
        <v>178</v>
      </c>
      <c r="B898">
        <v>0.127</v>
      </c>
      <c r="C898">
        <v>0.21590000000000001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>
        <v>179</v>
      </c>
      <c r="B899">
        <v>0.127</v>
      </c>
      <c r="C899">
        <v>0.2286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>
        <v>180</v>
      </c>
      <c r="B900">
        <v>0.127</v>
      </c>
      <c r="C900">
        <v>0.24129999999999999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>
        <v>181</v>
      </c>
      <c r="B901">
        <v>0.127</v>
      </c>
      <c r="C901">
        <v>0.254</v>
      </c>
      <c r="D901">
        <v>0</v>
      </c>
      <c r="E901">
        <v>1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>
        <v>182</v>
      </c>
      <c r="B902">
        <v>0.13969999999999999</v>
      </c>
      <c r="C902">
        <v>0</v>
      </c>
      <c r="D902">
        <v>0</v>
      </c>
      <c r="E902">
        <v>1</v>
      </c>
      <c r="F902">
        <v>0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>
        <v>183</v>
      </c>
      <c r="B903">
        <v>0.13969999999999999</v>
      </c>
      <c r="C903">
        <v>2.5399999999999999E-2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>
        <v>184</v>
      </c>
      <c r="B904">
        <v>0.13969999999999999</v>
      </c>
      <c r="C904">
        <v>5.0799999999999998E-2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>
        <v>185</v>
      </c>
      <c r="B905">
        <v>0.13969999999999999</v>
      </c>
      <c r="C905">
        <v>7.6200000000000004E-2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>
        <v>186</v>
      </c>
      <c r="B906">
        <v>0.13969999999999999</v>
      </c>
      <c r="C906">
        <v>0.1016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>
        <v>187</v>
      </c>
      <c r="B907">
        <v>0.13969999999999999</v>
      </c>
      <c r="C907">
        <v>0.127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>
        <v>188</v>
      </c>
      <c r="B908">
        <v>0.13969999999999999</v>
      </c>
      <c r="C908">
        <v>0.15240000000000001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>
        <v>189</v>
      </c>
      <c r="B909">
        <v>0.13969999999999999</v>
      </c>
      <c r="C909">
        <v>0.17780000000000001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>
        <v>190</v>
      </c>
      <c r="B910">
        <v>0.13969999999999999</v>
      </c>
      <c r="C910">
        <v>0.20319999999999999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>
        <v>191</v>
      </c>
      <c r="B911">
        <v>0.13969999999999999</v>
      </c>
      <c r="C911">
        <v>0.2286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>
        <v>192</v>
      </c>
      <c r="B912">
        <v>0.13969999999999999</v>
      </c>
      <c r="C912">
        <v>0.254</v>
      </c>
      <c r="D912">
        <v>0</v>
      </c>
      <c r="E912">
        <v>1</v>
      </c>
      <c r="F912">
        <v>0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>
        <v>193</v>
      </c>
      <c r="B913">
        <v>0.15240000000000001</v>
      </c>
      <c r="C913">
        <v>0</v>
      </c>
      <c r="D913">
        <v>0</v>
      </c>
      <c r="E913">
        <v>1</v>
      </c>
      <c r="F913">
        <v>0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>
        <v>194</v>
      </c>
      <c r="B914">
        <v>0.15240000000000001</v>
      </c>
      <c r="C914">
        <v>1.2699999999999999E-2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>
        <v>195</v>
      </c>
      <c r="B915">
        <v>0.15240000000000001</v>
      </c>
      <c r="C915">
        <v>2.5399999999999999E-2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>
        <v>196</v>
      </c>
      <c r="B916">
        <v>0.15240000000000001</v>
      </c>
      <c r="C916">
        <v>3.8100000000000002E-2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>
        <v>197</v>
      </c>
      <c r="B917">
        <v>0.15240000000000001</v>
      </c>
      <c r="C917">
        <v>5.0799999999999998E-2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>
        <v>198</v>
      </c>
      <c r="B918">
        <v>0.15240000000000001</v>
      </c>
      <c r="C918">
        <v>6.3500000000000001E-2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>
        <v>199</v>
      </c>
      <c r="B919">
        <v>0.15240000000000001</v>
      </c>
      <c r="C919">
        <v>7.6200000000000004E-2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>
        <v>200</v>
      </c>
      <c r="B920">
        <v>0.15240000000000001</v>
      </c>
      <c r="C920">
        <v>8.8900000000000007E-2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>
        <v>201</v>
      </c>
      <c r="B921">
        <v>0.15240000000000001</v>
      </c>
      <c r="C921">
        <v>0.1016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>
        <v>202</v>
      </c>
      <c r="B922">
        <v>0.15240000000000001</v>
      </c>
      <c r="C922">
        <v>0.1143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>
        <v>203</v>
      </c>
      <c r="B923">
        <v>0.15240000000000001</v>
      </c>
      <c r="C923">
        <v>0.127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>
        <v>204</v>
      </c>
      <c r="B924">
        <v>0.15240000000000001</v>
      </c>
      <c r="C924">
        <v>0.13969999999999999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>
        <v>205</v>
      </c>
      <c r="B925">
        <v>0.15240000000000001</v>
      </c>
      <c r="C925">
        <v>0.15240000000000001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>
        <v>206</v>
      </c>
      <c r="B926">
        <v>0.15240000000000001</v>
      </c>
      <c r="C926">
        <v>0.1651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>
        <v>207</v>
      </c>
      <c r="B927">
        <v>0.15240000000000001</v>
      </c>
      <c r="C927">
        <v>0.17780000000000001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>
        <v>208</v>
      </c>
      <c r="B928">
        <v>0.15240000000000001</v>
      </c>
      <c r="C928">
        <v>0.1905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>
        <v>209</v>
      </c>
      <c r="B929">
        <v>0.15240000000000001</v>
      </c>
      <c r="C929">
        <v>0.20319999999999999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>
        <v>210</v>
      </c>
      <c r="B930">
        <v>0.15240000000000001</v>
      </c>
      <c r="C930">
        <v>0.21590000000000001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>
        <v>211</v>
      </c>
      <c r="B931">
        <v>0.15240000000000001</v>
      </c>
      <c r="C931">
        <v>0.2286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>
        <v>212</v>
      </c>
      <c r="B932">
        <v>0.15240000000000001</v>
      </c>
      <c r="C932">
        <v>0.24129999999999999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>
        <v>213</v>
      </c>
      <c r="B933">
        <v>0.15240000000000001</v>
      </c>
      <c r="C933">
        <v>0.254</v>
      </c>
      <c r="D933">
        <v>0</v>
      </c>
      <c r="E933">
        <v>1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>
        <v>214</v>
      </c>
      <c r="B934">
        <v>0.1651</v>
      </c>
      <c r="C934">
        <v>0</v>
      </c>
      <c r="D934">
        <v>0</v>
      </c>
      <c r="E934">
        <v>1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>
        <v>215</v>
      </c>
      <c r="B935">
        <v>0.1651</v>
      </c>
      <c r="C935">
        <v>2.5399999999999999E-2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>
        <v>216</v>
      </c>
      <c r="B936">
        <v>0.1651</v>
      </c>
      <c r="C936">
        <v>5.0799999999999998E-2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>
        <v>217</v>
      </c>
      <c r="B937">
        <v>0.1651</v>
      </c>
      <c r="C937">
        <v>7.6200000000000004E-2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>
        <v>218</v>
      </c>
      <c r="B938">
        <v>0.1651</v>
      </c>
      <c r="C938">
        <v>0.1016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>
        <v>219</v>
      </c>
      <c r="B939">
        <v>0.1651</v>
      </c>
      <c r="C939">
        <v>0.127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>
        <v>220</v>
      </c>
      <c r="B940">
        <v>0.1651</v>
      </c>
      <c r="C940">
        <v>0.15240000000000001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>
        <v>221</v>
      </c>
      <c r="B941">
        <v>0.1651</v>
      </c>
      <c r="C941">
        <v>0.17780000000000001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>
        <v>222</v>
      </c>
      <c r="B942">
        <v>0.1651</v>
      </c>
      <c r="C942">
        <v>0.20319999999999999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>
        <v>223</v>
      </c>
      <c r="B943">
        <v>0.1651</v>
      </c>
      <c r="C943">
        <v>0.2286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>
        <v>224</v>
      </c>
      <c r="B944">
        <v>0.1651</v>
      </c>
      <c r="C944">
        <v>0.254</v>
      </c>
      <c r="D944">
        <v>0</v>
      </c>
      <c r="E944">
        <v>1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>
        <v>225</v>
      </c>
      <c r="B945">
        <v>0.17780000000000001</v>
      </c>
      <c r="C945">
        <v>0</v>
      </c>
      <c r="D945">
        <v>0</v>
      </c>
      <c r="E945">
        <v>1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>
        <v>226</v>
      </c>
      <c r="B946">
        <v>0.17780000000000001</v>
      </c>
      <c r="C946">
        <v>1.2699999999999999E-2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>
        <v>227</v>
      </c>
      <c r="B947">
        <v>0.17780000000000001</v>
      </c>
      <c r="C947">
        <v>2.5399999999999999E-2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>
        <v>228</v>
      </c>
      <c r="B948">
        <v>0.17780000000000001</v>
      </c>
      <c r="C948">
        <v>3.8100000000000002E-2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>
        <v>229</v>
      </c>
      <c r="B949">
        <v>0.17780000000000001</v>
      </c>
      <c r="C949">
        <v>5.0799999999999998E-2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>
        <v>230</v>
      </c>
      <c r="B950">
        <v>0.17780000000000001</v>
      </c>
      <c r="C950">
        <v>6.3500000000000001E-2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>
        <v>231</v>
      </c>
      <c r="B951">
        <v>0.17780000000000001</v>
      </c>
      <c r="C951">
        <v>7.6200000000000004E-2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>
        <v>232</v>
      </c>
      <c r="B952">
        <v>0.17780000000000001</v>
      </c>
      <c r="C952">
        <v>8.8900000000000007E-2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>
        <v>233</v>
      </c>
      <c r="B953">
        <v>0.17780000000000001</v>
      </c>
      <c r="C953">
        <v>0.1016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>
        <v>234</v>
      </c>
      <c r="B954">
        <v>0.17780000000000001</v>
      </c>
      <c r="C954">
        <v>0.1143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>
        <v>235</v>
      </c>
      <c r="B955">
        <v>0.17780000000000001</v>
      </c>
      <c r="C955">
        <v>0.127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>
        <v>236</v>
      </c>
      <c r="B956">
        <v>0.17780000000000001</v>
      </c>
      <c r="C956">
        <v>0.13969999999999999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>
        <v>237</v>
      </c>
      <c r="B957">
        <v>0.17780000000000001</v>
      </c>
      <c r="C957">
        <v>0.15240000000000001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>
        <v>238</v>
      </c>
      <c r="B958">
        <v>0.17780000000000001</v>
      </c>
      <c r="C958">
        <v>0.1651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>
        <v>239</v>
      </c>
      <c r="B959">
        <v>0.17780000000000001</v>
      </c>
      <c r="C959">
        <v>0.17780000000000001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>
        <v>240</v>
      </c>
      <c r="B960">
        <v>0.17780000000000001</v>
      </c>
      <c r="C960">
        <v>0.1905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>
        <v>241</v>
      </c>
      <c r="B961">
        <v>0.17780000000000001</v>
      </c>
      <c r="C961">
        <v>0.20319999999999999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>
        <v>242</v>
      </c>
      <c r="B962">
        <v>0.17780000000000001</v>
      </c>
      <c r="C962">
        <v>0.21590000000000001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>
        <v>243</v>
      </c>
      <c r="B963">
        <v>0.17780000000000001</v>
      </c>
      <c r="C963">
        <v>0.2286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>
        <v>244</v>
      </c>
      <c r="B964">
        <v>0.17780000000000001</v>
      </c>
      <c r="C964">
        <v>0.24129999999999999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>
        <v>245</v>
      </c>
      <c r="B965">
        <v>0.17780000000000001</v>
      </c>
      <c r="C965">
        <v>0.254</v>
      </c>
      <c r="D965">
        <v>0</v>
      </c>
      <c r="E965">
        <v>1</v>
      </c>
      <c r="F965">
        <v>0</v>
      </c>
      <c r="G965">
        <v>1</v>
      </c>
      <c r="H965">
        <v>1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>
        <v>246</v>
      </c>
      <c r="B966">
        <v>0.1905</v>
      </c>
      <c r="C966">
        <v>0</v>
      </c>
      <c r="D966">
        <v>0</v>
      </c>
      <c r="E966">
        <v>1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>
        <v>247</v>
      </c>
      <c r="B967">
        <v>0.1905</v>
      </c>
      <c r="C967">
        <v>2.5399999999999999E-2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>
        <v>248</v>
      </c>
      <c r="B968">
        <v>0.1905</v>
      </c>
      <c r="C968">
        <v>5.0799999999999998E-2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>
        <v>249</v>
      </c>
      <c r="B969">
        <v>0.1905</v>
      </c>
      <c r="C969">
        <v>7.6200000000000004E-2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>
        <v>250</v>
      </c>
      <c r="B970">
        <v>0.1905</v>
      </c>
      <c r="C970">
        <v>0.1016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>
        <v>251</v>
      </c>
      <c r="B971">
        <v>0.1905</v>
      </c>
      <c r="C971">
        <v>0.127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>
        <v>252</v>
      </c>
      <c r="B972">
        <v>0.1905</v>
      </c>
      <c r="C972">
        <v>0.15240000000000001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>
        <v>253</v>
      </c>
      <c r="B973">
        <v>0.1905</v>
      </c>
      <c r="C973">
        <v>0.17780000000000001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>
        <v>254</v>
      </c>
      <c r="B974">
        <v>0.1905</v>
      </c>
      <c r="C974">
        <v>0.20319999999999999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>
        <v>255</v>
      </c>
      <c r="B975">
        <v>0.1905</v>
      </c>
      <c r="C975">
        <v>0.2286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>
        <v>256</v>
      </c>
      <c r="B976">
        <v>0.1905</v>
      </c>
      <c r="C976">
        <v>0.254</v>
      </c>
      <c r="D976">
        <v>0</v>
      </c>
      <c r="E976">
        <v>1</v>
      </c>
      <c r="F976">
        <v>0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>
        <v>257</v>
      </c>
      <c r="B977">
        <v>0.20319999999999999</v>
      </c>
      <c r="C977">
        <v>0</v>
      </c>
      <c r="D977">
        <v>0</v>
      </c>
      <c r="E977">
        <v>1</v>
      </c>
      <c r="F977">
        <v>0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>
        <v>258</v>
      </c>
      <c r="B978">
        <v>0.20319999999999999</v>
      </c>
      <c r="C978">
        <v>1.2699999999999999E-2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>
        <v>259</v>
      </c>
      <c r="B979">
        <v>0.20319999999999999</v>
      </c>
      <c r="C979">
        <v>2.5399999999999999E-2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>
        <v>260</v>
      </c>
      <c r="B980">
        <v>0.20319999999999999</v>
      </c>
      <c r="C980">
        <v>3.8100000000000002E-2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>
        <v>261</v>
      </c>
      <c r="B981">
        <v>0.20319999999999999</v>
      </c>
      <c r="C981">
        <v>5.0799999999999998E-2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>
        <v>262</v>
      </c>
      <c r="B982">
        <v>0.20319999999999999</v>
      </c>
      <c r="C982">
        <v>6.3500000000000001E-2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>
        <v>263</v>
      </c>
      <c r="B983">
        <v>0.20319999999999999</v>
      </c>
      <c r="C983">
        <v>7.6200000000000004E-2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>
        <v>264</v>
      </c>
      <c r="B984">
        <v>0.20319999999999999</v>
      </c>
      <c r="C984">
        <v>8.8900000000000007E-2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>
        <v>265</v>
      </c>
      <c r="B985">
        <v>0.20319999999999999</v>
      </c>
      <c r="C985">
        <v>0.1016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>
        <v>266</v>
      </c>
      <c r="B986">
        <v>0.20319999999999999</v>
      </c>
      <c r="C986">
        <v>0.1143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>
        <v>267</v>
      </c>
      <c r="B987">
        <v>0.20319999999999999</v>
      </c>
      <c r="C987">
        <v>0.127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>
        <v>268</v>
      </c>
      <c r="B988">
        <v>0.20319999999999999</v>
      </c>
      <c r="C988">
        <v>0.13969999999999999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>
        <v>269</v>
      </c>
      <c r="B989">
        <v>0.20319999999999999</v>
      </c>
      <c r="C989">
        <v>0.15240000000000001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>
        <v>270</v>
      </c>
      <c r="B990">
        <v>0.20319999999999999</v>
      </c>
      <c r="C990">
        <v>0.1651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>
        <v>271</v>
      </c>
      <c r="B991">
        <v>0.20319999999999999</v>
      </c>
      <c r="C991">
        <v>0.17780000000000001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>
        <v>272</v>
      </c>
      <c r="B992">
        <v>0.20319999999999999</v>
      </c>
      <c r="C992">
        <v>0.1905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>
        <v>273</v>
      </c>
      <c r="B993">
        <v>0.20319999999999999</v>
      </c>
      <c r="C993">
        <v>0.20319999999999999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>
        <v>274</v>
      </c>
      <c r="B994">
        <v>0.20319999999999999</v>
      </c>
      <c r="C994">
        <v>0.21590000000000001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>
        <v>275</v>
      </c>
      <c r="B995">
        <v>0.20319999999999999</v>
      </c>
      <c r="C995">
        <v>0.2286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>
        <v>276</v>
      </c>
      <c r="B996">
        <v>0.20319999999999999</v>
      </c>
      <c r="C996">
        <v>0.24129999999999999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>
        <v>277</v>
      </c>
      <c r="B997">
        <v>0.20319999999999999</v>
      </c>
      <c r="C997">
        <v>0.254</v>
      </c>
      <c r="D997">
        <v>0</v>
      </c>
      <c r="E997">
        <v>1</v>
      </c>
      <c r="F997">
        <v>0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>
        <v>278</v>
      </c>
      <c r="B998">
        <v>0.21590000000000001</v>
      </c>
      <c r="C998">
        <v>0</v>
      </c>
      <c r="D998">
        <v>0</v>
      </c>
      <c r="E998">
        <v>1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>
        <v>279</v>
      </c>
      <c r="B999">
        <v>0.21590000000000001</v>
      </c>
      <c r="C999">
        <v>2.5399999999999999E-2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>
        <v>280</v>
      </c>
      <c r="B1000">
        <v>0.21590000000000001</v>
      </c>
      <c r="C1000">
        <v>5.0799999999999998E-2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>
        <v>281</v>
      </c>
      <c r="B1001">
        <v>0.21590000000000001</v>
      </c>
      <c r="C1001">
        <v>7.6200000000000004E-2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>
        <v>282</v>
      </c>
      <c r="B1002">
        <v>0.21590000000000001</v>
      </c>
      <c r="C1002">
        <v>0.1016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>
        <v>283</v>
      </c>
      <c r="B1003">
        <v>0.21590000000000001</v>
      </c>
      <c r="C1003">
        <v>0.127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>
        <v>284</v>
      </c>
      <c r="B1004">
        <v>0.21590000000000001</v>
      </c>
      <c r="C1004">
        <v>0.15240000000000001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>
        <v>285</v>
      </c>
      <c r="B1005">
        <v>0.21590000000000001</v>
      </c>
      <c r="C1005">
        <v>0.17780000000000001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>
        <v>286</v>
      </c>
      <c r="B1006">
        <v>0.21590000000000001</v>
      </c>
      <c r="C1006">
        <v>0.20319999999999999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>
        <v>287</v>
      </c>
      <c r="B1007">
        <v>0.21590000000000001</v>
      </c>
      <c r="C1007">
        <v>0.2286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>
        <v>288</v>
      </c>
      <c r="B1008">
        <v>0.21590000000000001</v>
      </c>
      <c r="C1008">
        <v>0.254</v>
      </c>
      <c r="D1008">
        <v>0</v>
      </c>
      <c r="E1008">
        <v>1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>
        <v>289</v>
      </c>
      <c r="B1009">
        <v>0.2286</v>
      </c>
      <c r="C1009">
        <v>0</v>
      </c>
      <c r="D1009">
        <v>0</v>
      </c>
      <c r="E1009">
        <v>1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>
        <v>290</v>
      </c>
      <c r="B1010">
        <v>0.2286</v>
      </c>
      <c r="C1010">
        <v>1.2699999999999999E-2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>
        <v>291</v>
      </c>
      <c r="B1011">
        <v>0.2286</v>
      </c>
      <c r="C1011">
        <v>2.5399999999999999E-2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>
        <v>292</v>
      </c>
      <c r="B1012">
        <v>0.2286</v>
      </c>
      <c r="C1012">
        <v>3.8100000000000002E-2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>
        <v>293</v>
      </c>
      <c r="B1013">
        <v>0.2286</v>
      </c>
      <c r="C1013">
        <v>5.0799999999999998E-2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>
        <v>294</v>
      </c>
      <c r="B1014">
        <v>0.2286</v>
      </c>
      <c r="C1014">
        <v>6.3500000000000001E-2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>
        <v>295</v>
      </c>
      <c r="B1015">
        <v>0.2286</v>
      </c>
      <c r="C1015">
        <v>7.6200000000000004E-2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>
        <v>296</v>
      </c>
      <c r="B1016">
        <v>0.2286</v>
      </c>
      <c r="C1016">
        <v>8.8900000000000007E-2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5">
      <c r="A1017">
        <v>297</v>
      </c>
      <c r="B1017">
        <v>0.2286</v>
      </c>
      <c r="C1017">
        <v>0.1016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>
        <v>298</v>
      </c>
      <c r="B1018">
        <v>0.2286</v>
      </c>
      <c r="C1018">
        <v>0.1143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>
        <v>299</v>
      </c>
      <c r="B1019">
        <v>0.2286</v>
      </c>
      <c r="C1019">
        <v>0.127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>
        <v>300</v>
      </c>
      <c r="B1020">
        <v>0.2286</v>
      </c>
      <c r="C1020">
        <v>0.13969999999999999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>
        <v>301</v>
      </c>
      <c r="B1021">
        <v>0.2286</v>
      </c>
      <c r="C1021">
        <v>0.15240000000000001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>
        <v>302</v>
      </c>
      <c r="B1022">
        <v>0.2286</v>
      </c>
      <c r="C1022">
        <v>0.1651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>
        <v>303</v>
      </c>
      <c r="B1023">
        <v>0.2286</v>
      </c>
      <c r="C1023">
        <v>0.17780000000000001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>
        <v>304</v>
      </c>
      <c r="B1024">
        <v>0.2286</v>
      </c>
      <c r="C1024">
        <v>0.1905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>
        <v>305</v>
      </c>
      <c r="B1025">
        <v>0.2286</v>
      </c>
      <c r="C1025">
        <v>0.20319999999999999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>
        <v>306</v>
      </c>
      <c r="B1026">
        <v>0.2286</v>
      </c>
      <c r="C1026">
        <v>0.21590000000000001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5">
      <c r="A1027">
        <v>307</v>
      </c>
      <c r="B1027">
        <v>0.2286</v>
      </c>
      <c r="C1027">
        <v>0.2286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>
        <v>308</v>
      </c>
      <c r="B1028">
        <v>0.2286</v>
      </c>
      <c r="C1028">
        <v>0.24129999999999999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>
        <v>309</v>
      </c>
      <c r="B1029">
        <v>0.2286</v>
      </c>
      <c r="C1029">
        <v>0.254</v>
      </c>
      <c r="D1029">
        <v>0</v>
      </c>
      <c r="E1029">
        <v>1</v>
      </c>
      <c r="F1029">
        <v>0</v>
      </c>
      <c r="G1029">
        <v>1</v>
      </c>
      <c r="H1029">
        <v>1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>
        <v>310</v>
      </c>
      <c r="B1030">
        <v>0.24129999999999999</v>
      </c>
      <c r="C1030">
        <v>0</v>
      </c>
      <c r="D1030">
        <v>0</v>
      </c>
      <c r="E1030">
        <v>1</v>
      </c>
      <c r="F1030">
        <v>0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>
        <v>311</v>
      </c>
      <c r="B1031">
        <v>0.24129999999999999</v>
      </c>
      <c r="C1031">
        <v>2.5399999999999999E-2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>
        <v>312</v>
      </c>
      <c r="B1032">
        <v>0.24129999999999999</v>
      </c>
      <c r="C1032">
        <v>5.0799999999999998E-2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>
        <v>313</v>
      </c>
      <c r="B1033">
        <v>0.24129999999999999</v>
      </c>
      <c r="C1033">
        <v>7.6200000000000004E-2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>
        <v>314</v>
      </c>
      <c r="B1034">
        <v>0.24129999999999999</v>
      </c>
      <c r="C1034">
        <v>0.1016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>
        <v>315</v>
      </c>
      <c r="B1035">
        <v>0.24129999999999999</v>
      </c>
      <c r="C1035">
        <v>0.127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>
        <v>316</v>
      </c>
      <c r="B1036">
        <v>0.24129999999999999</v>
      </c>
      <c r="C1036">
        <v>0.15240000000000001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>
        <v>317</v>
      </c>
      <c r="B1037">
        <v>0.24129999999999999</v>
      </c>
      <c r="C1037">
        <v>0.17780000000000001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>
        <v>318</v>
      </c>
      <c r="B1038">
        <v>0.24129999999999999</v>
      </c>
      <c r="C1038">
        <v>0.20319999999999999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>
        <v>319</v>
      </c>
      <c r="B1039">
        <v>0.24129999999999999</v>
      </c>
      <c r="C1039">
        <v>0.2286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>
        <v>320</v>
      </c>
      <c r="B1040">
        <v>0.24129999999999999</v>
      </c>
      <c r="C1040">
        <v>0.254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>
        <v>321</v>
      </c>
      <c r="B1041">
        <v>0.254</v>
      </c>
      <c r="C1041">
        <v>0</v>
      </c>
      <c r="D1041">
        <v>0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0</v>
      </c>
      <c r="K1041">
        <v>0</v>
      </c>
      <c r="L1041">
        <v>0</v>
      </c>
    </row>
    <row r="1042" spans="1:12" x14ac:dyDescent="0.25">
      <c r="A1042">
        <v>322</v>
      </c>
      <c r="B1042">
        <v>0.254</v>
      </c>
      <c r="C1042">
        <v>1.2699999999999999E-2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</row>
    <row r="1043" spans="1:12" x14ac:dyDescent="0.25">
      <c r="A1043">
        <v>323</v>
      </c>
      <c r="B1043">
        <v>0.254</v>
      </c>
      <c r="C1043">
        <v>2.5399999999999999E-2</v>
      </c>
      <c r="D1043">
        <v>0</v>
      </c>
      <c r="E1043">
        <v>0</v>
      </c>
      <c r="F1043">
        <v>1</v>
      </c>
      <c r="G1043">
        <v>1</v>
      </c>
      <c r="H1043">
        <v>0</v>
      </c>
      <c r="I1043">
        <v>1</v>
      </c>
      <c r="J1043">
        <v>0</v>
      </c>
      <c r="K1043">
        <v>0</v>
      </c>
      <c r="L1043">
        <v>0</v>
      </c>
    </row>
    <row r="1044" spans="1:12" x14ac:dyDescent="0.25">
      <c r="A1044">
        <v>324</v>
      </c>
      <c r="B1044">
        <v>0.254</v>
      </c>
      <c r="C1044">
        <v>3.8100000000000002E-2</v>
      </c>
      <c r="D1044">
        <v>0</v>
      </c>
      <c r="E1044">
        <v>0</v>
      </c>
      <c r="F1044">
        <v>1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0</v>
      </c>
    </row>
    <row r="1045" spans="1:12" x14ac:dyDescent="0.25">
      <c r="A1045">
        <v>325</v>
      </c>
      <c r="B1045">
        <v>0.254</v>
      </c>
      <c r="C1045">
        <v>5.0799999999999998E-2</v>
      </c>
      <c r="D1045">
        <v>0</v>
      </c>
      <c r="E1045">
        <v>0</v>
      </c>
      <c r="F1045">
        <v>1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</row>
    <row r="1046" spans="1:12" x14ac:dyDescent="0.25">
      <c r="A1046">
        <v>326</v>
      </c>
      <c r="B1046">
        <v>0.254</v>
      </c>
      <c r="C1046">
        <v>6.3500000000000001E-2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1</v>
      </c>
      <c r="J1046">
        <v>0</v>
      </c>
      <c r="K1046">
        <v>0</v>
      </c>
      <c r="L1046">
        <v>0</v>
      </c>
    </row>
    <row r="1047" spans="1:12" x14ac:dyDescent="0.25">
      <c r="A1047">
        <v>327</v>
      </c>
      <c r="B1047">
        <v>0.254</v>
      </c>
      <c r="C1047">
        <v>7.6200000000000004E-2</v>
      </c>
      <c r="D1047">
        <v>0</v>
      </c>
      <c r="E1047">
        <v>0</v>
      </c>
      <c r="F1047">
        <v>1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</row>
    <row r="1048" spans="1:12" x14ac:dyDescent="0.25">
      <c r="A1048">
        <v>328</v>
      </c>
      <c r="B1048">
        <v>0.254</v>
      </c>
      <c r="C1048">
        <v>8.8900000000000007E-2</v>
      </c>
      <c r="D1048">
        <v>0</v>
      </c>
      <c r="E1048">
        <v>0</v>
      </c>
      <c r="F1048">
        <v>1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</row>
    <row r="1049" spans="1:12" x14ac:dyDescent="0.25">
      <c r="A1049">
        <v>329</v>
      </c>
      <c r="B1049">
        <v>0.254</v>
      </c>
      <c r="C1049">
        <v>0.1016</v>
      </c>
      <c r="D1049">
        <v>0</v>
      </c>
      <c r="E1049">
        <v>0</v>
      </c>
      <c r="F1049">
        <v>1</v>
      </c>
      <c r="G1049">
        <v>1</v>
      </c>
      <c r="H1049">
        <v>0</v>
      </c>
      <c r="I1049">
        <v>1</v>
      </c>
      <c r="J1049">
        <v>0</v>
      </c>
      <c r="K1049">
        <v>0</v>
      </c>
      <c r="L1049">
        <v>0</v>
      </c>
    </row>
    <row r="1050" spans="1:12" x14ac:dyDescent="0.25">
      <c r="A1050">
        <v>330</v>
      </c>
      <c r="B1050">
        <v>0.254</v>
      </c>
      <c r="C1050">
        <v>0.1143</v>
      </c>
      <c r="D1050">
        <v>0</v>
      </c>
      <c r="E1050">
        <v>0</v>
      </c>
      <c r="F1050">
        <v>1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</row>
    <row r="1051" spans="1:12" x14ac:dyDescent="0.25">
      <c r="A1051">
        <v>331</v>
      </c>
      <c r="B1051">
        <v>0.254</v>
      </c>
      <c r="C1051">
        <v>0.127</v>
      </c>
      <c r="D1051">
        <v>0</v>
      </c>
      <c r="E1051">
        <v>0</v>
      </c>
      <c r="F1051">
        <v>1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0</v>
      </c>
    </row>
    <row r="1052" spans="1:12" x14ac:dyDescent="0.25">
      <c r="A1052">
        <v>332</v>
      </c>
      <c r="B1052">
        <v>0.254</v>
      </c>
      <c r="C1052">
        <v>0.13969999999999999</v>
      </c>
      <c r="D1052">
        <v>0</v>
      </c>
      <c r="E1052">
        <v>0</v>
      </c>
      <c r="F1052">
        <v>1</v>
      </c>
      <c r="G1052">
        <v>1</v>
      </c>
      <c r="H1052">
        <v>0</v>
      </c>
      <c r="I1052">
        <v>1</v>
      </c>
      <c r="J1052">
        <v>0</v>
      </c>
      <c r="K1052">
        <v>0</v>
      </c>
      <c r="L1052">
        <v>0</v>
      </c>
    </row>
    <row r="1053" spans="1:12" x14ac:dyDescent="0.25">
      <c r="A1053">
        <v>333</v>
      </c>
      <c r="B1053">
        <v>0.254</v>
      </c>
      <c r="C1053">
        <v>0.15240000000000001</v>
      </c>
      <c r="D1053">
        <v>0</v>
      </c>
      <c r="E1053">
        <v>0</v>
      </c>
      <c r="F1053">
        <v>1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</row>
    <row r="1054" spans="1:12" x14ac:dyDescent="0.25">
      <c r="A1054">
        <v>334</v>
      </c>
      <c r="B1054">
        <v>0.254</v>
      </c>
      <c r="C1054">
        <v>0.1651</v>
      </c>
      <c r="D1054">
        <v>0</v>
      </c>
      <c r="E1054">
        <v>0</v>
      </c>
      <c r="F1054">
        <v>1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0</v>
      </c>
    </row>
    <row r="1055" spans="1:12" x14ac:dyDescent="0.25">
      <c r="A1055">
        <v>335</v>
      </c>
      <c r="B1055">
        <v>0.254</v>
      </c>
      <c r="C1055">
        <v>0.17780000000000001</v>
      </c>
      <c r="D1055">
        <v>0</v>
      </c>
      <c r="E1055">
        <v>0</v>
      </c>
      <c r="F1055">
        <v>1</v>
      </c>
      <c r="G1055">
        <v>1</v>
      </c>
      <c r="H1055">
        <v>0</v>
      </c>
      <c r="I1055">
        <v>1</v>
      </c>
      <c r="J1055">
        <v>0</v>
      </c>
      <c r="K1055">
        <v>0</v>
      </c>
      <c r="L1055">
        <v>0</v>
      </c>
    </row>
    <row r="1056" spans="1:12" x14ac:dyDescent="0.25">
      <c r="A1056">
        <v>336</v>
      </c>
      <c r="B1056">
        <v>0.254</v>
      </c>
      <c r="C1056">
        <v>0.1905</v>
      </c>
      <c r="D1056">
        <v>0</v>
      </c>
      <c r="E1056">
        <v>0</v>
      </c>
      <c r="F1056">
        <v>1</v>
      </c>
      <c r="G1056">
        <v>1</v>
      </c>
      <c r="H1056">
        <v>0</v>
      </c>
      <c r="I1056">
        <v>1</v>
      </c>
      <c r="J1056">
        <v>0</v>
      </c>
      <c r="K1056">
        <v>0</v>
      </c>
      <c r="L1056">
        <v>0</v>
      </c>
    </row>
    <row r="1057" spans="1:12" x14ac:dyDescent="0.25">
      <c r="A1057">
        <v>337</v>
      </c>
      <c r="B1057">
        <v>0.254</v>
      </c>
      <c r="C1057">
        <v>0.20319999999999999</v>
      </c>
      <c r="D1057">
        <v>0</v>
      </c>
      <c r="E1057">
        <v>0</v>
      </c>
      <c r="F1057">
        <v>1</v>
      </c>
      <c r="G1057">
        <v>1</v>
      </c>
      <c r="H1057">
        <v>0</v>
      </c>
      <c r="I1057">
        <v>1</v>
      </c>
      <c r="J1057">
        <v>0</v>
      </c>
      <c r="K1057">
        <v>0</v>
      </c>
      <c r="L1057">
        <v>0</v>
      </c>
    </row>
    <row r="1058" spans="1:12" x14ac:dyDescent="0.25">
      <c r="A1058">
        <v>338</v>
      </c>
      <c r="B1058">
        <v>0.254</v>
      </c>
      <c r="C1058">
        <v>0.21590000000000001</v>
      </c>
      <c r="D1058">
        <v>0</v>
      </c>
      <c r="E1058">
        <v>0</v>
      </c>
      <c r="F1058">
        <v>1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0</v>
      </c>
    </row>
    <row r="1059" spans="1:12" x14ac:dyDescent="0.25">
      <c r="A1059">
        <v>339</v>
      </c>
      <c r="B1059">
        <v>0.254</v>
      </c>
      <c r="C1059">
        <v>0.2286</v>
      </c>
      <c r="D1059">
        <v>0</v>
      </c>
      <c r="E1059">
        <v>0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</row>
    <row r="1060" spans="1:12" x14ac:dyDescent="0.25">
      <c r="A1060">
        <v>340</v>
      </c>
      <c r="B1060">
        <v>0.254</v>
      </c>
      <c r="C1060">
        <v>0.24129999999999999</v>
      </c>
      <c r="D1060">
        <v>0</v>
      </c>
      <c r="E1060">
        <v>0</v>
      </c>
      <c r="F1060">
        <v>1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0</v>
      </c>
    </row>
    <row r="1061" spans="1:12" x14ac:dyDescent="0.25">
      <c r="A1061">
        <v>341</v>
      </c>
      <c r="B1061">
        <v>0.254</v>
      </c>
      <c r="C1061">
        <v>0.254</v>
      </c>
      <c r="D1061">
        <v>0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0</v>
      </c>
      <c r="K1061">
        <v>0</v>
      </c>
      <c r="L1061">
        <v>0</v>
      </c>
    </row>
  </sheetData>
  <sortState ref="DI1:DJ11">
    <sortCondition ref="DI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67"/>
  <sheetViews>
    <sheetView zoomScale="110" zoomScaleNormal="110" workbookViewId="0">
      <selection activeCell="BI28" sqref="BI28"/>
    </sheetView>
  </sheetViews>
  <sheetFormatPr defaultRowHeight="14" x14ac:dyDescent="0.25"/>
  <cols>
    <col min="2" max="2" width="12.08984375" customWidth="1"/>
    <col min="3" max="3" width="11.81640625" customWidth="1"/>
    <col min="4" max="4" width="18.26953125" customWidth="1"/>
    <col min="5" max="5" width="13" customWidth="1"/>
    <col min="7" max="7" width="13.81640625" customWidth="1"/>
    <col min="14" max="15" width="10.90625" bestFit="1" customWidth="1"/>
    <col min="16" max="16" width="11.81640625" customWidth="1"/>
    <col min="17" max="17" width="10.453125" bestFit="1" customWidth="1"/>
    <col min="18" max="18" width="10.54296875" bestFit="1" customWidth="1"/>
    <col min="19" max="19" width="12.54296875" customWidth="1"/>
    <col min="20" max="20" width="10.54296875" bestFit="1" customWidth="1"/>
    <col min="21" max="22" width="11.7265625" bestFit="1" customWidth="1"/>
    <col min="23" max="26" width="10.453125" bestFit="1" customWidth="1"/>
    <col min="27" max="27" width="10.54296875" bestFit="1" customWidth="1"/>
    <col min="28" max="29" width="10.453125" bestFit="1" customWidth="1"/>
    <col min="30" max="31" width="10.54296875" bestFit="1" customWidth="1"/>
    <col min="32" max="33" width="11.81640625" bestFit="1" customWidth="1"/>
    <col min="34" max="34" width="14.7265625" customWidth="1"/>
    <col min="35" max="35" width="10.54296875" bestFit="1" customWidth="1"/>
    <col min="36" max="36" width="10.6328125" customWidth="1"/>
    <col min="37" max="37" width="10.54296875" customWidth="1"/>
    <col min="38" max="38" width="8" customWidth="1"/>
    <col min="40" max="40" width="10.26953125" bestFit="1" customWidth="1"/>
    <col min="44" max="44" width="12.90625" customWidth="1"/>
    <col min="45" max="45" width="10.81640625" customWidth="1"/>
    <col min="46" max="46" width="10.36328125" customWidth="1"/>
    <col min="47" max="47" width="9.453125" bestFit="1" customWidth="1"/>
    <col min="48" max="48" width="12.90625" customWidth="1"/>
    <col min="49" max="49" width="9.90625" customWidth="1"/>
    <col min="50" max="50" width="10.7265625" customWidth="1"/>
    <col min="51" max="52" width="9.453125" bestFit="1" customWidth="1"/>
    <col min="54" max="55" width="9.453125" bestFit="1" customWidth="1"/>
    <col min="56" max="56" width="9.26953125" bestFit="1" customWidth="1"/>
    <col min="57" max="60" width="9.453125" bestFit="1" customWidth="1"/>
    <col min="61" max="61" width="13" customWidth="1"/>
    <col min="62" max="62" width="13.08984375" customWidth="1"/>
    <col min="64" max="64" width="10.26953125" bestFit="1" customWidth="1"/>
    <col min="65" max="65" width="13.453125" customWidth="1"/>
    <col min="66" max="66" width="10" customWidth="1"/>
    <col min="67" max="67" width="9.26953125" bestFit="1" customWidth="1"/>
    <col min="69" max="69" width="10.7265625" customWidth="1"/>
    <col min="72" max="72" width="10.453125" customWidth="1"/>
    <col min="73" max="73" width="9.26953125" bestFit="1" customWidth="1"/>
    <col min="74" max="74" width="10.26953125" bestFit="1" customWidth="1"/>
    <col min="75" max="75" width="12.81640625" customWidth="1"/>
    <col min="76" max="76" width="12.26953125" customWidth="1"/>
    <col min="77" max="77" width="11.36328125" customWidth="1"/>
    <col min="78" max="78" width="8.7265625" style="5"/>
    <col min="80" max="80" width="11.1796875" customWidth="1"/>
    <col min="81" max="81" width="10.26953125" customWidth="1"/>
  </cols>
  <sheetData>
    <row r="1" spans="1:81" x14ac:dyDescent="0.25">
      <c r="A1" t="s">
        <v>25</v>
      </c>
      <c r="B1" s="2" t="s">
        <v>52</v>
      </c>
      <c r="C1" s="2" t="s">
        <v>53</v>
      </c>
      <c r="D1" s="2" t="s">
        <v>54</v>
      </c>
      <c r="M1" s="3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  <c r="AA1" s="3" t="s">
        <v>14</v>
      </c>
      <c r="AB1" s="3" t="s">
        <v>15</v>
      </c>
      <c r="AC1" s="3" t="s">
        <v>16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83</v>
      </c>
      <c r="AI1" s="3" t="s">
        <v>17</v>
      </c>
      <c r="AJ1" s="3" t="s">
        <v>18</v>
      </c>
      <c r="AK1" s="3" t="s">
        <v>19</v>
      </c>
      <c r="AL1" s="3" t="s">
        <v>20</v>
      </c>
      <c r="AQ1" t="s">
        <v>66</v>
      </c>
      <c r="AR1" t="s">
        <v>60</v>
      </c>
      <c r="AS1" t="s">
        <v>61</v>
      </c>
      <c r="AT1" t="s">
        <v>49</v>
      </c>
      <c r="AU1" t="s">
        <v>62</v>
      </c>
      <c r="AV1" t="s">
        <v>63</v>
      </c>
      <c r="AW1" t="s">
        <v>65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77</v>
      </c>
      <c r="BL1" s="41" t="s">
        <v>237</v>
      </c>
      <c r="BS1" t="s">
        <v>91</v>
      </c>
      <c r="BT1" t="s">
        <v>140</v>
      </c>
      <c r="BU1" t="s">
        <v>84</v>
      </c>
      <c r="BV1" t="s">
        <v>90</v>
      </c>
      <c r="BW1" t="s">
        <v>85</v>
      </c>
      <c r="BX1" t="s">
        <v>87</v>
      </c>
      <c r="BY1" t="s">
        <v>86</v>
      </c>
      <c r="BZ1" s="5" t="s">
        <v>88</v>
      </c>
      <c r="CA1" t="s">
        <v>89</v>
      </c>
      <c r="CB1" t="s">
        <v>61</v>
      </c>
      <c r="CC1" s="2" t="s">
        <v>240</v>
      </c>
    </row>
    <row r="2" spans="1:81" x14ac:dyDescent="0.25">
      <c r="M2">
        <v>1</v>
      </c>
      <c r="N2" s="12">
        <f>(1-P2^2)*G18</f>
        <v>2975309425093.0493</v>
      </c>
      <c r="O2" s="12">
        <f>G19*(1-P2^2)</f>
        <v>3703684308641.7666</v>
      </c>
      <c r="P2" s="12">
        <f>G20/G19</f>
        <v>0.15119926043495879</v>
      </c>
      <c r="Q2" s="12">
        <v>0</v>
      </c>
      <c r="R2" s="12">
        <v>1005080000000</v>
      </c>
      <c r="S2" s="12">
        <f>G21*6/5</f>
        <v>1203120000000</v>
      </c>
      <c r="T2" s="12">
        <v>1203120000000</v>
      </c>
      <c r="U2" s="12">
        <v>-4.9808111034165795E-13</v>
      </c>
      <c r="V2" s="12">
        <v>-3.8273079568949699E-13</v>
      </c>
      <c r="W2" s="12">
        <v>0</v>
      </c>
      <c r="X2" s="12">
        <v>2.0000000000000001E-4</v>
      </c>
      <c r="Y2" s="12">
        <v>184.68799999999999</v>
      </c>
      <c r="Z2" s="12">
        <v>184.68799999999999</v>
      </c>
      <c r="AA2" s="12">
        <v>3.1252003343999999E-9</v>
      </c>
      <c r="AB2" s="12">
        <v>1.2896E-9</v>
      </c>
      <c r="AC2" s="12">
        <v>0.12604464000000001</v>
      </c>
      <c r="AD2" s="12">
        <v>8.705472E-6</v>
      </c>
      <c r="AE2" s="12">
        <v>8.705472E-6</v>
      </c>
      <c r="AF2" s="12">
        <v>-3.8688000000000003E-7</v>
      </c>
      <c r="AG2" s="12">
        <v>-1.1408000000000001E-4</v>
      </c>
      <c r="AH2" s="12">
        <v>0.1</v>
      </c>
      <c r="AI2" s="12">
        <v>3458.4</v>
      </c>
      <c r="AJ2" s="1">
        <v>-1E-3</v>
      </c>
      <c r="AK2" s="1">
        <v>-8.0000000000000004E-4</v>
      </c>
      <c r="AL2">
        <v>2</v>
      </c>
      <c r="AN2" s="12"/>
      <c r="AQ2">
        <v>1</v>
      </c>
      <c r="AR2" s="1">
        <v>-8.9999999999999998E-4</v>
      </c>
      <c r="AS2" s="1">
        <f>(100/0.002)*AR2+100/2</f>
        <v>5</v>
      </c>
      <c r="AT2">
        <v>8.705472E-6</v>
      </c>
      <c r="AU2" s="1">
        <f>AT2*AS2</f>
        <v>4.3527360000000003E-5</v>
      </c>
      <c r="AV2" s="1">
        <v>3062200000000</v>
      </c>
      <c r="AW2" s="1">
        <v>3812500000000</v>
      </c>
      <c r="AX2" s="1">
        <v>576450000000</v>
      </c>
      <c r="AY2">
        <v>158380828.46400002</v>
      </c>
      <c r="AZ2">
        <v>191039406.67199999</v>
      </c>
      <c r="BA2">
        <v>4.0000000000000003E-5</v>
      </c>
      <c r="BB2">
        <f>AY2*BA2</f>
        <v>6335.233138560001</v>
      </c>
      <c r="BC2">
        <f>AZ2*BA2</f>
        <v>7641.5762668799998</v>
      </c>
      <c r="BD2">
        <v>0.9</v>
      </c>
      <c r="BE2">
        <f>BB2*BD2</f>
        <v>5701.7098247040012</v>
      </c>
      <c r="BF2">
        <f>BC2*BD2</f>
        <v>6877.4186401919997</v>
      </c>
      <c r="BG2">
        <f>SUM(BE2:BE11)</f>
        <v>-185311.21503621119</v>
      </c>
      <c r="BH2">
        <f>SUM(BF2:BF11)</f>
        <v>-222675.96346910723</v>
      </c>
      <c r="BI2">
        <f>BG2/21</f>
        <v>-8824.3435731529135</v>
      </c>
      <c r="BJ2">
        <f>BH2/21</f>
        <v>-10603.617308052726</v>
      </c>
      <c r="BL2">
        <v>0</v>
      </c>
      <c r="BM2" s="2" t="s">
        <v>79</v>
      </c>
      <c r="BN2" s="2" t="s">
        <v>78</v>
      </c>
      <c r="BO2" s="2" t="s">
        <v>80</v>
      </c>
      <c r="BR2" s="2"/>
      <c r="BS2">
        <v>1</v>
      </c>
      <c r="BT2" s="12">
        <v>10</v>
      </c>
      <c r="BU2" s="1">
        <v>2.0000000000000001E-4</v>
      </c>
      <c r="BV2" s="22">
        <f>BT2*BU2</f>
        <v>2E-3</v>
      </c>
      <c r="BW2" s="12">
        <f>BT2*BU2</f>
        <v>2E-3</v>
      </c>
      <c r="BX2" s="24">
        <f>SUM(BW2:BW11)</f>
        <v>5.8579365079365082E-3</v>
      </c>
      <c r="BY2" s="23">
        <f>BV2/BX2</f>
        <v>0.34141715214740548</v>
      </c>
      <c r="BZ2" s="25">
        <f>1-CA2</f>
        <v>0.65858284785259458</v>
      </c>
      <c r="CA2" s="26">
        <f>(BV2)/(BX2)</f>
        <v>0.34141715214740548</v>
      </c>
      <c r="CB2" s="27">
        <f>CA2*10</f>
        <v>3.4141715214740547</v>
      </c>
      <c r="CC2" s="2" t="s">
        <v>93</v>
      </c>
    </row>
    <row r="3" spans="1:81" x14ac:dyDescent="0.25">
      <c r="M3">
        <v>2</v>
      </c>
      <c r="N3" s="12">
        <f>(1-P3^2)*G37</f>
        <v>2357099731790.8589</v>
      </c>
      <c r="O3" s="12">
        <f>G38*(1-P3^2)</f>
        <v>2922461973968.0098</v>
      </c>
      <c r="P3" s="12">
        <f>G39/G38</f>
        <v>0.15763074721848505</v>
      </c>
      <c r="Q3" s="12">
        <v>0</v>
      </c>
      <c r="R3" s="12">
        <v>792840000000</v>
      </c>
      <c r="S3" s="12">
        <f>G40*6/5</f>
        <v>947760000000</v>
      </c>
      <c r="T3" s="12">
        <v>947760000000</v>
      </c>
      <c r="U3" s="12">
        <v>-7.6522783869002899E-13</v>
      </c>
      <c r="V3" s="12">
        <v>-5.8942488121549199E-13</v>
      </c>
      <c r="W3" s="12">
        <v>0</v>
      </c>
      <c r="X3" s="12">
        <v>2.0000000000000001E-4</v>
      </c>
      <c r="Y3" s="12">
        <v>221.42399999999998</v>
      </c>
      <c r="Z3" s="12">
        <v>221.42399999999998</v>
      </c>
      <c r="AA3" s="12">
        <v>3.8304000000000003E-9</v>
      </c>
      <c r="AB3" s="12">
        <v>1.5808E-9</v>
      </c>
      <c r="AC3" s="12">
        <v>9.8054719999999998E-2</v>
      </c>
      <c r="AD3" s="12">
        <v>9.5042559999999994E-6</v>
      </c>
      <c r="AE3" s="12">
        <v>9.5042559999999994E-6</v>
      </c>
      <c r="AF3" s="12">
        <v>-4.7424000000000004E-7</v>
      </c>
      <c r="AG3" s="12">
        <v>-1.3983999999999999E-4</v>
      </c>
      <c r="AH3" s="12">
        <v>0.2</v>
      </c>
      <c r="AI3" s="12">
        <v>3923.2000000000003</v>
      </c>
      <c r="AJ3" s="1">
        <v>-8.0000000000000004E-4</v>
      </c>
      <c r="AK3" s="1">
        <v>-5.9999999999999995E-4</v>
      </c>
      <c r="AL3">
        <v>2</v>
      </c>
      <c r="AN3" s="12"/>
      <c r="AQ3">
        <v>2</v>
      </c>
      <c r="AR3" s="1">
        <v>-6.9999999999999999E-4</v>
      </c>
      <c r="AS3" s="1">
        <f t="shared" ref="AS3:AS11" si="0">(100/0.002)*AR3+100/2</f>
        <v>15</v>
      </c>
      <c r="AT3">
        <v>9.5042559999999994E-6</v>
      </c>
      <c r="AU3" s="1">
        <f t="shared" ref="AU3:AU11" si="1">AT3*AS3</f>
        <v>1.4256383999999999E-4</v>
      </c>
      <c r="AV3" s="1">
        <v>2431900000000</v>
      </c>
      <c r="AW3" s="1">
        <v>3014800000000</v>
      </c>
      <c r="AX3" s="1">
        <v>475140000000</v>
      </c>
      <c r="AY3">
        <v>414438785.43360001</v>
      </c>
      <c r="AZ3">
        <v>497539247.76959997</v>
      </c>
      <c r="BA3">
        <v>4.0000000000000003E-5</v>
      </c>
      <c r="BB3">
        <f t="shared" ref="BB3:BB11" si="2">AY3*BA3</f>
        <v>16577.551417344002</v>
      </c>
      <c r="BC3">
        <f t="shared" ref="BC3:BC11" si="3">AZ3*BA3</f>
        <v>19901.569910784001</v>
      </c>
      <c r="BD3">
        <v>0.7</v>
      </c>
      <c r="BE3">
        <f t="shared" ref="BE3:BE11" si="4">BB3*BD3</f>
        <v>11604.285992140802</v>
      </c>
      <c r="BF3">
        <f t="shared" ref="BF3:BF11" si="5">BC3*BD3</f>
        <v>13931.098937548801</v>
      </c>
      <c r="BL3">
        <f>BL2+0.1</f>
        <v>0.1</v>
      </c>
      <c r="BM3" s="2">
        <v>5.5802105446999997E-2</v>
      </c>
      <c r="BN3" s="2">
        <v>5.7000000000000002E-2</v>
      </c>
      <c r="BO3" s="19">
        <f>(BM3-BN3)</f>
        <v>-1.1978945530000049E-3</v>
      </c>
      <c r="BR3" s="2"/>
      <c r="BS3">
        <v>2</v>
      </c>
      <c r="BT3" s="12">
        <v>5</v>
      </c>
      <c r="BU3" s="1">
        <v>2.0000000000000001E-4</v>
      </c>
      <c r="BV3" s="22">
        <f>BT3*BU3+BV2</f>
        <v>3.0000000000000001E-3</v>
      </c>
      <c r="BW3" s="12">
        <f t="shared" ref="BW3:BW11" si="6">BT3*BU3</f>
        <v>1E-3</v>
      </c>
      <c r="BX3" s="2">
        <v>5.8579365079365082E-3</v>
      </c>
      <c r="BY3" s="23">
        <f t="shared" ref="BY3:BY11" si="7">BV3/BX3</f>
        <v>0.51212572822110825</v>
      </c>
      <c r="BZ3" s="25">
        <f t="shared" ref="BZ3:BZ11" si="8">1-CA3</f>
        <v>0.48787427177889175</v>
      </c>
      <c r="CA3" s="26">
        <f t="shared" ref="CA3:CA11" si="9">(BV3)/(BX3)</f>
        <v>0.51212572822110825</v>
      </c>
      <c r="CB3" s="27">
        <f t="shared" ref="CB3:CB11" si="10">CA3*10</f>
        <v>5.1212572822110829</v>
      </c>
    </row>
    <row r="4" spans="1:81" x14ac:dyDescent="0.25">
      <c r="A4" t="s">
        <v>26</v>
      </c>
      <c r="B4" t="s">
        <v>27</v>
      </c>
      <c r="C4" t="s">
        <v>28</v>
      </c>
      <c r="D4" s="2" t="s">
        <v>29</v>
      </c>
      <c r="E4" s="2" t="s">
        <v>30</v>
      </c>
      <c r="M4">
        <v>3</v>
      </c>
      <c r="N4" s="12">
        <f>(1-P4^2)*G55</f>
        <v>1738478018288.3291</v>
      </c>
      <c r="O4" s="12">
        <f>(1-P4^2)*G56</f>
        <v>2140813168022.0737</v>
      </c>
      <c r="P4" s="12">
        <f>G57/G56</f>
        <v>0.16869372640139413</v>
      </c>
      <c r="Q4" s="12">
        <v>0</v>
      </c>
      <c r="R4" s="12">
        <v>580600000000</v>
      </c>
      <c r="S4" s="12">
        <f>G58*1.2</f>
        <v>692400000000</v>
      </c>
      <c r="T4" s="12">
        <v>692400000000</v>
      </c>
      <c r="U4" s="12">
        <v>-1.21357283809166E-12</v>
      </c>
      <c r="V4" s="12">
        <v>-9.3870915430187199E-13</v>
      </c>
      <c r="W4" s="12">
        <v>0</v>
      </c>
      <c r="X4" s="12">
        <v>2.0000000000000001E-4</v>
      </c>
      <c r="Y4" s="12">
        <v>258.16000000000003</v>
      </c>
      <c r="Z4" s="12">
        <v>258.16000000000003</v>
      </c>
      <c r="AA4" s="12">
        <v>4.5360000000000001E-9</v>
      </c>
      <c r="AB4" s="12">
        <v>1.8720000000000002E-9</v>
      </c>
      <c r="AC4" s="12">
        <v>7.006480000000001E-2</v>
      </c>
      <c r="AD4" s="12">
        <v>1.0303039999999999E-5</v>
      </c>
      <c r="AE4" s="12">
        <v>1.0303039999999999E-5</v>
      </c>
      <c r="AF4" s="12">
        <v>-5.6160000000000005E-7</v>
      </c>
      <c r="AG4" s="12">
        <v>-1.6559999999999999E-4</v>
      </c>
      <c r="AH4" s="12">
        <v>0.30000000000000004</v>
      </c>
      <c r="AI4" s="12">
        <v>4388</v>
      </c>
      <c r="AJ4" s="1">
        <v>-5.9999999999999995E-4</v>
      </c>
      <c r="AK4" s="1">
        <v>-4.0000000000000002E-4</v>
      </c>
      <c r="AL4">
        <v>2</v>
      </c>
      <c r="AN4" s="12"/>
      <c r="AQ4">
        <v>3</v>
      </c>
      <c r="AR4" s="1">
        <v>-5.0000000000000001E-4</v>
      </c>
      <c r="AS4" s="1">
        <f t="shared" si="0"/>
        <v>25</v>
      </c>
      <c r="AT4">
        <v>1.0303039999999999E-5</v>
      </c>
      <c r="AU4" s="1">
        <f t="shared" si="1"/>
        <v>2.5757599999999997E-4</v>
      </c>
      <c r="AV4" s="1">
        <v>1801100000000</v>
      </c>
      <c r="AW4" s="1">
        <v>2218800000000</v>
      </c>
      <c r="AX4" s="1">
        <v>374310000000</v>
      </c>
      <c r="AY4">
        <v>560333406.15999997</v>
      </c>
      <c r="AZ4">
        <v>667922901.3599999</v>
      </c>
      <c r="BA4">
        <v>4.0000000000000003E-5</v>
      </c>
      <c r="BB4">
        <f t="shared" si="2"/>
        <v>22413.336246400002</v>
      </c>
      <c r="BC4">
        <f t="shared" si="3"/>
        <v>26716.916054399997</v>
      </c>
      <c r="BD4">
        <v>0.5</v>
      </c>
      <c r="BE4">
        <f t="shared" si="4"/>
        <v>11206.668123200001</v>
      </c>
      <c r="BF4">
        <f t="shared" si="5"/>
        <v>13358.458027199998</v>
      </c>
      <c r="BL4">
        <f t="shared" ref="BL4:BL12" si="11">BL3+0.1</f>
        <v>0.2</v>
      </c>
      <c r="BM4" s="2">
        <v>0.26349979581600003</v>
      </c>
      <c r="BN4" s="2">
        <v>0.26</v>
      </c>
      <c r="BO4" s="19">
        <f t="shared" ref="BO4:BO12" si="12">(BM4-BN4)</f>
        <v>3.4997958160000175E-3</v>
      </c>
      <c r="BR4" s="2"/>
      <c r="BS4">
        <v>3</v>
      </c>
      <c r="BT4" s="12">
        <v>3.333333333333333</v>
      </c>
      <c r="BU4" s="1">
        <v>2.0000000000000001E-4</v>
      </c>
      <c r="BV4" s="22">
        <f t="shared" ref="BV4:BV11" si="13">BT4*BU4+BV3</f>
        <v>3.6666666666666666E-3</v>
      </c>
      <c r="BW4" s="12">
        <f t="shared" si="6"/>
        <v>6.6666666666666664E-4</v>
      </c>
      <c r="BX4" s="2">
        <v>5.8579365079365082E-3</v>
      </c>
      <c r="BY4" s="23">
        <f t="shared" si="7"/>
        <v>0.62593144560357672</v>
      </c>
      <c r="BZ4" s="25">
        <f t="shared" si="8"/>
        <v>0.37406855439642328</v>
      </c>
      <c r="CA4" s="26">
        <f t="shared" si="9"/>
        <v>0.62593144560357672</v>
      </c>
      <c r="CB4" s="27">
        <f t="shared" si="10"/>
        <v>6.2593144560357672</v>
      </c>
    </row>
    <row r="5" spans="1:81" x14ac:dyDescent="0.25">
      <c r="A5">
        <v>1</v>
      </c>
      <c r="B5" s="1">
        <v>8.9999999999999998E-4</v>
      </c>
      <c r="C5" s="1">
        <v>2E-3</v>
      </c>
      <c r="D5" s="1">
        <f>0.28*4*ABS(B5)/C5</f>
        <v>0.504</v>
      </c>
      <c r="E5" s="1">
        <f>1-D5</f>
        <v>0.496</v>
      </c>
      <c r="M5">
        <v>4</v>
      </c>
      <c r="N5" s="12">
        <f>(1-P5^2)*G73</f>
        <v>1118725359280.1003</v>
      </c>
      <c r="O5" s="12">
        <f>(1-P5^2)*G74</f>
        <v>1358018020923.1609</v>
      </c>
      <c r="P5" s="12">
        <f>G75/G74</f>
        <v>0.19220600916806607</v>
      </c>
      <c r="Q5" s="12">
        <v>0</v>
      </c>
      <c r="R5" s="12">
        <v>368360000000.00006</v>
      </c>
      <c r="S5" s="12">
        <f>G76*1.2</f>
        <v>437040000000.00006</v>
      </c>
      <c r="T5" s="12">
        <v>437040000000.00006</v>
      </c>
      <c r="U5" s="12">
        <v>-2.1193690138973099E-12</v>
      </c>
      <c r="V5" s="12">
        <v>-1.65790850867647E-12</v>
      </c>
      <c r="W5" s="12">
        <v>0</v>
      </c>
      <c r="X5" s="12">
        <v>2.0000000000000001E-4</v>
      </c>
      <c r="Y5" s="12">
        <v>294.89600000000002</v>
      </c>
      <c r="Z5" s="12">
        <v>294.89600000000002</v>
      </c>
      <c r="AA5" s="12">
        <v>5.2415999999999998E-9</v>
      </c>
      <c r="AB5" s="12">
        <v>2.1632000000000001E-9</v>
      </c>
      <c r="AC5" s="12">
        <v>4.2074880000000009E-2</v>
      </c>
      <c r="AD5" s="12">
        <v>1.1101824E-5</v>
      </c>
      <c r="AE5" s="12">
        <v>1.1101824E-5</v>
      </c>
      <c r="AF5" s="12">
        <v>-6.4896000000000001E-7</v>
      </c>
      <c r="AG5" s="12">
        <v>-1.9135999999999998E-4</v>
      </c>
      <c r="AH5" s="12">
        <v>0.4</v>
      </c>
      <c r="AI5" s="12">
        <v>4852.7999999999993</v>
      </c>
      <c r="AJ5" s="1">
        <v>-4.0000000000000002E-4</v>
      </c>
      <c r="AK5" s="1">
        <v>-2.0000000000000001E-4</v>
      </c>
      <c r="AL5">
        <v>2</v>
      </c>
      <c r="AN5" s="12"/>
      <c r="AQ5">
        <v>4</v>
      </c>
      <c r="AR5" s="1">
        <v>-2.9999999999999997E-4</v>
      </c>
      <c r="AS5" s="1">
        <f t="shared" si="0"/>
        <v>35</v>
      </c>
      <c r="AT5">
        <v>1.1101824E-5</v>
      </c>
      <c r="AU5" s="1">
        <f t="shared" si="1"/>
        <v>3.8856383999999998E-4</v>
      </c>
      <c r="AV5" s="1">
        <v>1171500000000</v>
      </c>
      <c r="AW5" s="1">
        <v>1421700000000</v>
      </c>
      <c r="AX5" s="1">
        <v>273260000000</v>
      </c>
      <c r="AY5">
        <v>561381493.47839999</v>
      </c>
      <c r="AZ5">
        <v>658600166.24639988</v>
      </c>
      <c r="BA5">
        <v>4.0000000000000003E-5</v>
      </c>
      <c r="BB5">
        <f t="shared" si="2"/>
        <v>22455.259739136003</v>
      </c>
      <c r="BC5">
        <f t="shared" si="3"/>
        <v>26344.006649855997</v>
      </c>
      <c r="BD5">
        <v>0.3</v>
      </c>
      <c r="BE5">
        <f t="shared" si="4"/>
        <v>6736.5779217408008</v>
      </c>
      <c r="BF5">
        <f t="shared" si="5"/>
        <v>7903.2019949567984</v>
      </c>
      <c r="BL5">
        <f t="shared" si="11"/>
        <v>0.30000000000000004</v>
      </c>
      <c r="BM5" s="2">
        <v>0.66295875436599994</v>
      </c>
      <c r="BN5" s="2">
        <v>0.67</v>
      </c>
      <c r="BO5" s="19">
        <f t="shared" si="12"/>
        <v>-7.0412456340001039E-3</v>
      </c>
      <c r="BR5" s="2"/>
      <c r="BS5">
        <v>4</v>
      </c>
      <c r="BT5" s="12">
        <v>2.5</v>
      </c>
      <c r="BU5" s="1">
        <v>2.0000000000000001E-4</v>
      </c>
      <c r="BV5" s="22">
        <f t="shared" si="13"/>
        <v>4.1666666666666666E-3</v>
      </c>
      <c r="BW5" s="12">
        <f t="shared" si="6"/>
        <v>5.0000000000000001E-4</v>
      </c>
      <c r="BX5" s="2">
        <v>5.8579365079365082E-3</v>
      </c>
      <c r="BY5" s="23">
        <f t="shared" si="7"/>
        <v>0.71128573364042813</v>
      </c>
      <c r="BZ5" s="25">
        <f t="shared" si="8"/>
        <v>0.28871426635957187</v>
      </c>
      <c r="CA5" s="26">
        <f t="shared" si="9"/>
        <v>0.71128573364042813</v>
      </c>
      <c r="CB5" s="27">
        <f t="shared" si="10"/>
        <v>7.1128573364042813</v>
      </c>
    </row>
    <row r="6" spans="1:81" x14ac:dyDescent="0.25">
      <c r="A6">
        <v>2</v>
      </c>
      <c r="B6" s="1">
        <f t="shared" ref="B6:B14" si="14">B5-0.0002</f>
        <v>6.9999999999999999E-4</v>
      </c>
      <c r="C6" s="1">
        <v>2E-3</v>
      </c>
      <c r="D6" s="1">
        <f t="shared" ref="D6:D14" si="15">0.28*4*ABS(B6)/C6</f>
        <v>0.39200000000000002</v>
      </c>
      <c r="E6" s="1">
        <f t="shared" ref="E6:E14" si="16">1-D6</f>
        <v>0.60799999999999998</v>
      </c>
      <c r="M6">
        <v>5</v>
      </c>
      <c r="N6" s="12">
        <f>(1-P6^2)*G92</f>
        <v>493147243280.38666</v>
      </c>
      <c r="O6" s="12">
        <f>(1-P6^2)*G93</f>
        <v>569652126919.88379</v>
      </c>
      <c r="P6" s="12">
        <f>G94/G93</f>
        <v>0.27621679119966791</v>
      </c>
      <c r="Q6" s="12">
        <v>0</v>
      </c>
      <c r="R6" s="12">
        <v>156120000000</v>
      </c>
      <c r="S6" s="12">
        <f>G95*1.2</f>
        <v>181680000000</v>
      </c>
      <c r="T6" s="12">
        <v>181680000000</v>
      </c>
      <c r="U6" s="12">
        <v>-4.90624539140256E-12</v>
      </c>
      <c r="V6" s="12">
        <v>-3.9962160042875597E-12</v>
      </c>
      <c r="W6" s="12">
        <v>0</v>
      </c>
      <c r="X6" s="12">
        <v>2.0000000000000001E-4</v>
      </c>
      <c r="Y6" s="12">
        <v>331.63200000000001</v>
      </c>
      <c r="Z6" s="12">
        <v>331.63200000000001</v>
      </c>
      <c r="AA6" s="12">
        <v>5.9471999999999995E-9</v>
      </c>
      <c r="AB6" s="12">
        <v>2.4544000000000001E-9</v>
      </c>
      <c r="AC6" s="12">
        <v>1.4084960000000002E-2</v>
      </c>
      <c r="AD6" s="12">
        <v>1.1900607999999999E-5</v>
      </c>
      <c r="AE6" s="12">
        <v>1.1900607999999999E-5</v>
      </c>
      <c r="AF6" s="12">
        <v>-7.3631999999999997E-7</v>
      </c>
      <c r="AG6" s="12">
        <v>-2.1712000000000001E-4</v>
      </c>
      <c r="AH6" s="12">
        <v>0.5</v>
      </c>
      <c r="AI6" s="12">
        <v>5317.5999999999995</v>
      </c>
      <c r="AJ6" s="1">
        <v>-2.0000000000000001E-4</v>
      </c>
      <c r="AK6" s="1">
        <v>0</v>
      </c>
      <c r="AL6">
        <v>2</v>
      </c>
      <c r="AN6" s="12"/>
      <c r="AQ6">
        <v>5</v>
      </c>
      <c r="AR6" s="1">
        <v>-1E-4</v>
      </c>
      <c r="AS6" s="1">
        <f t="shared" si="0"/>
        <v>45</v>
      </c>
      <c r="AT6">
        <v>1.1900607999999999E-5</v>
      </c>
      <c r="AU6" s="1">
        <f t="shared" si="1"/>
        <v>5.3552736000000002E-4</v>
      </c>
      <c r="AV6" s="1">
        <v>540760000000</v>
      </c>
      <c r="AW6" s="1">
        <v>624760000000</v>
      </c>
      <c r="AX6" s="1">
        <v>172560000000</v>
      </c>
      <c r="AY6">
        <v>382002376.43519998</v>
      </c>
      <c r="AZ6">
        <v>426986674.67519999</v>
      </c>
      <c r="BA6">
        <v>4.0000000000000003E-5</v>
      </c>
      <c r="BB6">
        <f t="shared" si="2"/>
        <v>15280.095057408</v>
      </c>
      <c r="BC6">
        <f t="shared" si="3"/>
        <v>17079.466987008</v>
      </c>
      <c r="BD6">
        <v>0.1</v>
      </c>
      <c r="BE6">
        <f t="shared" si="4"/>
        <v>1528.0095057408</v>
      </c>
      <c r="BF6">
        <f t="shared" si="5"/>
        <v>1707.9466987008</v>
      </c>
      <c r="BL6">
        <f t="shared" si="11"/>
        <v>0.4</v>
      </c>
      <c r="BM6" s="2">
        <v>1.2726087302610001</v>
      </c>
      <c r="BN6" s="2">
        <v>1.28</v>
      </c>
      <c r="BO6" s="19">
        <f t="shared" si="12"/>
        <v>-7.3912697389999504E-3</v>
      </c>
      <c r="BR6" s="2"/>
      <c r="BS6">
        <v>5</v>
      </c>
      <c r="BT6" s="12">
        <v>2</v>
      </c>
      <c r="BU6" s="1">
        <v>2.0000000000000001E-4</v>
      </c>
      <c r="BV6" s="22">
        <f t="shared" si="13"/>
        <v>4.5666666666666668E-3</v>
      </c>
      <c r="BW6" s="12">
        <f t="shared" si="6"/>
        <v>4.0000000000000002E-4</v>
      </c>
      <c r="BX6" s="2">
        <v>5.8579365079365082E-3</v>
      </c>
      <c r="BY6" s="23">
        <f t="shared" si="7"/>
        <v>0.77956916406990917</v>
      </c>
      <c r="BZ6" s="25">
        <f t="shared" si="8"/>
        <v>0.22043083593009083</v>
      </c>
      <c r="CA6" s="26">
        <f t="shared" si="9"/>
        <v>0.77956916406990917</v>
      </c>
      <c r="CB6" s="27">
        <f t="shared" si="10"/>
        <v>7.7956916406990917</v>
      </c>
    </row>
    <row r="7" spans="1:81" x14ac:dyDescent="0.25">
      <c r="A7">
        <v>3</v>
      </c>
      <c r="B7" s="1">
        <f t="shared" si="14"/>
        <v>5.0000000000000001E-4</v>
      </c>
      <c r="C7" s="1">
        <v>2E-3</v>
      </c>
      <c r="D7" s="1">
        <f t="shared" si="15"/>
        <v>0.28000000000000003</v>
      </c>
      <c r="E7" s="1">
        <f t="shared" si="16"/>
        <v>0.72</v>
      </c>
      <c r="M7">
        <v>6</v>
      </c>
      <c r="N7" s="12">
        <v>493147243280.38666</v>
      </c>
      <c r="O7" s="12">
        <v>569652126919.88379</v>
      </c>
      <c r="P7" s="12">
        <v>0.27621679119966791</v>
      </c>
      <c r="Q7" s="12">
        <v>0</v>
      </c>
      <c r="R7" s="12">
        <v>156120000000</v>
      </c>
      <c r="S7" s="12">
        <f>G96*1.2</f>
        <v>181680000000</v>
      </c>
      <c r="T7" s="12">
        <v>181680000000</v>
      </c>
      <c r="U7" s="12">
        <v>-4.90624539140256E-12</v>
      </c>
      <c r="V7" s="12">
        <v>-3.9962160042875597E-12</v>
      </c>
      <c r="W7" s="12">
        <v>0</v>
      </c>
      <c r="X7" s="12">
        <v>2.0000000000000001E-4</v>
      </c>
      <c r="Y7" s="12">
        <v>331.63200000000001</v>
      </c>
      <c r="Z7" s="12">
        <v>331.63200000000001</v>
      </c>
      <c r="AA7" s="12">
        <v>5.9471999999999995E-9</v>
      </c>
      <c r="AB7" s="12">
        <v>2.4544000000000001E-9</v>
      </c>
      <c r="AC7" s="12">
        <v>1.4084960000000002E-2</v>
      </c>
      <c r="AD7" s="12">
        <v>1.1900607999999999E-5</v>
      </c>
      <c r="AE7" s="12">
        <v>1.1900607999999999E-5</v>
      </c>
      <c r="AF7" s="12">
        <v>-7.3631999999999997E-7</v>
      </c>
      <c r="AG7" s="12">
        <v>-2.1712000000000001E-4</v>
      </c>
      <c r="AH7" s="12">
        <v>0.60000000000000009</v>
      </c>
      <c r="AI7" s="12">
        <v>5317.5999999999995</v>
      </c>
      <c r="AJ7" s="1">
        <v>0</v>
      </c>
      <c r="AK7" s="1">
        <v>2.0000000000000001E-4</v>
      </c>
      <c r="AL7">
        <v>2</v>
      </c>
      <c r="AN7" s="12"/>
      <c r="AQ7">
        <v>6</v>
      </c>
      <c r="AR7" s="1">
        <v>1E-4</v>
      </c>
      <c r="AS7" s="1">
        <f t="shared" si="0"/>
        <v>55</v>
      </c>
      <c r="AT7">
        <v>1.1900607999999999E-5</v>
      </c>
      <c r="AU7" s="1">
        <f t="shared" si="1"/>
        <v>6.5453343999999998E-4</v>
      </c>
      <c r="AV7" s="1">
        <v>540760000000</v>
      </c>
      <c r="AW7" s="1">
        <v>624760000000</v>
      </c>
      <c r="AX7" s="1">
        <v>172560000000</v>
      </c>
      <c r="AY7">
        <v>466891793.42079997</v>
      </c>
      <c r="AZ7">
        <v>521872602.38080001</v>
      </c>
      <c r="BA7">
        <v>4.0000000000000003E-5</v>
      </c>
      <c r="BB7">
        <f t="shared" si="2"/>
        <v>18675.671736831999</v>
      </c>
      <c r="BC7">
        <f t="shared" si="3"/>
        <v>20874.904095232003</v>
      </c>
      <c r="BD7">
        <v>-0.1</v>
      </c>
      <c r="BE7">
        <f t="shared" si="4"/>
        <v>-1867.5671736832001</v>
      </c>
      <c r="BF7">
        <f t="shared" si="5"/>
        <v>-2087.4904095232005</v>
      </c>
      <c r="BL7">
        <f t="shared" si="11"/>
        <v>0.5</v>
      </c>
      <c r="BM7" s="2">
        <v>2.0969863951950001</v>
      </c>
      <c r="BN7" s="2">
        <v>2.11</v>
      </c>
      <c r="BO7" s="19">
        <f t="shared" si="12"/>
        <v>-1.3013604804999801E-2</v>
      </c>
      <c r="BR7" s="2"/>
      <c r="BS7">
        <v>6</v>
      </c>
      <c r="BT7" s="12">
        <v>1.6666666666666665</v>
      </c>
      <c r="BU7" s="1">
        <v>2.0000000000000001E-4</v>
      </c>
      <c r="BV7" s="22">
        <f t="shared" si="13"/>
        <v>4.8999999999999998E-3</v>
      </c>
      <c r="BW7" s="12">
        <f t="shared" si="6"/>
        <v>3.3333333333333332E-4</v>
      </c>
      <c r="BX7" s="2">
        <v>5.8579365079365082E-3</v>
      </c>
      <c r="BY7" s="23">
        <f t="shared" si="7"/>
        <v>0.83647202276114341</v>
      </c>
      <c r="BZ7" s="25">
        <f t="shared" si="8"/>
        <v>0.16352797723885659</v>
      </c>
      <c r="CA7" s="26">
        <f t="shared" si="9"/>
        <v>0.83647202276114341</v>
      </c>
      <c r="CB7" s="27">
        <f t="shared" si="10"/>
        <v>8.3647202276114339</v>
      </c>
    </row>
    <row r="8" spans="1:81" x14ac:dyDescent="0.25">
      <c r="A8">
        <v>4</v>
      </c>
      <c r="B8" s="1">
        <f t="shared" si="14"/>
        <v>3.0000000000000003E-4</v>
      </c>
      <c r="C8" s="1">
        <v>2E-3</v>
      </c>
      <c r="D8" s="1">
        <f t="shared" si="15"/>
        <v>0.16800000000000004</v>
      </c>
      <c r="E8" s="1">
        <f t="shared" si="16"/>
        <v>0.83199999999999996</v>
      </c>
      <c r="M8">
        <v>7</v>
      </c>
      <c r="N8" s="12">
        <v>1118725359280.1003</v>
      </c>
      <c r="O8" s="12">
        <v>1358018020923.1609</v>
      </c>
      <c r="P8" s="12">
        <v>0.19220600916806607</v>
      </c>
      <c r="Q8" s="12">
        <v>0</v>
      </c>
      <c r="R8" s="12">
        <v>368360000000.00006</v>
      </c>
      <c r="S8" s="12">
        <v>437040000000.00006</v>
      </c>
      <c r="T8" s="12">
        <v>437040000000.00006</v>
      </c>
      <c r="U8" s="12">
        <v>-2.1193690138973099E-12</v>
      </c>
      <c r="V8" s="12">
        <v>-1.65790850867647E-12</v>
      </c>
      <c r="W8" s="12">
        <v>0</v>
      </c>
      <c r="X8" s="12">
        <v>2.0000000000000001E-4</v>
      </c>
      <c r="Y8" s="12">
        <v>294.89600000000002</v>
      </c>
      <c r="Z8" s="12">
        <v>294.89600000000002</v>
      </c>
      <c r="AA8" s="12">
        <v>5.2415999999999998E-9</v>
      </c>
      <c r="AB8" s="12">
        <v>2.1632000000000001E-9</v>
      </c>
      <c r="AC8" s="12">
        <v>4.2074880000000009E-2</v>
      </c>
      <c r="AD8" s="12">
        <v>1.1101824E-5</v>
      </c>
      <c r="AE8" s="12">
        <v>1.1101824E-5</v>
      </c>
      <c r="AF8" s="12">
        <v>-6.4896000000000001E-7</v>
      </c>
      <c r="AG8" s="12">
        <v>-1.9135999999999998E-4</v>
      </c>
      <c r="AH8" s="12">
        <v>0.70000000000000007</v>
      </c>
      <c r="AI8" s="12">
        <v>4852.7999999999993</v>
      </c>
      <c r="AJ8" s="1">
        <v>2.0000000000000001E-4</v>
      </c>
      <c r="AK8" s="1">
        <v>4.0000000000000002E-4</v>
      </c>
      <c r="AL8">
        <v>2</v>
      </c>
      <c r="AN8" s="12"/>
      <c r="AQ8">
        <v>7</v>
      </c>
      <c r="AR8" s="1">
        <v>2.9999999999999997E-4</v>
      </c>
      <c r="AS8" s="1">
        <f t="shared" si="0"/>
        <v>65</v>
      </c>
      <c r="AT8">
        <v>1.1101824E-5</v>
      </c>
      <c r="AU8" s="1">
        <f t="shared" si="1"/>
        <v>7.2161855999999997E-4</v>
      </c>
      <c r="AV8" s="1">
        <v>1171500000000</v>
      </c>
      <c r="AW8" s="1">
        <v>1421700000000</v>
      </c>
      <c r="AX8" s="1">
        <v>273260000000</v>
      </c>
      <c r="AY8">
        <v>1042565630.7456</v>
      </c>
      <c r="AZ8">
        <v>1223114594.4575999</v>
      </c>
      <c r="BA8">
        <v>4.0000000000000003E-5</v>
      </c>
      <c r="BB8">
        <f t="shared" si="2"/>
        <v>41702.625229824</v>
      </c>
      <c r="BC8">
        <f t="shared" si="3"/>
        <v>48924.583778303997</v>
      </c>
      <c r="BD8">
        <v>-0.3</v>
      </c>
      <c r="BE8">
        <f t="shared" si="4"/>
        <v>-12510.7875689472</v>
      </c>
      <c r="BF8">
        <f t="shared" si="5"/>
        <v>-14677.375133491199</v>
      </c>
      <c r="BL8">
        <f t="shared" si="11"/>
        <v>0.6</v>
      </c>
      <c r="BM8" s="2">
        <v>3.133687212591</v>
      </c>
      <c r="BN8" s="2">
        <v>3.15</v>
      </c>
      <c r="BO8" s="19">
        <f t="shared" si="12"/>
        <v>-1.6312787408999885E-2</v>
      </c>
      <c r="BR8" s="2"/>
      <c r="BS8">
        <v>7</v>
      </c>
      <c r="BT8" s="12">
        <v>1.4285714285714284</v>
      </c>
      <c r="BU8" s="1">
        <v>2.0000000000000001E-4</v>
      </c>
      <c r="BV8" s="22">
        <f t="shared" si="13"/>
        <v>5.1857142857142857E-3</v>
      </c>
      <c r="BW8" s="12">
        <f t="shared" si="6"/>
        <v>2.8571428571428568E-4</v>
      </c>
      <c r="BX8" s="2">
        <v>5.8579365079365082E-3</v>
      </c>
      <c r="BY8" s="23">
        <f t="shared" si="7"/>
        <v>0.88524590163934425</v>
      </c>
      <c r="BZ8" s="25">
        <f t="shared" si="8"/>
        <v>0.11475409836065575</v>
      </c>
      <c r="CA8" s="26">
        <f t="shared" si="9"/>
        <v>0.88524590163934425</v>
      </c>
      <c r="CB8" s="27">
        <f t="shared" si="10"/>
        <v>8.8524590163934427</v>
      </c>
    </row>
    <row r="9" spans="1:81" x14ac:dyDescent="0.25">
      <c r="A9">
        <v>5</v>
      </c>
      <c r="B9" s="1">
        <f t="shared" si="14"/>
        <v>1.0000000000000002E-4</v>
      </c>
      <c r="C9" s="1">
        <v>2E-3</v>
      </c>
      <c r="D9" s="1">
        <f t="shared" si="15"/>
        <v>5.6000000000000008E-2</v>
      </c>
      <c r="E9" s="1">
        <f t="shared" si="16"/>
        <v>0.94399999999999995</v>
      </c>
      <c r="M9">
        <v>8</v>
      </c>
      <c r="N9" s="12">
        <v>1738478018288.3291</v>
      </c>
      <c r="O9" s="12">
        <v>2140813168022.0737</v>
      </c>
      <c r="P9" s="12">
        <v>0.16869372640139413</v>
      </c>
      <c r="Q9" s="12">
        <v>0</v>
      </c>
      <c r="R9" s="12">
        <v>580600000000</v>
      </c>
      <c r="S9" s="12">
        <v>692400000000</v>
      </c>
      <c r="T9" s="12">
        <v>692400000000</v>
      </c>
      <c r="U9" s="12">
        <v>-1.21357283809166E-12</v>
      </c>
      <c r="V9" s="12">
        <v>-9.3870915430187199E-13</v>
      </c>
      <c r="W9" s="12">
        <v>0</v>
      </c>
      <c r="X9" s="12">
        <v>2.0000000000000001E-4</v>
      </c>
      <c r="Y9" s="12">
        <v>258.16000000000003</v>
      </c>
      <c r="Z9" s="12">
        <v>258.16000000000003</v>
      </c>
      <c r="AA9" s="12">
        <v>4.5360000000000001E-9</v>
      </c>
      <c r="AB9" s="12">
        <v>1.8720000000000002E-9</v>
      </c>
      <c r="AC9" s="12">
        <v>7.006480000000001E-2</v>
      </c>
      <c r="AD9" s="12">
        <v>1.0303039999999999E-5</v>
      </c>
      <c r="AE9" s="12">
        <v>1.0303039999999999E-5</v>
      </c>
      <c r="AF9" s="12">
        <v>-5.6160000000000005E-7</v>
      </c>
      <c r="AG9" s="12">
        <v>-1.6559999999999999E-4</v>
      </c>
      <c r="AH9" s="12">
        <v>0.8</v>
      </c>
      <c r="AI9" s="12">
        <v>4388</v>
      </c>
      <c r="AJ9" s="1">
        <v>4.0000000000000002E-4</v>
      </c>
      <c r="AK9" s="1">
        <v>5.9999999999999995E-4</v>
      </c>
      <c r="AL9">
        <v>2</v>
      </c>
      <c r="AN9" s="12"/>
      <c r="AQ9">
        <v>8</v>
      </c>
      <c r="AR9" s="1">
        <v>5.0000000000000001E-4</v>
      </c>
      <c r="AS9" s="1">
        <f t="shared" si="0"/>
        <v>75</v>
      </c>
      <c r="AT9">
        <v>1.0303039999999999E-5</v>
      </c>
      <c r="AU9" s="1">
        <f t="shared" si="1"/>
        <v>7.7272799999999987E-4</v>
      </c>
      <c r="AV9" s="1">
        <v>1801100000000</v>
      </c>
      <c r="AW9" s="1">
        <v>2218800000000</v>
      </c>
      <c r="AX9" s="1">
        <v>374310000000</v>
      </c>
      <c r="AY9">
        <v>1681000218.4799995</v>
      </c>
      <c r="AZ9">
        <v>2003768704.0799994</v>
      </c>
      <c r="BA9">
        <v>4.0000000000000003E-5</v>
      </c>
      <c r="BB9">
        <f t="shared" si="2"/>
        <v>67240.008739199984</v>
      </c>
      <c r="BC9">
        <f t="shared" si="3"/>
        <v>80150.748163199984</v>
      </c>
      <c r="BD9">
        <v>-0.5</v>
      </c>
      <c r="BE9">
        <f t="shared" si="4"/>
        <v>-33620.004369599992</v>
      </c>
      <c r="BF9">
        <f t="shared" si="5"/>
        <v>-40075.374081599992</v>
      </c>
      <c r="BL9">
        <f t="shared" si="11"/>
        <v>0.7</v>
      </c>
      <c r="BM9" s="2">
        <v>4.3778868254429995</v>
      </c>
      <c r="BN9" s="2">
        <v>4.3899999999999997</v>
      </c>
      <c r="BO9" s="19">
        <f t="shared" si="12"/>
        <v>-1.2113174557000228E-2</v>
      </c>
      <c r="BR9" s="2"/>
      <c r="BS9">
        <v>8</v>
      </c>
      <c r="BT9" s="12">
        <v>1.25</v>
      </c>
      <c r="BU9" s="1">
        <v>2.0000000000000001E-4</v>
      </c>
      <c r="BV9" s="22">
        <f t="shared" si="13"/>
        <v>5.4357142857142859E-3</v>
      </c>
      <c r="BW9" s="12">
        <f t="shared" si="6"/>
        <v>2.5000000000000001E-4</v>
      </c>
      <c r="BX9" s="2">
        <v>5.8579365079365082E-3</v>
      </c>
      <c r="BY9" s="23">
        <f t="shared" si="7"/>
        <v>0.92792304565776995</v>
      </c>
      <c r="BZ9" s="25">
        <f t="shared" si="8"/>
        <v>7.2076954342230048E-2</v>
      </c>
      <c r="CA9" s="26">
        <f t="shared" si="9"/>
        <v>0.92792304565776995</v>
      </c>
      <c r="CB9" s="27">
        <f t="shared" si="10"/>
        <v>9.2792304565777002</v>
      </c>
    </row>
    <row r="10" spans="1:81" x14ac:dyDescent="0.25">
      <c r="A10">
        <v>6</v>
      </c>
      <c r="B10" s="1">
        <f t="shared" si="14"/>
        <v>-9.9999999999999991E-5</v>
      </c>
      <c r="C10" s="1">
        <v>2E-3</v>
      </c>
      <c r="D10" s="1">
        <f t="shared" si="15"/>
        <v>5.6000000000000001E-2</v>
      </c>
      <c r="E10" s="1">
        <f t="shared" si="16"/>
        <v>0.94399999999999995</v>
      </c>
      <c r="M10">
        <v>9</v>
      </c>
      <c r="N10" s="12">
        <v>2357099731790.8589</v>
      </c>
      <c r="O10" s="12">
        <v>2922461973968.0098</v>
      </c>
      <c r="P10" s="12">
        <v>0.15763074721848505</v>
      </c>
      <c r="Q10" s="12">
        <v>0</v>
      </c>
      <c r="R10" s="12">
        <v>792840000000</v>
      </c>
      <c r="S10" s="12">
        <v>947760000000</v>
      </c>
      <c r="T10" s="12">
        <v>947760000000</v>
      </c>
      <c r="U10" s="12">
        <v>-7.6522783869002899E-13</v>
      </c>
      <c r="V10" s="12">
        <v>-5.8942488121549199E-13</v>
      </c>
      <c r="W10" s="12">
        <v>0</v>
      </c>
      <c r="X10" s="12">
        <v>2.0000000000000001E-4</v>
      </c>
      <c r="Y10" s="12">
        <v>221.42399999999998</v>
      </c>
      <c r="Z10" s="12">
        <v>221.42399999999998</v>
      </c>
      <c r="AA10" s="12">
        <v>3.8304000000000003E-9</v>
      </c>
      <c r="AB10" s="12">
        <v>1.5808E-9</v>
      </c>
      <c r="AC10" s="12">
        <v>9.8054719999999998E-2</v>
      </c>
      <c r="AD10" s="12">
        <v>9.5042559999999994E-6</v>
      </c>
      <c r="AE10" s="12">
        <v>9.5042559999999994E-6</v>
      </c>
      <c r="AF10" s="12">
        <v>-4.7424000000000004E-7</v>
      </c>
      <c r="AG10" s="12">
        <v>-1.3983999999999999E-4</v>
      </c>
      <c r="AH10" s="12">
        <v>0.9</v>
      </c>
      <c r="AI10" s="12">
        <v>3923.2000000000003</v>
      </c>
      <c r="AJ10" s="1">
        <v>5.9999999999999995E-4</v>
      </c>
      <c r="AK10" s="1">
        <v>8.0000000000000004E-4</v>
      </c>
      <c r="AL10">
        <v>2</v>
      </c>
      <c r="AN10" s="12"/>
      <c r="AQ10">
        <v>9</v>
      </c>
      <c r="AR10" s="1">
        <v>6.9999999999999999E-4</v>
      </c>
      <c r="AS10" s="1">
        <f t="shared" si="0"/>
        <v>85</v>
      </c>
      <c r="AT10">
        <v>9.5042559999999994E-6</v>
      </c>
      <c r="AU10" s="1">
        <f t="shared" si="1"/>
        <v>8.0786175999999999E-4</v>
      </c>
      <c r="AV10" s="1">
        <v>2431900000000</v>
      </c>
      <c r="AW10" s="1">
        <v>3014800000000</v>
      </c>
      <c r="AX10" s="1">
        <v>475140000000</v>
      </c>
      <c r="AY10">
        <v>2348486450.7904</v>
      </c>
      <c r="AZ10">
        <v>2819389070.6943998</v>
      </c>
      <c r="BA10">
        <v>4.0000000000000003E-5</v>
      </c>
      <c r="BB10">
        <f t="shared" si="2"/>
        <v>93939.458031616014</v>
      </c>
      <c r="BC10">
        <f t="shared" si="3"/>
        <v>112775.562827776</v>
      </c>
      <c r="BD10">
        <v>-0.7</v>
      </c>
      <c r="BE10">
        <f t="shared" si="4"/>
        <v>-65757.620622131202</v>
      </c>
      <c r="BF10">
        <f t="shared" si="5"/>
        <v>-78942.893979443194</v>
      </c>
      <c r="BL10">
        <f t="shared" si="11"/>
        <v>0.79999999999999993</v>
      </c>
      <c r="BM10" s="2">
        <v>5.8244599164729998</v>
      </c>
      <c r="BN10" s="2">
        <v>5.83</v>
      </c>
      <c r="BO10" s="19">
        <f t="shared" si="12"/>
        <v>-5.5400835270003057E-3</v>
      </c>
      <c r="BR10" s="2"/>
      <c r="BS10">
        <v>9</v>
      </c>
      <c r="BT10" s="12">
        <v>1.1111111111111112</v>
      </c>
      <c r="BU10" s="1">
        <v>2.0000000000000001E-4</v>
      </c>
      <c r="BV10" s="22">
        <f t="shared" si="13"/>
        <v>5.6579365079365085E-3</v>
      </c>
      <c r="BW10" s="12">
        <f t="shared" si="6"/>
        <v>2.2222222222222223E-4</v>
      </c>
      <c r="BX10" s="2">
        <v>5.8579365079365082E-3</v>
      </c>
      <c r="BY10" s="23">
        <f t="shared" si="7"/>
        <v>0.96585828478525948</v>
      </c>
      <c r="BZ10" s="25">
        <f t="shared" si="8"/>
        <v>3.414171521474052E-2</v>
      </c>
      <c r="CA10" s="26">
        <f t="shared" si="9"/>
        <v>0.96585828478525948</v>
      </c>
      <c r="CB10" s="27">
        <f t="shared" si="10"/>
        <v>9.6585828478525944</v>
      </c>
    </row>
    <row r="11" spans="1:81" x14ac:dyDescent="0.25">
      <c r="A11">
        <v>7</v>
      </c>
      <c r="B11" s="1">
        <f t="shared" si="14"/>
        <v>-3.0000000000000003E-4</v>
      </c>
      <c r="C11" s="1">
        <v>2E-3</v>
      </c>
      <c r="D11" s="1">
        <f t="shared" si="15"/>
        <v>0.16800000000000004</v>
      </c>
      <c r="E11" s="1">
        <f t="shared" si="16"/>
        <v>0.83199999999999996</v>
      </c>
      <c r="M11">
        <v>10</v>
      </c>
      <c r="N11" s="12">
        <v>2975309425093.0493</v>
      </c>
      <c r="O11" s="12">
        <v>3703684308641.7666</v>
      </c>
      <c r="P11" s="12">
        <v>0.15119926043495879</v>
      </c>
      <c r="Q11" s="12">
        <v>0</v>
      </c>
      <c r="R11" s="12">
        <v>1005080000000</v>
      </c>
      <c r="S11" s="12">
        <v>1203120000000</v>
      </c>
      <c r="T11" s="12">
        <v>1203120000000</v>
      </c>
      <c r="U11" s="12">
        <v>-4.9808111034165795E-13</v>
      </c>
      <c r="V11" s="12">
        <v>-3.8273079568949699E-13</v>
      </c>
      <c r="W11" s="12">
        <v>0</v>
      </c>
      <c r="X11" s="12">
        <v>2.0000000000000001E-4</v>
      </c>
      <c r="Y11" s="12">
        <v>184.68799999999999</v>
      </c>
      <c r="Z11" s="12">
        <v>184.68799999999999</v>
      </c>
      <c r="AA11" s="12">
        <v>3.1252003343999999E-9</v>
      </c>
      <c r="AB11" s="12">
        <v>1.2896E-9</v>
      </c>
      <c r="AC11" s="12">
        <v>0.12604464000000001</v>
      </c>
      <c r="AD11" s="12">
        <v>8.705472E-6</v>
      </c>
      <c r="AE11" s="12">
        <v>8.705472E-6</v>
      </c>
      <c r="AF11" s="12">
        <v>-3.8688000000000003E-7</v>
      </c>
      <c r="AG11" s="12">
        <v>-1.1408000000000001E-4</v>
      </c>
      <c r="AH11" s="12">
        <v>1</v>
      </c>
      <c r="AI11" s="12">
        <v>3458.4</v>
      </c>
      <c r="AJ11" s="1">
        <v>8.0000000000000004E-4</v>
      </c>
      <c r="AK11" s="1">
        <v>1E-3</v>
      </c>
      <c r="AL11">
        <v>2</v>
      </c>
      <c r="AN11" s="12"/>
      <c r="AQ11">
        <v>10</v>
      </c>
      <c r="AR11" s="1">
        <v>8.9999999999999998E-4</v>
      </c>
      <c r="AS11" s="1">
        <f t="shared" si="0"/>
        <v>95</v>
      </c>
      <c r="AT11">
        <v>8.705472E-6</v>
      </c>
      <c r="AU11" s="1">
        <f t="shared" si="1"/>
        <v>8.2701984000000002E-4</v>
      </c>
      <c r="AV11" s="1">
        <v>3062200000000</v>
      </c>
      <c r="AW11" s="1">
        <v>3812500000000</v>
      </c>
      <c r="AX11" s="1">
        <v>576450000000</v>
      </c>
      <c r="AY11">
        <v>3009235740.816</v>
      </c>
      <c r="AZ11">
        <v>3629748726.7680001</v>
      </c>
      <c r="BA11">
        <v>4.0000000000000003E-5</v>
      </c>
      <c r="BB11">
        <f t="shared" si="2"/>
        <v>120369.42963264001</v>
      </c>
      <c r="BC11">
        <f t="shared" si="3"/>
        <v>145189.94907072003</v>
      </c>
      <c r="BD11">
        <v>-0.9</v>
      </c>
      <c r="BE11">
        <f t="shared" si="4"/>
        <v>-108332.48666937601</v>
      </c>
      <c r="BF11">
        <f t="shared" si="5"/>
        <v>-130670.95416364803</v>
      </c>
      <c r="BL11">
        <f t="shared" si="11"/>
        <v>0.89999999999999991</v>
      </c>
      <c r="BM11" s="2">
        <v>7.4685322376470005</v>
      </c>
      <c r="BN11" s="2">
        <v>7.47</v>
      </c>
      <c r="BO11" s="19">
        <f t="shared" si="12"/>
        <v>-1.46776235299928E-3</v>
      </c>
      <c r="BR11" s="2"/>
      <c r="BS11">
        <v>10</v>
      </c>
      <c r="BT11" s="12">
        <v>1</v>
      </c>
      <c r="BU11" s="1">
        <v>2.0000000000000001E-4</v>
      </c>
      <c r="BV11" s="22">
        <f t="shared" si="13"/>
        <v>5.8579365079365082E-3</v>
      </c>
      <c r="BW11" s="12">
        <f t="shared" si="6"/>
        <v>2.0000000000000001E-4</v>
      </c>
      <c r="BX11" s="2">
        <v>5.8579365079365082E-3</v>
      </c>
      <c r="BY11" s="23">
        <f t="shared" si="7"/>
        <v>1</v>
      </c>
      <c r="BZ11" s="25">
        <f t="shared" si="8"/>
        <v>0</v>
      </c>
      <c r="CA11" s="26">
        <f t="shared" si="9"/>
        <v>1</v>
      </c>
      <c r="CB11" s="27">
        <f t="shared" si="10"/>
        <v>10</v>
      </c>
    </row>
    <row r="12" spans="1:81" x14ac:dyDescent="0.25">
      <c r="A12">
        <v>8</v>
      </c>
      <c r="B12" s="1">
        <f t="shared" si="14"/>
        <v>-5.0000000000000001E-4</v>
      </c>
      <c r="C12" s="1">
        <v>2E-3</v>
      </c>
      <c r="D12" s="1">
        <f t="shared" si="15"/>
        <v>0.28000000000000003</v>
      </c>
      <c r="E12" s="1">
        <f t="shared" si="16"/>
        <v>0.72</v>
      </c>
      <c r="AS12" s="1"/>
      <c r="BL12">
        <f t="shared" si="11"/>
        <v>0.99999999999999989</v>
      </c>
      <c r="BM12" s="2">
        <v>9.305179224383</v>
      </c>
      <c r="BN12" s="2">
        <v>9.2899999999999991</v>
      </c>
      <c r="BO12" s="19">
        <f t="shared" si="12"/>
        <v>1.51792243830009E-2</v>
      </c>
    </row>
    <row r="13" spans="1:81" x14ac:dyDescent="0.25">
      <c r="A13">
        <v>9</v>
      </c>
      <c r="B13" s="1">
        <f t="shared" si="14"/>
        <v>-6.9999999999999999E-4</v>
      </c>
      <c r="C13" s="1">
        <v>2E-3</v>
      </c>
      <c r="D13" s="1">
        <f t="shared" si="15"/>
        <v>0.39200000000000002</v>
      </c>
      <c r="E13" s="1">
        <f t="shared" si="16"/>
        <v>0.60799999999999998</v>
      </c>
    </row>
    <row r="14" spans="1:81" x14ac:dyDescent="0.25">
      <c r="A14">
        <v>10</v>
      </c>
      <c r="B14" s="1">
        <f t="shared" si="14"/>
        <v>-8.9999999999999998E-4</v>
      </c>
      <c r="C14" s="1">
        <v>2E-3</v>
      </c>
      <c r="D14" s="1">
        <f t="shared" si="15"/>
        <v>0.504</v>
      </c>
      <c r="E14" s="1">
        <f t="shared" si="16"/>
        <v>0.496</v>
      </c>
      <c r="AY14" s="20"/>
      <c r="AZ14" s="20"/>
    </row>
    <row r="15" spans="1:81" x14ac:dyDescent="0.25">
      <c r="AY15" s="20"/>
      <c r="AZ15" s="20"/>
    </row>
    <row r="16" spans="1:81" x14ac:dyDescent="0.25">
      <c r="AY16" s="20"/>
      <c r="AZ16" s="20"/>
      <c r="BL16" t="s">
        <v>239</v>
      </c>
      <c r="BM16" s="2" t="s">
        <v>237</v>
      </c>
      <c r="BN16" s="2" t="s">
        <v>238</v>
      </c>
      <c r="BQ16" t="s">
        <v>241</v>
      </c>
      <c r="BR16" s="2" t="s">
        <v>237</v>
      </c>
      <c r="BS16" s="2" t="s">
        <v>238</v>
      </c>
    </row>
    <row r="17" spans="1:71" x14ac:dyDescent="0.25">
      <c r="A17" t="s">
        <v>31</v>
      </c>
      <c r="C17" s="15" t="s">
        <v>32</v>
      </c>
      <c r="D17" s="15" t="s">
        <v>33</v>
      </c>
      <c r="E17" s="2" t="s">
        <v>34</v>
      </c>
      <c r="F17" s="2" t="s">
        <v>30</v>
      </c>
      <c r="G17" s="16" t="s">
        <v>35</v>
      </c>
      <c r="AY17" s="20"/>
      <c r="AZ17" s="20"/>
      <c r="BL17" s="1"/>
      <c r="BM17" s="49">
        <v>-5.5802105444851702E-2</v>
      </c>
      <c r="BN17" s="49">
        <v>1.6440617890583303E-2</v>
      </c>
      <c r="BO17" s="1"/>
      <c r="BR17">
        <v>5.7000000000000002E-2</v>
      </c>
      <c r="BS17">
        <v>7.3999999999999996E-2</v>
      </c>
    </row>
    <row r="18" spans="1:71" x14ac:dyDescent="0.25">
      <c r="A18" s="17" t="s">
        <v>36</v>
      </c>
      <c r="B18" s="2" t="s">
        <v>37</v>
      </c>
      <c r="C18" s="12">
        <v>5825000000000</v>
      </c>
      <c r="D18" s="12">
        <v>220000000000</v>
      </c>
      <c r="E18">
        <v>0.504</v>
      </c>
      <c r="F18">
        <f>1-E18</f>
        <v>0.496</v>
      </c>
      <c r="G18" s="18">
        <f>C18*E18+D18*F18</f>
        <v>3044920000000</v>
      </c>
      <c r="AY18" s="20"/>
      <c r="AZ18" s="20"/>
      <c r="BL18" s="1"/>
      <c r="BM18" s="49">
        <v>-0.26349979580626903</v>
      </c>
      <c r="BN18" s="49">
        <v>4.26819461284835E-2</v>
      </c>
      <c r="BO18" s="1"/>
      <c r="BR18">
        <v>0.26</v>
      </c>
      <c r="BS18">
        <v>0.314</v>
      </c>
    </row>
    <row r="19" spans="1:71" x14ac:dyDescent="0.25">
      <c r="B19" s="2" t="s">
        <v>38</v>
      </c>
      <c r="C19" s="12">
        <v>7304000000000</v>
      </c>
      <c r="D19" s="12">
        <v>220000000000</v>
      </c>
      <c r="E19">
        <v>0.504</v>
      </c>
      <c r="F19">
        <f t="shared" ref="F19:F32" si="17">1-E19</f>
        <v>0.496</v>
      </c>
      <c r="G19" s="18">
        <f t="shared" ref="G19:G32" si="18">C19*E19+D19*F19</f>
        <v>3790336000000</v>
      </c>
      <c r="BL19" s="1"/>
      <c r="BM19" s="49">
        <v>-0.66295875434371399</v>
      </c>
      <c r="BN19" s="49">
        <v>5.52780323329599E-2</v>
      </c>
      <c r="BO19" s="1"/>
      <c r="BR19">
        <v>0.67</v>
      </c>
      <c r="BS19">
        <v>0.73899999999999999</v>
      </c>
    </row>
    <row r="20" spans="1:71" x14ac:dyDescent="0.25">
      <c r="B20" s="2" t="s">
        <v>39</v>
      </c>
      <c r="C20" s="12">
        <v>1019000000000</v>
      </c>
      <c r="D20" s="12">
        <v>120000000000</v>
      </c>
      <c r="E20">
        <v>0.504</v>
      </c>
      <c r="F20">
        <f t="shared" si="17"/>
        <v>0.496</v>
      </c>
      <c r="G20" s="18">
        <f t="shared" si="18"/>
        <v>573096000000</v>
      </c>
      <c r="BL20" s="1"/>
      <c r="BM20" s="49">
        <v>-1.2726087302220199</v>
      </c>
      <c r="BN20" s="49">
        <v>4.19820606269685E-2</v>
      </c>
      <c r="BO20" s="1"/>
      <c r="BR20">
        <v>1.28</v>
      </c>
      <c r="BS20">
        <v>1.35</v>
      </c>
    </row>
    <row r="21" spans="1:71" x14ac:dyDescent="0.25">
      <c r="B21" s="2" t="s">
        <v>40</v>
      </c>
      <c r="C21" s="12">
        <v>1945000000000</v>
      </c>
      <c r="D21" s="12">
        <v>45000000000</v>
      </c>
      <c r="E21">
        <v>0.504</v>
      </c>
      <c r="F21">
        <f t="shared" si="17"/>
        <v>0.496</v>
      </c>
      <c r="G21" s="18">
        <f t="shared" si="18"/>
        <v>1002600000000</v>
      </c>
      <c r="BL21" s="1"/>
      <c r="BM21" s="49">
        <v>-2.09698639513514</v>
      </c>
      <c r="BN21" s="49">
        <v>-3.1003990977550599E-3</v>
      </c>
      <c r="BO21" s="1"/>
      <c r="BR21">
        <v>2.11</v>
      </c>
      <c r="BS21">
        <v>2.157</v>
      </c>
    </row>
    <row r="22" spans="1:71" x14ac:dyDescent="0.25">
      <c r="B22" s="2" t="s">
        <v>41</v>
      </c>
      <c r="C22" s="12">
        <v>1945000000000</v>
      </c>
      <c r="D22" s="12">
        <v>45000000000</v>
      </c>
      <c r="E22">
        <v>0.504</v>
      </c>
      <c r="F22">
        <f t="shared" si="17"/>
        <v>0.496</v>
      </c>
      <c r="G22" s="18">
        <f t="shared" si="18"/>
        <v>1002600000000</v>
      </c>
      <c r="BL22" s="1"/>
      <c r="BM22" s="49">
        <v>-3.1336872125067101</v>
      </c>
      <c r="BN22" s="49">
        <v>-8.4569015914733398E-2</v>
      </c>
      <c r="BO22" s="1"/>
      <c r="BR22">
        <v>3.15</v>
      </c>
      <c r="BS22">
        <v>3.14</v>
      </c>
    </row>
    <row r="23" spans="1:71" x14ac:dyDescent="0.25">
      <c r="B23" s="2" t="s">
        <v>42</v>
      </c>
      <c r="C23" s="12">
        <v>1945000000000</v>
      </c>
      <c r="D23" s="12">
        <v>50000000000</v>
      </c>
      <c r="E23">
        <v>0.504</v>
      </c>
      <c r="F23">
        <f t="shared" si="17"/>
        <v>0.496</v>
      </c>
      <c r="G23" s="18">
        <f t="shared" si="18"/>
        <v>1005080000000</v>
      </c>
      <c r="BL23" s="1"/>
      <c r="BM23" s="49">
        <v>-4.3778868253299601</v>
      </c>
      <c r="BN23" s="49">
        <v>-0.21020928241922202</v>
      </c>
      <c r="BO23" s="1"/>
      <c r="BR23">
        <v>4.3899999999999997</v>
      </c>
      <c r="BS23">
        <v>4.2969999999999997</v>
      </c>
    </row>
    <row r="24" spans="1:71" x14ac:dyDescent="0.25">
      <c r="B24" s="2" t="s">
        <v>43</v>
      </c>
      <c r="C24" s="12">
        <v>0</v>
      </c>
      <c r="D24" s="12">
        <v>-3.5</v>
      </c>
      <c r="E24">
        <v>0.504</v>
      </c>
      <c r="F24">
        <f t="shared" si="17"/>
        <v>0.496</v>
      </c>
      <c r="G24" s="18">
        <f t="shared" si="18"/>
        <v>-1.736</v>
      </c>
      <c r="BL24" s="1"/>
      <c r="BM24" s="49">
        <v>-5.8244599163276405</v>
      </c>
      <c r="BN24" s="49">
        <v>-0.395214434317539</v>
      </c>
      <c r="BO24" s="1"/>
      <c r="BR24">
        <v>5.83</v>
      </c>
      <c r="BS24">
        <v>5.63</v>
      </c>
    </row>
    <row r="25" spans="1:71" x14ac:dyDescent="0.25">
      <c r="B25" s="2" t="s">
        <v>44</v>
      </c>
      <c r="C25" s="12">
        <v>22</v>
      </c>
      <c r="D25" s="12">
        <v>350</v>
      </c>
      <c r="E25">
        <v>0.504</v>
      </c>
      <c r="F25">
        <f t="shared" si="17"/>
        <v>0.496</v>
      </c>
      <c r="G25" s="18">
        <f t="shared" si="18"/>
        <v>184.68799999999999</v>
      </c>
      <c r="BL25" s="1"/>
      <c r="BM25" s="49">
        <v>-7.46853223746733</v>
      </c>
      <c r="BN25" s="49">
        <v>-0.66768915780432603</v>
      </c>
      <c r="BO25" s="1"/>
      <c r="BR25">
        <v>7.47</v>
      </c>
      <c r="BS25">
        <v>7.13</v>
      </c>
    </row>
    <row r="26" spans="1:71" x14ac:dyDescent="0.25">
      <c r="B26" s="2" t="s">
        <v>45</v>
      </c>
      <c r="C26" s="12">
        <v>0</v>
      </c>
      <c r="D26" s="12">
        <v>6.3000000000000002E-9</v>
      </c>
      <c r="E26">
        <v>0.504</v>
      </c>
      <c r="F26">
        <f t="shared" si="17"/>
        <v>0.496</v>
      </c>
      <c r="G26" s="18">
        <f t="shared" si="18"/>
        <v>3.1248000000000002E-9</v>
      </c>
      <c r="N26" s="2" t="s">
        <v>81</v>
      </c>
      <c r="AC26" t="s">
        <v>82</v>
      </c>
      <c r="BL26" s="1"/>
      <c r="BM26" s="49">
        <v>-9.3051792241689899</v>
      </c>
      <c r="BN26" s="49">
        <v>-1.07765324226807</v>
      </c>
      <c r="BO26" s="1"/>
      <c r="BR26">
        <v>9.2899999999999991</v>
      </c>
      <c r="BS26">
        <v>8.82</v>
      </c>
    </row>
    <row r="27" spans="1:71" x14ac:dyDescent="0.25">
      <c r="B27" s="2" t="s">
        <v>46</v>
      </c>
      <c r="C27" s="12">
        <v>0</v>
      </c>
      <c r="D27" s="12">
        <v>2.6000000000000001E-9</v>
      </c>
      <c r="E27">
        <v>0.504</v>
      </c>
      <c r="F27">
        <f t="shared" si="17"/>
        <v>0.496</v>
      </c>
      <c r="G27" s="18">
        <f t="shared" si="18"/>
        <v>1.2896E-9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AD27">
        <v>1</v>
      </c>
      <c r="AE27">
        <v>0</v>
      </c>
      <c r="AF27">
        <v>0</v>
      </c>
      <c r="AG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0</v>
      </c>
    </row>
    <row r="28" spans="1:71" x14ac:dyDescent="0.25">
      <c r="B28" s="2" t="s">
        <v>47</v>
      </c>
      <c r="C28" s="12">
        <v>0.25</v>
      </c>
      <c r="D28" s="12">
        <v>9.0000000000000006E-5</v>
      </c>
      <c r="E28">
        <v>0.504</v>
      </c>
      <c r="F28">
        <f t="shared" si="17"/>
        <v>0.496</v>
      </c>
      <c r="G28" s="18">
        <f t="shared" si="18"/>
        <v>0.12604464000000001</v>
      </c>
      <c r="N28">
        <v>2</v>
      </c>
      <c r="O28">
        <v>0</v>
      </c>
      <c r="P28">
        <v>0.01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AD28">
        <v>2</v>
      </c>
      <c r="AE28">
        <v>0</v>
      </c>
      <c r="AF28">
        <v>0.01</v>
      </c>
      <c r="AG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</row>
    <row r="29" spans="1:71" x14ac:dyDescent="0.25">
      <c r="B29" s="2" t="s">
        <v>48</v>
      </c>
      <c r="C29" s="12">
        <v>1400</v>
      </c>
      <c r="D29" s="12">
        <v>5550</v>
      </c>
      <c r="E29">
        <v>0.504</v>
      </c>
      <c r="F29">
        <f t="shared" si="17"/>
        <v>0.496</v>
      </c>
      <c r="G29" s="18">
        <f t="shared" si="18"/>
        <v>3458.4</v>
      </c>
      <c r="N29">
        <v>3</v>
      </c>
      <c r="O29">
        <v>0</v>
      </c>
      <c r="P29">
        <v>0.02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AD29">
        <v>3</v>
      </c>
      <c r="AE29">
        <v>0</v>
      </c>
      <c r="AF29">
        <v>0.02</v>
      </c>
      <c r="AG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</row>
    <row r="30" spans="1:71" x14ac:dyDescent="0.25">
      <c r="B30" s="2" t="s">
        <v>49</v>
      </c>
      <c r="C30" s="1">
        <v>5.1680000000000003E-6</v>
      </c>
      <c r="D30" s="1">
        <v>1.2300000000000001E-5</v>
      </c>
      <c r="E30">
        <v>0.504</v>
      </c>
      <c r="F30">
        <f t="shared" si="17"/>
        <v>0.496</v>
      </c>
      <c r="G30" s="18">
        <f t="shared" si="18"/>
        <v>8.705472E-6</v>
      </c>
      <c r="N30">
        <v>4</v>
      </c>
      <c r="O30">
        <v>0</v>
      </c>
      <c r="P30">
        <v>0.03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AD30">
        <v>4</v>
      </c>
      <c r="AE30">
        <v>0</v>
      </c>
      <c r="AF30">
        <v>0.03</v>
      </c>
      <c r="AG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</row>
    <row r="31" spans="1:71" x14ac:dyDescent="0.25">
      <c r="B31" s="2" t="s">
        <v>50</v>
      </c>
      <c r="C31" s="12">
        <v>0</v>
      </c>
      <c r="D31" s="1">
        <v>-7.8000000000000005E-7</v>
      </c>
      <c r="E31">
        <v>0.504</v>
      </c>
      <c r="F31">
        <f t="shared" si="17"/>
        <v>0.496</v>
      </c>
      <c r="G31" s="18">
        <f t="shared" si="18"/>
        <v>-3.8688000000000003E-7</v>
      </c>
      <c r="N31">
        <v>5</v>
      </c>
      <c r="O31">
        <v>0</v>
      </c>
      <c r="P31">
        <v>0.04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AD31">
        <v>5</v>
      </c>
      <c r="AE31">
        <v>0</v>
      </c>
      <c r="AF31">
        <v>0.04</v>
      </c>
      <c r="AG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</row>
    <row r="32" spans="1:71" x14ac:dyDescent="0.25">
      <c r="B32" s="2" t="s">
        <v>51</v>
      </c>
      <c r="C32" s="12">
        <v>0</v>
      </c>
      <c r="D32" s="1">
        <v>-2.3000000000000001E-4</v>
      </c>
      <c r="E32">
        <v>0.504</v>
      </c>
      <c r="F32">
        <f t="shared" si="17"/>
        <v>0.496</v>
      </c>
      <c r="G32" s="18">
        <f t="shared" si="18"/>
        <v>-1.1408000000000001E-4</v>
      </c>
      <c r="N32">
        <v>6</v>
      </c>
      <c r="O32">
        <v>0</v>
      </c>
      <c r="P32">
        <v>0.05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AD32">
        <v>6</v>
      </c>
      <c r="AE32">
        <v>0</v>
      </c>
      <c r="AF32">
        <v>0.05</v>
      </c>
      <c r="AG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N33">
        <v>7</v>
      </c>
      <c r="O33">
        <v>0</v>
      </c>
      <c r="P33">
        <v>0.06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AD33">
        <v>7</v>
      </c>
      <c r="AE33">
        <v>0</v>
      </c>
      <c r="AF33">
        <v>0.06</v>
      </c>
      <c r="AG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N34">
        <v>8</v>
      </c>
      <c r="O34">
        <v>0</v>
      </c>
      <c r="P34">
        <v>7.0000000000000007E-2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AD34">
        <v>8</v>
      </c>
      <c r="AE34">
        <v>0</v>
      </c>
      <c r="AF34">
        <v>7.0000000000000007E-2</v>
      </c>
      <c r="AG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N35">
        <v>9</v>
      </c>
      <c r="O35">
        <v>0</v>
      </c>
      <c r="P35">
        <v>0.08</v>
      </c>
      <c r="Q35">
        <v>0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AD35">
        <v>9</v>
      </c>
      <c r="AE35">
        <v>0</v>
      </c>
      <c r="AF35">
        <v>0.08</v>
      </c>
      <c r="AG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 t="s">
        <v>31</v>
      </c>
      <c r="C36" s="15" t="s">
        <v>32</v>
      </c>
      <c r="D36" s="15" t="s">
        <v>33</v>
      </c>
      <c r="E36" s="2" t="s">
        <v>34</v>
      </c>
      <c r="F36" s="2" t="s">
        <v>30</v>
      </c>
      <c r="G36" s="16" t="s">
        <v>35</v>
      </c>
      <c r="N36">
        <v>10</v>
      </c>
      <c r="O36">
        <v>0</v>
      </c>
      <c r="P36">
        <v>0.09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AD36">
        <v>10</v>
      </c>
      <c r="AE36">
        <v>0</v>
      </c>
      <c r="AF36">
        <v>0.09</v>
      </c>
      <c r="AG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 s="17" t="s">
        <v>55</v>
      </c>
      <c r="B37" s="2" t="s">
        <v>37</v>
      </c>
      <c r="C37" s="12">
        <v>5825000000000</v>
      </c>
      <c r="D37" s="12">
        <v>220000000000</v>
      </c>
      <c r="E37">
        <v>0.39200000000000002</v>
      </c>
      <c r="F37">
        <v>0.60799999999999998</v>
      </c>
      <c r="G37" s="18">
        <f>C37*E37+D37*F37</f>
        <v>2417160000000</v>
      </c>
      <c r="N37">
        <v>11</v>
      </c>
      <c r="O37">
        <v>0</v>
      </c>
      <c r="P37">
        <v>0.1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AD37">
        <v>11</v>
      </c>
      <c r="AE37">
        <v>0</v>
      </c>
      <c r="AF37">
        <v>0.1</v>
      </c>
      <c r="AG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B38" s="2" t="s">
        <v>38</v>
      </c>
      <c r="C38" s="12">
        <v>7304000000000</v>
      </c>
      <c r="D38" s="12">
        <v>220000000000</v>
      </c>
      <c r="E38">
        <v>0.39200000000000002</v>
      </c>
      <c r="F38">
        <v>0.60799999999999998</v>
      </c>
      <c r="G38" s="18">
        <f t="shared" ref="G38:G51" si="19">C38*E38+D38*F38</f>
        <v>2996928000000</v>
      </c>
      <c r="N38">
        <v>12</v>
      </c>
      <c r="O38">
        <v>0</v>
      </c>
      <c r="P38">
        <v>0.11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AD38">
        <v>12</v>
      </c>
      <c r="AE38">
        <v>0</v>
      </c>
      <c r="AF38">
        <v>0.11</v>
      </c>
      <c r="AG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B39" s="2" t="s">
        <v>39</v>
      </c>
      <c r="C39" s="12">
        <v>1019000000000</v>
      </c>
      <c r="D39" s="12">
        <v>120000000000</v>
      </c>
      <c r="E39">
        <v>0.39200000000000002</v>
      </c>
      <c r="F39">
        <v>0.60799999999999998</v>
      </c>
      <c r="G39" s="18">
        <f t="shared" si="19"/>
        <v>472408000000</v>
      </c>
      <c r="N39">
        <v>13</v>
      </c>
      <c r="O39">
        <v>0</v>
      </c>
      <c r="P39">
        <v>0.12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AD39">
        <v>13</v>
      </c>
      <c r="AE39">
        <v>0</v>
      </c>
      <c r="AF39">
        <v>0.12</v>
      </c>
      <c r="AG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B40" s="2" t="s">
        <v>40</v>
      </c>
      <c r="C40" s="12">
        <v>1945000000000</v>
      </c>
      <c r="D40" s="12">
        <v>45000000000</v>
      </c>
      <c r="E40">
        <v>0.39200000000000002</v>
      </c>
      <c r="F40">
        <v>0.60799999999999998</v>
      </c>
      <c r="G40" s="18">
        <f t="shared" si="19"/>
        <v>789800000000</v>
      </c>
      <c r="N40">
        <v>14</v>
      </c>
      <c r="O40">
        <v>0</v>
      </c>
      <c r="P40">
        <v>0.13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0</v>
      </c>
      <c r="Y40">
        <v>0</v>
      </c>
      <c r="AD40">
        <v>14</v>
      </c>
      <c r="AE40">
        <v>0</v>
      </c>
      <c r="AF40">
        <v>0.13</v>
      </c>
      <c r="AG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B41" s="2" t="s">
        <v>41</v>
      </c>
      <c r="C41" s="12">
        <v>1945000000000</v>
      </c>
      <c r="D41" s="12">
        <v>45000000000</v>
      </c>
      <c r="E41">
        <v>0.39200000000000002</v>
      </c>
      <c r="F41">
        <v>0.60799999999999998</v>
      </c>
      <c r="G41" s="18">
        <f t="shared" si="19"/>
        <v>789800000000</v>
      </c>
      <c r="N41">
        <v>15</v>
      </c>
      <c r="O41">
        <v>0</v>
      </c>
      <c r="P41">
        <v>0.14000000000000001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AD41">
        <v>15</v>
      </c>
      <c r="AE41">
        <v>0</v>
      </c>
      <c r="AF41">
        <v>0.14000000000000001</v>
      </c>
      <c r="AG41">
        <v>0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</row>
    <row r="42" spans="1:41" x14ac:dyDescent="0.25">
      <c r="B42" s="2" t="s">
        <v>42</v>
      </c>
      <c r="C42" s="12">
        <v>1945000000000</v>
      </c>
      <c r="D42" s="12">
        <v>50000000000</v>
      </c>
      <c r="E42">
        <v>0.39200000000000002</v>
      </c>
      <c r="F42">
        <v>0.60799999999999998</v>
      </c>
      <c r="G42" s="18">
        <f t="shared" si="19"/>
        <v>792840000000</v>
      </c>
      <c r="N42">
        <v>16</v>
      </c>
      <c r="O42">
        <v>0</v>
      </c>
      <c r="P42">
        <v>0.15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AD42">
        <v>16</v>
      </c>
      <c r="AE42">
        <v>0</v>
      </c>
      <c r="AF42">
        <v>0.15</v>
      </c>
      <c r="AG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</row>
    <row r="43" spans="1:41" x14ac:dyDescent="0.25">
      <c r="B43" s="2" t="s">
        <v>43</v>
      </c>
      <c r="C43" s="12">
        <v>0</v>
      </c>
      <c r="D43" s="12">
        <v>-3.5</v>
      </c>
      <c r="E43">
        <v>0.39200000000000002</v>
      </c>
      <c r="F43">
        <v>0.60799999999999998</v>
      </c>
      <c r="G43" s="18">
        <f t="shared" si="19"/>
        <v>-2.1280000000000001</v>
      </c>
      <c r="N43">
        <v>17</v>
      </c>
      <c r="O43">
        <v>0</v>
      </c>
      <c r="P43">
        <v>0.16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AD43">
        <v>17</v>
      </c>
      <c r="AE43">
        <v>0</v>
      </c>
      <c r="AF43">
        <v>0.16</v>
      </c>
      <c r="AG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B44" s="2" t="s">
        <v>44</v>
      </c>
      <c r="C44" s="12">
        <v>22</v>
      </c>
      <c r="D44" s="12">
        <v>350</v>
      </c>
      <c r="E44">
        <v>0.39200000000000002</v>
      </c>
      <c r="F44">
        <v>0.60799999999999998</v>
      </c>
      <c r="G44" s="18">
        <f t="shared" si="19"/>
        <v>221.42399999999998</v>
      </c>
      <c r="N44">
        <v>18</v>
      </c>
      <c r="O44">
        <v>0</v>
      </c>
      <c r="P44">
        <v>0.17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AD44">
        <v>18</v>
      </c>
      <c r="AE44">
        <v>0</v>
      </c>
      <c r="AF44">
        <v>0.17</v>
      </c>
      <c r="AG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</row>
    <row r="45" spans="1:41" x14ac:dyDescent="0.25">
      <c r="B45" s="2" t="s">
        <v>45</v>
      </c>
      <c r="C45" s="12">
        <v>0</v>
      </c>
      <c r="D45" s="12">
        <v>6.3000000000000002E-9</v>
      </c>
      <c r="E45">
        <v>0.39200000000000002</v>
      </c>
      <c r="F45">
        <v>0.60799999999999998</v>
      </c>
      <c r="G45" s="18">
        <f t="shared" si="19"/>
        <v>3.8304000000000003E-9</v>
      </c>
      <c r="N45">
        <v>19</v>
      </c>
      <c r="O45">
        <v>0</v>
      </c>
      <c r="P45">
        <v>0.18</v>
      </c>
      <c r="Q45">
        <v>0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AD45">
        <v>19</v>
      </c>
      <c r="AE45">
        <v>0</v>
      </c>
      <c r="AF45">
        <v>0.18</v>
      </c>
      <c r="AG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B46" s="2" t="s">
        <v>46</v>
      </c>
      <c r="C46" s="12">
        <v>0</v>
      </c>
      <c r="D46" s="12">
        <v>2.6000000000000001E-9</v>
      </c>
      <c r="E46">
        <v>0.39200000000000002</v>
      </c>
      <c r="F46">
        <v>0.60799999999999998</v>
      </c>
      <c r="G46" s="18">
        <f t="shared" si="19"/>
        <v>1.5808E-9</v>
      </c>
      <c r="N46">
        <v>20</v>
      </c>
      <c r="O46">
        <v>0</v>
      </c>
      <c r="P46">
        <v>0.19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AD46">
        <v>20</v>
      </c>
      <c r="AE46">
        <v>0</v>
      </c>
      <c r="AF46">
        <v>0.19</v>
      </c>
      <c r="AG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B47" s="2" t="s">
        <v>47</v>
      </c>
      <c r="C47" s="12">
        <v>0.25</v>
      </c>
      <c r="D47" s="12">
        <v>9.0000000000000006E-5</v>
      </c>
      <c r="E47">
        <v>0.39200000000000002</v>
      </c>
      <c r="F47">
        <v>0.60799999999999998</v>
      </c>
      <c r="G47" s="18">
        <f t="shared" si="19"/>
        <v>9.8054719999999998E-2</v>
      </c>
      <c r="N47">
        <v>21</v>
      </c>
      <c r="O47">
        <v>0</v>
      </c>
      <c r="P47">
        <v>0.2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AD47">
        <v>21</v>
      </c>
      <c r="AE47">
        <v>0</v>
      </c>
      <c r="AF47">
        <v>0.2</v>
      </c>
      <c r="AG47">
        <v>0</v>
      </c>
      <c r="AI47">
        <v>1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0</v>
      </c>
    </row>
    <row r="48" spans="1:41" x14ac:dyDescent="0.25">
      <c r="B48" s="2" t="s">
        <v>48</v>
      </c>
      <c r="C48" s="12">
        <v>1400</v>
      </c>
      <c r="D48" s="12">
        <v>5550</v>
      </c>
      <c r="E48">
        <v>0.39200000000000002</v>
      </c>
      <c r="F48">
        <v>0.60799999999999998</v>
      </c>
      <c r="G48" s="18">
        <f t="shared" si="19"/>
        <v>3923.2000000000003</v>
      </c>
      <c r="N48">
        <v>22</v>
      </c>
      <c r="O48">
        <v>0.01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AD48">
        <v>22</v>
      </c>
      <c r="AE48">
        <v>0.01</v>
      </c>
      <c r="AF48">
        <v>0</v>
      </c>
      <c r="AG48">
        <v>0</v>
      </c>
      <c r="AI48">
        <v>1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0</v>
      </c>
    </row>
    <row r="49" spans="1:41" x14ac:dyDescent="0.25">
      <c r="B49" s="2" t="s">
        <v>49</v>
      </c>
      <c r="C49" s="1">
        <v>5.1680000000000003E-6</v>
      </c>
      <c r="D49" s="1">
        <v>1.2300000000000001E-5</v>
      </c>
      <c r="E49">
        <v>0.39200000000000002</v>
      </c>
      <c r="F49">
        <v>0.60799999999999998</v>
      </c>
      <c r="G49" s="18">
        <f t="shared" si="19"/>
        <v>9.5042559999999994E-6</v>
      </c>
      <c r="N49">
        <v>23</v>
      </c>
      <c r="O49">
        <v>0.01</v>
      </c>
      <c r="P49">
        <v>0.02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AD49">
        <v>23</v>
      </c>
      <c r="AE49">
        <v>0.01</v>
      </c>
      <c r="AF49">
        <v>0.02</v>
      </c>
      <c r="AG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5">
      <c r="B50" s="2" t="s">
        <v>50</v>
      </c>
      <c r="C50" s="12">
        <v>0</v>
      </c>
      <c r="D50" s="1">
        <v>-7.8000000000000005E-7</v>
      </c>
      <c r="E50">
        <v>0.39200000000000002</v>
      </c>
      <c r="F50">
        <v>0.60799999999999998</v>
      </c>
      <c r="G50" s="18">
        <f t="shared" si="19"/>
        <v>-4.7424000000000004E-7</v>
      </c>
      <c r="N50">
        <v>24</v>
      </c>
      <c r="O50">
        <v>0.01</v>
      </c>
      <c r="P50">
        <v>0.04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AD50">
        <v>24</v>
      </c>
      <c r="AE50">
        <v>0.01</v>
      </c>
      <c r="AF50">
        <v>0.04</v>
      </c>
      <c r="AG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25">
      <c r="B51" s="2" t="s">
        <v>51</v>
      </c>
      <c r="C51" s="12">
        <v>0</v>
      </c>
      <c r="D51" s="1">
        <v>-2.3000000000000001E-4</v>
      </c>
      <c r="E51">
        <v>0.39200000000000002</v>
      </c>
      <c r="F51">
        <v>0.60799999999999998</v>
      </c>
      <c r="G51" s="18">
        <f t="shared" si="19"/>
        <v>-1.3983999999999999E-4</v>
      </c>
      <c r="N51">
        <v>25</v>
      </c>
      <c r="O51">
        <v>0.01</v>
      </c>
      <c r="P51">
        <v>0.06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D51">
        <v>25</v>
      </c>
      <c r="AE51">
        <v>0.01</v>
      </c>
      <c r="AF51">
        <v>0.06</v>
      </c>
      <c r="AG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5">
      <c r="N52">
        <v>26</v>
      </c>
      <c r="O52">
        <v>0.01</v>
      </c>
      <c r="P52">
        <v>0.08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AD52">
        <v>26</v>
      </c>
      <c r="AE52">
        <v>0.01</v>
      </c>
      <c r="AF52">
        <v>0.08</v>
      </c>
      <c r="AG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25">
      <c r="N53">
        <v>27</v>
      </c>
      <c r="O53">
        <v>0.01</v>
      </c>
      <c r="P53">
        <v>0.1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D53">
        <v>27</v>
      </c>
      <c r="AE53">
        <v>0.01</v>
      </c>
      <c r="AF53">
        <v>0.1</v>
      </c>
      <c r="AG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5">
      <c r="A54" t="s">
        <v>31</v>
      </c>
      <c r="C54" s="15" t="s">
        <v>32</v>
      </c>
      <c r="D54" s="15" t="s">
        <v>33</v>
      </c>
      <c r="E54" s="2" t="s">
        <v>34</v>
      </c>
      <c r="F54" s="2" t="s">
        <v>30</v>
      </c>
      <c r="G54" s="16" t="s">
        <v>35</v>
      </c>
      <c r="N54">
        <v>28</v>
      </c>
      <c r="O54">
        <v>0.01</v>
      </c>
      <c r="P54">
        <v>0.12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AD54">
        <v>28</v>
      </c>
      <c r="AE54">
        <v>0.01</v>
      </c>
      <c r="AF54">
        <v>0.12</v>
      </c>
      <c r="AG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25">
      <c r="A55" s="17" t="s">
        <v>56</v>
      </c>
      <c r="B55" s="2" t="s">
        <v>37</v>
      </c>
      <c r="C55" s="12">
        <v>5825000000000</v>
      </c>
      <c r="D55" s="12">
        <v>220000000000</v>
      </c>
      <c r="E55">
        <v>0.28000000000000003</v>
      </c>
      <c r="F55">
        <f>1-E55</f>
        <v>0.72</v>
      </c>
      <c r="G55" s="18">
        <f>C55*E55+D55*F55</f>
        <v>1789400000000.0002</v>
      </c>
      <c r="N55">
        <v>29</v>
      </c>
      <c r="O55">
        <v>0.01</v>
      </c>
      <c r="P55">
        <v>0.14000000000000001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AD55">
        <v>29</v>
      </c>
      <c r="AE55">
        <v>0.01</v>
      </c>
      <c r="AF55">
        <v>0.14000000000000001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B56" s="2" t="s">
        <v>38</v>
      </c>
      <c r="C56" s="12">
        <v>7304000000000</v>
      </c>
      <c r="D56" s="12">
        <v>220000000000</v>
      </c>
      <c r="E56">
        <v>0.28000000000000003</v>
      </c>
      <c r="F56">
        <f t="shared" ref="F56:F66" si="20">1-E56</f>
        <v>0.72</v>
      </c>
      <c r="G56" s="18">
        <f t="shared" ref="G56:G69" si="21">C56*E56+D56*F56</f>
        <v>2203520000000</v>
      </c>
      <c r="N56">
        <v>30</v>
      </c>
      <c r="O56">
        <v>0.01</v>
      </c>
      <c r="P56">
        <v>0.16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AD56">
        <v>30</v>
      </c>
      <c r="AE56">
        <v>0.01</v>
      </c>
      <c r="AF56">
        <v>0.16</v>
      </c>
      <c r="AG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B57" s="2" t="s">
        <v>39</v>
      </c>
      <c r="C57" s="12">
        <v>1019000000000</v>
      </c>
      <c r="D57" s="12">
        <v>120000000000</v>
      </c>
      <c r="E57">
        <v>0.28000000000000003</v>
      </c>
      <c r="F57">
        <f t="shared" si="20"/>
        <v>0.72</v>
      </c>
      <c r="G57" s="18">
        <f t="shared" si="21"/>
        <v>371720000000</v>
      </c>
      <c r="N57">
        <v>31</v>
      </c>
      <c r="O57">
        <v>0.01</v>
      </c>
      <c r="P57">
        <v>0.18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AD57">
        <v>31</v>
      </c>
      <c r="AE57">
        <v>0.01</v>
      </c>
      <c r="AF57">
        <v>0.18</v>
      </c>
      <c r="AG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B58" s="2" t="s">
        <v>40</v>
      </c>
      <c r="C58" s="12">
        <v>1945000000000</v>
      </c>
      <c r="D58" s="12">
        <v>45000000000</v>
      </c>
      <c r="E58">
        <v>0.28000000000000003</v>
      </c>
      <c r="F58">
        <f t="shared" si="20"/>
        <v>0.72</v>
      </c>
      <c r="G58" s="18">
        <f t="shared" si="21"/>
        <v>577000000000</v>
      </c>
      <c r="N58">
        <v>32</v>
      </c>
      <c r="O58">
        <v>0.01</v>
      </c>
      <c r="P58">
        <v>0.2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D58">
        <v>32</v>
      </c>
      <c r="AE58">
        <v>0.01</v>
      </c>
      <c r="AF58">
        <v>0.2</v>
      </c>
      <c r="AG58">
        <v>0</v>
      </c>
      <c r="AI58">
        <v>1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</row>
    <row r="59" spans="1:41" x14ac:dyDescent="0.25">
      <c r="B59" s="2" t="s">
        <v>41</v>
      </c>
      <c r="C59" s="12">
        <v>1945000000000</v>
      </c>
      <c r="D59" s="12">
        <v>45000000000</v>
      </c>
      <c r="E59">
        <v>0.28000000000000003</v>
      </c>
      <c r="F59">
        <f t="shared" si="20"/>
        <v>0.72</v>
      </c>
      <c r="G59" s="18">
        <f t="shared" si="21"/>
        <v>577000000000</v>
      </c>
      <c r="N59">
        <v>33</v>
      </c>
      <c r="O59">
        <v>0.02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AD59">
        <v>33</v>
      </c>
      <c r="AE59">
        <v>0.02</v>
      </c>
      <c r="AF59">
        <v>0</v>
      </c>
      <c r="AG59">
        <v>0</v>
      </c>
      <c r="AI59">
        <v>1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</row>
    <row r="60" spans="1:41" x14ac:dyDescent="0.25">
      <c r="B60" s="2" t="s">
        <v>42</v>
      </c>
      <c r="C60" s="12">
        <v>1945000000000</v>
      </c>
      <c r="D60" s="12">
        <v>50000000000</v>
      </c>
      <c r="E60">
        <v>0.28000000000000003</v>
      </c>
      <c r="F60">
        <f t="shared" si="20"/>
        <v>0.72</v>
      </c>
      <c r="G60" s="18">
        <f t="shared" si="21"/>
        <v>580600000000</v>
      </c>
      <c r="N60">
        <v>34</v>
      </c>
      <c r="O60">
        <v>0.02</v>
      </c>
      <c r="P60">
        <v>0.01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AD60">
        <v>34</v>
      </c>
      <c r="AE60">
        <v>0.02</v>
      </c>
      <c r="AF60">
        <v>0.01</v>
      </c>
      <c r="AG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5">
      <c r="B61" s="2" t="s">
        <v>43</v>
      </c>
      <c r="C61" s="12">
        <v>0</v>
      </c>
      <c r="D61" s="12">
        <v>-3.5</v>
      </c>
      <c r="E61">
        <v>0.28000000000000003</v>
      </c>
      <c r="F61">
        <f t="shared" si="20"/>
        <v>0.72</v>
      </c>
      <c r="G61" s="18">
        <f t="shared" si="21"/>
        <v>-2.52</v>
      </c>
      <c r="N61">
        <v>35</v>
      </c>
      <c r="O61">
        <v>0.02</v>
      </c>
      <c r="P61">
        <v>0.02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AD61">
        <v>35</v>
      </c>
      <c r="AE61">
        <v>0.02</v>
      </c>
      <c r="AF61">
        <v>0.02</v>
      </c>
      <c r="AG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B62" s="2" t="s">
        <v>44</v>
      </c>
      <c r="C62" s="12">
        <v>22</v>
      </c>
      <c r="D62" s="12">
        <v>350</v>
      </c>
      <c r="E62">
        <v>0.28000000000000003</v>
      </c>
      <c r="F62">
        <f t="shared" si="20"/>
        <v>0.72</v>
      </c>
      <c r="G62" s="18">
        <f t="shared" si="21"/>
        <v>258.16000000000003</v>
      </c>
      <c r="N62">
        <v>36</v>
      </c>
      <c r="O62">
        <v>0.02</v>
      </c>
      <c r="P62">
        <v>0.03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AD62">
        <v>36</v>
      </c>
      <c r="AE62">
        <v>0.02</v>
      </c>
      <c r="AF62">
        <v>0.03</v>
      </c>
      <c r="AG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25">
      <c r="B63" s="2" t="s">
        <v>45</v>
      </c>
      <c r="C63" s="12">
        <v>0</v>
      </c>
      <c r="D63" s="12">
        <v>6.3000000000000002E-9</v>
      </c>
      <c r="E63">
        <v>0.28000000000000003</v>
      </c>
      <c r="F63">
        <f t="shared" si="20"/>
        <v>0.72</v>
      </c>
      <c r="G63" s="18">
        <f t="shared" si="21"/>
        <v>4.5360000000000001E-9</v>
      </c>
      <c r="N63">
        <v>37</v>
      </c>
      <c r="O63">
        <v>0.02</v>
      </c>
      <c r="P63">
        <v>0.04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AD63">
        <v>37</v>
      </c>
      <c r="AE63">
        <v>0.02</v>
      </c>
      <c r="AF63">
        <v>0.04</v>
      </c>
      <c r="AG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5">
      <c r="B64" s="2" t="s">
        <v>46</v>
      </c>
      <c r="C64" s="12">
        <v>0</v>
      </c>
      <c r="D64" s="12">
        <v>2.6000000000000001E-9</v>
      </c>
      <c r="E64">
        <v>0.28000000000000003</v>
      </c>
      <c r="F64">
        <f t="shared" si="20"/>
        <v>0.72</v>
      </c>
      <c r="G64" s="18">
        <f t="shared" si="21"/>
        <v>1.8720000000000002E-9</v>
      </c>
      <c r="N64">
        <v>38</v>
      </c>
      <c r="O64">
        <v>0.02</v>
      </c>
      <c r="P64">
        <v>0.05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AD64">
        <v>38</v>
      </c>
      <c r="AE64">
        <v>0.02</v>
      </c>
      <c r="AF64">
        <v>0.05</v>
      </c>
      <c r="AG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B65" s="2" t="s">
        <v>47</v>
      </c>
      <c r="C65" s="12">
        <v>0.25</v>
      </c>
      <c r="D65" s="12">
        <v>9.0000000000000006E-5</v>
      </c>
      <c r="E65">
        <v>0.28000000000000003</v>
      </c>
      <c r="F65">
        <f t="shared" si="20"/>
        <v>0.72</v>
      </c>
      <c r="G65" s="18">
        <f t="shared" si="21"/>
        <v>7.006480000000001E-2</v>
      </c>
      <c r="N65">
        <v>39</v>
      </c>
      <c r="O65">
        <v>0.02</v>
      </c>
      <c r="P65">
        <v>0.06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AD65">
        <v>39</v>
      </c>
      <c r="AE65">
        <v>0.02</v>
      </c>
      <c r="AF65">
        <v>0.06</v>
      </c>
      <c r="AG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5">
      <c r="B66" s="2" t="s">
        <v>48</v>
      </c>
      <c r="C66" s="12">
        <v>1400</v>
      </c>
      <c r="D66" s="12">
        <v>5550</v>
      </c>
      <c r="E66">
        <v>0.28000000000000003</v>
      </c>
      <c r="F66">
        <f t="shared" si="20"/>
        <v>0.72</v>
      </c>
      <c r="G66" s="18">
        <f t="shared" si="21"/>
        <v>4388</v>
      </c>
      <c r="N66">
        <v>40</v>
      </c>
      <c r="O66">
        <v>0.02</v>
      </c>
      <c r="P66">
        <v>7.0000000000000007E-2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AD66">
        <v>40</v>
      </c>
      <c r="AE66">
        <v>0.02</v>
      </c>
      <c r="AF66">
        <v>7.0000000000000007E-2</v>
      </c>
      <c r="AG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5">
      <c r="B67" s="2" t="s">
        <v>49</v>
      </c>
      <c r="C67" s="1">
        <v>5.1680000000000003E-6</v>
      </c>
      <c r="D67" s="1">
        <v>1.2300000000000001E-5</v>
      </c>
      <c r="E67">
        <v>0.28000000000000003</v>
      </c>
      <c r="F67">
        <f>1-E67</f>
        <v>0.72</v>
      </c>
      <c r="G67" s="18">
        <f t="shared" si="21"/>
        <v>1.0303039999999999E-5</v>
      </c>
      <c r="N67">
        <v>41</v>
      </c>
      <c r="O67">
        <v>0.02</v>
      </c>
      <c r="P67">
        <v>0.08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AD67">
        <v>41</v>
      </c>
      <c r="AE67">
        <v>0.02</v>
      </c>
      <c r="AF67">
        <v>0.08</v>
      </c>
      <c r="AG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25">
      <c r="B68" s="2" t="s">
        <v>50</v>
      </c>
      <c r="C68" s="12">
        <v>0</v>
      </c>
      <c r="D68" s="1">
        <v>-7.8000000000000005E-7</v>
      </c>
      <c r="E68">
        <v>0.28000000000000003</v>
      </c>
      <c r="F68">
        <f>1-E68</f>
        <v>0.72</v>
      </c>
      <c r="G68" s="18">
        <f t="shared" si="21"/>
        <v>-5.6160000000000005E-7</v>
      </c>
      <c r="N68">
        <v>42</v>
      </c>
      <c r="O68">
        <v>0.02</v>
      </c>
      <c r="P68">
        <v>0.09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AD68">
        <v>42</v>
      </c>
      <c r="AE68">
        <v>0.02</v>
      </c>
      <c r="AF68">
        <v>0.09</v>
      </c>
      <c r="AG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B69" s="2" t="s">
        <v>51</v>
      </c>
      <c r="C69" s="12">
        <v>0</v>
      </c>
      <c r="D69" s="1">
        <v>-2.3000000000000001E-4</v>
      </c>
      <c r="E69">
        <v>0.28000000000000003</v>
      </c>
      <c r="F69">
        <f>1-E69</f>
        <v>0.72</v>
      </c>
      <c r="G69" s="18">
        <f t="shared" si="21"/>
        <v>-1.6559999999999999E-4</v>
      </c>
      <c r="N69">
        <v>43</v>
      </c>
      <c r="O69">
        <v>0.02</v>
      </c>
      <c r="P69">
        <v>0.1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AD69">
        <v>43</v>
      </c>
      <c r="AE69">
        <v>0.02</v>
      </c>
      <c r="AF69">
        <v>0.1</v>
      </c>
      <c r="AG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5">
      <c r="N70">
        <v>44</v>
      </c>
      <c r="O70">
        <v>0.02</v>
      </c>
      <c r="P70">
        <v>0.11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AD70">
        <v>44</v>
      </c>
      <c r="AE70">
        <v>0.02</v>
      </c>
      <c r="AF70">
        <v>0.11</v>
      </c>
      <c r="AG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N71">
        <v>45</v>
      </c>
      <c r="O71">
        <v>0.02</v>
      </c>
      <c r="P71">
        <v>0.12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AD71">
        <v>45</v>
      </c>
      <c r="AE71">
        <v>0.02</v>
      </c>
      <c r="AF71">
        <v>0.12</v>
      </c>
      <c r="AG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 t="s">
        <v>31</v>
      </c>
      <c r="C72" s="15" t="s">
        <v>32</v>
      </c>
      <c r="D72" s="15" t="s">
        <v>33</v>
      </c>
      <c r="E72" s="2" t="s">
        <v>34</v>
      </c>
      <c r="F72" s="2" t="s">
        <v>30</v>
      </c>
      <c r="G72" s="16" t="s">
        <v>35</v>
      </c>
      <c r="N72">
        <v>46</v>
      </c>
      <c r="O72">
        <v>0.02</v>
      </c>
      <c r="P72">
        <v>0.13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AD72">
        <v>46</v>
      </c>
      <c r="AE72">
        <v>0.02</v>
      </c>
      <c r="AF72">
        <v>0.13</v>
      </c>
      <c r="AG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5">
      <c r="A73" s="17" t="s">
        <v>57</v>
      </c>
      <c r="B73" s="2" t="s">
        <v>37</v>
      </c>
      <c r="C73" s="12">
        <v>5825000000000</v>
      </c>
      <c r="D73" s="12">
        <v>220000000000</v>
      </c>
      <c r="E73">
        <v>0.16800000000000004</v>
      </c>
      <c r="F73">
        <v>0.83199999999999996</v>
      </c>
      <c r="G73" s="18">
        <f>C73*E73+D73*F73</f>
        <v>1161640000000.0002</v>
      </c>
      <c r="N73">
        <v>47</v>
      </c>
      <c r="O73">
        <v>0.02</v>
      </c>
      <c r="P73">
        <v>0.14000000000000001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AD73">
        <v>47</v>
      </c>
      <c r="AE73">
        <v>0.02</v>
      </c>
      <c r="AF73">
        <v>0.14000000000000001</v>
      </c>
      <c r="AG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25">
      <c r="B74" s="2" t="s">
        <v>38</v>
      </c>
      <c r="C74" s="12">
        <v>7304000000000</v>
      </c>
      <c r="D74" s="12">
        <v>220000000000</v>
      </c>
      <c r="E74">
        <v>0.16800000000000004</v>
      </c>
      <c r="F74">
        <v>0.83199999999999996</v>
      </c>
      <c r="G74" s="18">
        <f t="shared" ref="G74:G87" si="22">C74*E74+D74*F74</f>
        <v>1410112000000.0002</v>
      </c>
      <c r="N74">
        <v>48</v>
      </c>
      <c r="O74">
        <v>0.02</v>
      </c>
      <c r="P74">
        <v>0.15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AD74">
        <v>48</v>
      </c>
      <c r="AE74">
        <v>0.02</v>
      </c>
      <c r="AF74">
        <v>0.15</v>
      </c>
      <c r="AG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B75" s="2" t="s">
        <v>39</v>
      </c>
      <c r="C75" s="12">
        <v>1019000000000</v>
      </c>
      <c r="D75" s="12">
        <v>120000000000</v>
      </c>
      <c r="E75">
        <v>0.16800000000000004</v>
      </c>
      <c r="F75">
        <v>0.83199999999999996</v>
      </c>
      <c r="G75" s="18">
        <f t="shared" si="22"/>
        <v>271032000000.00003</v>
      </c>
      <c r="N75">
        <v>49</v>
      </c>
      <c r="O75">
        <v>0.02</v>
      </c>
      <c r="P75">
        <v>0.16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AD75">
        <v>49</v>
      </c>
      <c r="AE75">
        <v>0.02</v>
      </c>
      <c r="AF75">
        <v>0.16</v>
      </c>
      <c r="AG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B76" s="2" t="s">
        <v>40</v>
      </c>
      <c r="C76" s="12">
        <v>1945000000000</v>
      </c>
      <c r="D76" s="12">
        <v>45000000000</v>
      </c>
      <c r="E76">
        <v>0.16800000000000004</v>
      </c>
      <c r="F76">
        <v>0.83199999999999996</v>
      </c>
      <c r="G76" s="18">
        <f t="shared" si="22"/>
        <v>364200000000.00006</v>
      </c>
      <c r="N76">
        <v>50</v>
      </c>
      <c r="O76">
        <v>0.02</v>
      </c>
      <c r="P76">
        <v>0.17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AD76">
        <v>50</v>
      </c>
      <c r="AE76">
        <v>0.02</v>
      </c>
      <c r="AF76">
        <v>0.17</v>
      </c>
      <c r="AG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25">
      <c r="B77" s="2" t="s">
        <v>41</v>
      </c>
      <c r="C77" s="12">
        <v>1945000000000</v>
      </c>
      <c r="D77" s="12">
        <v>45000000000</v>
      </c>
      <c r="E77">
        <v>0.16800000000000004</v>
      </c>
      <c r="F77">
        <v>0.83199999999999996</v>
      </c>
      <c r="G77" s="18">
        <f t="shared" si="22"/>
        <v>364200000000.00006</v>
      </c>
      <c r="N77">
        <v>51</v>
      </c>
      <c r="O77">
        <v>0.02</v>
      </c>
      <c r="P77">
        <v>0.18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AD77">
        <v>51</v>
      </c>
      <c r="AE77">
        <v>0.02</v>
      </c>
      <c r="AF77">
        <v>0.18</v>
      </c>
      <c r="AG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5">
      <c r="B78" s="2" t="s">
        <v>42</v>
      </c>
      <c r="C78" s="12">
        <v>1945000000000</v>
      </c>
      <c r="D78" s="12">
        <v>50000000000</v>
      </c>
      <c r="E78">
        <v>0.16800000000000004</v>
      </c>
      <c r="F78">
        <v>0.83199999999999996</v>
      </c>
      <c r="G78" s="18">
        <f t="shared" si="22"/>
        <v>368360000000.00006</v>
      </c>
      <c r="N78">
        <v>52</v>
      </c>
      <c r="O78">
        <v>0.02</v>
      </c>
      <c r="P78">
        <v>0.19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AD78">
        <v>52</v>
      </c>
      <c r="AE78">
        <v>0.02</v>
      </c>
      <c r="AF78">
        <v>0.19</v>
      </c>
      <c r="AG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25">
      <c r="B79" s="2" t="s">
        <v>43</v>
      </c>
      <c r="C79" s="12">
        <v>0</v>
      </c>
      <c r="D79" s="12">
        <v>-3.5</v>
      </c>
      <c r="E79">
        <v>0.16800000000000004</v>
      </c>
      <c r="F79">
        <v>0.83199999999999996</v>
      </c>
      <c r="G79" s="18">
        <f t="shared" si="22"/>
        <v>-2.9119999999999999</v>
      </c>
      <c r="N79">
        <v>53</v>
      </c>
      <c r="O79">
        <v>0.02</v>
      </c>
      <c r="P79">
        <v>0.2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AD79">
        <v>53</v>
      </c>
      <c r="AE79">
        <v>0.02</v>
      </c>
      <c r="AF79">
        <v>0.2</v>
      </c>
      <c r="AG79">
        <v>0</v>
      </c>
      <c r="AI79">
        <v>1</v>
      </c>
      <c r="AJ79">
        <v>0</v>
      </c>
      <c r="AK79">
        <v>1</v>
      </c>
      <c r="AL79">
        <v>1</v>
      </c>
      <c r="AM79">
        <v>0</v>
      </c>
      <c r="AN79">
        <v>0</v>
      </c>
      <c r="AO79">
        <v>0</v>
      </c>
    </row>
    <row r="80" spans="1:41" x14ac:dyDescent="0.25">
      <c r="B80" s="2" t="s">
        <v>44</v>
      </c>
      <c r="C80" s="12">
        <v>22</v>
      </c>
      <c r="D80" s="12">
        <v>350</v>
      </c>
      <c r="E80">
        <v>0.16800000000000004</v>
      </c>
      <c r="F80">
        <v>0.83199999999999996</v>
      </c>
      <c r="G80" s="18">
        <f t="shared" si="22"/>
        <v>294.89600000000002</v>
      </c>
      <c r="N80">
        <v>54</v>
      </c>
      <c r="O80">
        <v>0.03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AD80">
        <v>54</v>
      </c>
      <c r="AE80">
        <v>0.03</v>
      </c>
      <c r="AF80">
        <v>0</v>
      </c>
      <c r="AG80">
        <v>0</v>
      </c>
      <c r="AI80">
        <v>1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0</v>
      </c>
    </row>
    <row r="81" spans="1:41" x14ac:dyDescent="0.25">
      <c r="B81" s="2" t="s">
        <v>45</v>
      </c>
      <c r="C81" s="12">
        <v>0</v>
      </c>
      <c r="D81" s="12">
        <v>6.3000000000000002E-9</v>
      </c>
      <c r="E81">
        <v>0.16800000000000004</v>
      </c>
      <c r="F81">
        <v>0.83199999999999996</v>
      </c>
      <c r="G81" s="18">
        <f t="shared" si="22"/>
        <v>5.2415999999999998E-9</v>
      </c>
      <c r="N81">
        <v>55</v>
      </c>
      <c r="O81">
        <v>0.03</v>
      </c>
      <c r="P81">
        <v>0.02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AD81">
        <v>55</v>
      </c>
      <c r="AE81">
        <v>0.03</v>
      </c>
      <c r="AF81">
        <v>0.02</v>
      </c>
      <c r="AG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25">
      <c r="B82" s="2" t="s">
        <v>46</v>
      </c>
      <c r="C82" s="12">
        <v>0</v>
      </c>
      <c r="D82" s="12">
        <v>2.6000000000000001E-9</v>
      </c>
      <c r="E82">
        <v>0.16800000000000004</v>
      </c>
      <c r="F82">
        <v>0.83199999999999996</v>
      </c>
      <c r="G82" s="18">
        <f t="shared" si="22"/>
        <v>2.1632000000000001E-9</v>
      </c>
      <c r="N82">
        <v>56</v>
      </c>
      <c r="O82">
        <v>0.03</v>
      </c>
      <c r="P82">
        <v>0.04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AD82">
        <v>56</v>
      </c>
      <c r="AE82">
        <v>0.03</v>
      </c>
      <c r="AF82">
        <v>0.04</v>
      </c>
      <c r="AG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B83" s="2" t="s">
        <v>47</v>
      </c>
      <c r="C83" s="12">
        <v>0.25</v>
      </c>
      <c r="D83" s="12">
        <v>9.0000000000000006E-5</v>
      </c>
      <c r="E83">
        <v>0.16800000000000004</v>
      </c>
      <c r="F83">
        <v>0.83199999999999996</v>
      </c>
      <c r="G83" s="18">
        <f t="shared" si="22"/>
        <v>4.2074880000000009E-2</v>
      </c>
      <c r="N83">
        <v>57</v>
      </c>
      <c r="O83">
        <v>0.03</v>
      </c>
      <c r="P83">
        <v>0.06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AD83">
        <v>57</v>
      </c>
      <c r="AE83">
        <v>0.03</v>
      </c>
      <c r="AF83">
        <v>0.06</v>
      </c>
      <c r="AG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B84" s="2" t="s">
        <v>48</v>
      </c>
      <c r="C84" s="12">
        <v>1400</v>
      </c>
      <c r="D84" s="12">
        <v>5550</v>
      </c>
      <c r="E84">
        <v>0.16800000000000004</v>
      </c>
      <c r="F84">
        <v>0.83199999999999996</v>
      </c>
      <c r="G84" s="18">
        <f t="shared" si="22"/>
        <v>4852.7999999999993</v>
      </c>
      <c r="N84">
        <v>58</v>
      </c>
      <c r="O84">
        <v>0.03</v>
      </c>
      <c r="P84">
        <v>0.08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AD84">
        <v>58</v>
      </c>
      <c r="AE84">
        <v>0.03</v>
      </c>
      <c r="AF84">
        <v>0.08</v>
      </c>
      <c r="AG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B85" s="2" t="s">
        <v>49</v>
      </c>
      <c r="C85" s="1">
        <v>5.1680000000000003E-6</v>
      </c>
      <c r="D85" s="1">
        <v>1.2300000000000001E-5</v>
      </c>
      <c r="E85">
        <v>0.16800000000000001</v>
      </c>
      <c r="F85">
        <v>0.83199999999999996</v>
      </c>
      <c r="G85" s="18">
        <f t="shared" si="22"/>
        <v>1.1101824E-5</v>
      </c>
      <c r="N85">
        <v>59</v>
      </c>
      <c r="O85">
        <v>0.03</v>
      </c>
      <c r="P85">
        <v>0.1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AD85">
        <v>59</v>
      </c>
      <c r="AE85">
        <v>0.03</v>
      </c>
      <c r="AF85">
        <v>0.1</v>
      </c>
      <c r="AG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25">
      <c r="B86" s="2" t="s">
        <v>50</v>
      </c>
      <c r="C86" s="12">
        <v>0</v>
      </c>
      <c r="D86" s="1">
        <v>-7.8000000000000005E-7</v>
      </c>
      <c r="E86">
        <v>0.16800000000000001</v>
      </c>
      <c r="F86">
        <v>0.83199999999999996</v>
      </c>
      <c r="G86" s="18">
        <f t="shared" si="22"/>
        <v>-6.4896000000000001E-7</v>
      </c>
      <c r="N86">
        <v>60</v>
      </c>
      <c r="O86">
        <v>0.03</v>
      </c>
      <c r="P86">
        <v>0.12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AD86">
        <v>60</v>
      </c>
      <c r="AE86">
        <v>0.03</v>
      </c>
      <c r="AF86">
        <v>0.12</v>
      </c>
      <c r="AG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5">
      <c r="B87" s="2" t="s">
        <v>51</v>
      </c>
      <c r="C87" s="12">
        <v>0</v>
      </c>
      <c r="D87" s="1">
        <v>-2.3000000000000001E-4</v>
      </c>
      <c r="E87">
        <v>0.16800000000000001</v>
      </c>
      <c r="F87">
        <v>0.83199999999999996</v>
      </c>
      <c r="G87" s="18">
        <f t="shared" si="22"/>
        <v>-1.9135999999999998E-4</v>
      </c>
      <c r="N87">
        <v>61</v>
      </c>
      <c r="O87">
        <v>0.03</v>
      </c>
      <c r="P87">
        <v>0.14000000000000001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D87">
        <v>61</v>
      </c>
      <c r="AE87">
        <v>0.03</v>
      </c>
      <c r="AF87">
        <v>0.14000000000000001</v>
      </c>
      <c r="AG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25">
      <c r="N88">
        <v>62</v>
      </c>
      <c r="O88">
        <v>0.03</v>
      </c>
      <c r="P88">
        <v>0.16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AD88">
        <v>62</v>
      </c>
      <c r="AE88">
        <v>0.03</v>
      </c>
      <c r="AF88">
        <v>0.16</v>
      </c>
      <c r="AG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N89">
        <v>63</v>
      </c>
      <c r="O89">
        <v>0.03</v>
      </c>
      <c r="P89">
        <v>0.18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AD89">
        <v>63</v>
      </c>
      <c r="AE89">
        <v>0.03</v>
      </c>
      <c r="AF89">
        <v>0.18</v>
      </c>
      <c r="AG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N90">
        <v>64</v>
      </c>
      <c r="O90">
        <v>0.03</v>
      </c>
      <c r="P90">
        <v>0.2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AD90">
        <v>64</v>
      </c>
      <c r="AE90">
        <v>0.03</v>
      </c>
      <c r="AF90">
        <v>0.2</v>
      </c>
      <c r="AG90">
        <v>0</v>
      </c>
      <c r="AI90">
        <v>1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0</v>
      </c>
    </row>
    <row r="91" spans="1:41" x14ac:dyDescent="0.25">
      <c r="A91" t="s">
        <v>31</v>
      </c>
      <c r="C91" s="15" t="s">
        <v>32</v>
      </c>
      <c r="D91" s="15" t="s">
        <v>33</v>
      </c>
      <c r="E91" s="2" t="s">
        <v>34</v>
      </c>
      <c r="F91" s="2" t="s">
        <v>30</v>
      </c>
      <c r="G91" s="16" t="s">
        <v>35</v>
      </c>
      <c r="N91">
        <v>65</v>
      </c>
      <c r="O91">
        <v>0.04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AD91">
        <v>65</v>
      </c>
      <c r="AE91">
        <v>0.04</v>
      </c>
      <c r="AF91">
        <v>0</v>
      </c>
      <c r="AG91">
        <v>0</v>
      </c>
      <c r="AI91">
        <v>1</v>
      </c>
      <c r="AJ91">
        <v>0</v>
      </c>
      <c r="AK91">
        <v>1</v>
      </c>
      <c r="AL91">
        <v>1</v>
      </c>
      <c r="AM91">
        <v>0</v>
      </c>
      <c r="AN91">
        <v>0</v>
      </c>
      <c r="AO91">
        <v>0</v>
      </c>
    </row>
    <row r="92" spans="1:41" x14ac:dyDescent="0.25">
      <c r="A92" s="17" t="s">
        <v>58</v>
      </c>
      <c r="B92" s="2" t="s">
        <v>37</v>
      </c>
      <c r="C92" s="12">
        <v>5825000000000</v>
      </c>
      <c r="D92" s="12">
        <v>220000000000</v>
      </c>
      <c r="E92">
        <v>5.6000000000000008E-2</v>
      </c>
      <c r="F92">
        <f>1-E92</f>
        <v>0.94399999999999995</v>
      </c>
      <c r="G92" s="18">
        <f>C92*E92+D92*F92</f>
        <v>533880000000.00006</v>
      </c>
      <c r="N92">
        <v>66</v>
      </c>
      <c r="O92">
        <v>0.04</v>
      </c>
      <c r="P92">
        <v>0.01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AD92">
        <v>66</v>
      </c>
      <c r="AE92">
        <v>0.04</v>
      </c>
      <c r="AF92">
        <v>0.01</v>
      </c>
      <c r="AG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5">
      <c r="B93" s="2" t="s">
        <v>38</v>
      </c>
      <c r="C93" s="12">
        <v>7304000000000</v>
      </c>
      <c r="D93" s="12">
        <v>220000000000</v>
      </c>
      <c r="E93">
        <v>5.6000000000000008E-2</v>
      </c>
      <c r="F93">
        <f t="shared" ref="F93:F103" si="23">1-E93</f>
        <v>0.94399999999999995</v>
      </c>
      <c r="G93" s="18">
        <f t="shared" ref="G93:G106" si="24">C93*E93+D93*F93</f>
        <v>616704000000</v>
      </c>
      <c r="N93">
        <v>67</v>
      </c>
      <c r="O93">
        <v>0.04</v>
      </c>
      <c r="P93">
        <v>0.02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AD93">
        <v>67</v>
      </c>
      <c r="AE93">
        <v>0.04</v>
      </c>
      <c r="AF93">
        <v>0.02</v>
      </c>
      <c r="AG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25">
      <c r="B94" s="2" t="s">
        <v>39</v>
      </c>
      <c r="C94" s="12">
        <v>1019000000000</v>
      </c>
      <c r="D94" s="12">
        <v>120000000000</v>
      </c>
      <c r="E94">
        <v>5.6000000000000008E-2</v>
      </c>
      <c r="F94">
        <f t="shared" si="23"/>
        <v>0.94399999999999995</v>
      </c>
      <c r="G94" s="18">
        <f t="shared" si="24"/>
        <v>170344000000</v>
      </c>
      <c r="N94">
        <v>68</v>
      </c>
      <c r="O94">
        <v>0.04</v>
      </c>
      <c r="P94">
        <v>0.03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AD94">
        <v>68</v>
      </c>
      <c r="AE94">
        <v>0.04</v>
      </c>
      <c r="AF94">
        <v>0.03</v>
      </c>
      <c r="AG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25">
      <c r="B95" s="2" t="s">
        <v>40</v>
      </c>
      <c r="C95" s="12">
        <v>1945000000000</v>
      </c>
      <c r="D95" s="12">
        <v>45000000000</v>
      </c>
      <c r="E95">
        <v>5.6000000000000008E-2</v>
      </c>
      <c r="F95">
        <f t="shared" si="23"/>
        <v>0.94399999999999995</v>
      </c>
      <c r="G95" s="18">
        <f t="shared" si="24"/>
        <v>151400000000</v>
      </c>
      <c r="N95">
        <v>69</v>
      </c>
      <c r="O95">
        <v>0.04</v>
      </c>
      <c r="P95">
        <v>0.04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AD95">
        <v>69</v>
      </c>
      <c r="AE95">
        <v>0.04</v>
      </c>
      <c r="AF95">
        <v>0.04</v>
      </c>
      <c r="AG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25">
      <c r="B96" s="2" t="s">
        <v>41</v>
      </c>
      <c r="C96" s="12">
        <v>1945000000000</v>
      </c>
      <c r="D96" s="12">
        <v>45000000000</v>
      </c>
      <c r="E96">
        <v>5.6000000000000008E-2</v>
      </c>
      <c r="F96">
        <f t="shared" si="23"/>
        <v>0.94399999999999995</v>
      </c>
      <c r="G96" s="18">
        <f t="shared" si="24"/>
        <v>151400000000</v>
      </c>
      <c r="N96">
        <v>70</v>
      </c>
      <c r="O96">
        <v>0.04</v>
      </c>
      <c r="P96">
        <v>0.05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AD96">
        <v>70</v>
      </c>
      <c r="AE96">
        <v>0.04</v>
      </c>
      <c r="AF96">
        <v>0.05</v>
      </c>
      <c r="AG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2:41" x14ac:dyDescent="0.25">
      <c r="B97" s="2" t="s">
        <v>42</v>
      </c>
      <c r="C97" s="12">
        <v>1945000000000</v>
      </c>
      <c r="D97" s="12">
        <v>50000000000</v>
      </c>
      <c r="E97">
        <v>5.6000000000000008E-2</v>
      </c>
      <c r="F97">
        <f t="shared" si="23"/>
        <v>0.94399999999999995</v>
      </c>
      <c r="G97" s="18">
        <f t="shared" si="24"/>
        <v>156120000000</v>
      </c>
      <c r="N97">
        <v>71</v>
      </c>
      <c r="O97">
        <v>0.04</v>
      </c>
      <c r="P97">
        <v>0.06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AD97">
        <v>71</v>
      </c>
      <c r="AE97">
        <v>0.04</v>
      </c>
      <c r="AF97">
        <v>0.06</v>
      </c>
      <c r="AG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2:41" x14ac:dyDescent="0.25">
      <c r="B98" s="2" t="s">
        <v>43</v>
      </c>
      <c r="C98" s="12">
        <v>0</v>
      </c>
      <c r="D98" s="12">
        <v>-3.5</v>
      </c>
      <c r="E98">
        <v>5.6000000000000008E-2</v>
      </c>
      <c r="F98">
        <f t="shared" si="23"/>
        <v>0.94399999999999995</v>
      </c>
      <c r="G98" s="18">
        <f t="shared" si="24"/>
        <v>-3.3039999999999998</v>
      </c>
      <c r="N98">
        <v>72</v>
      </c>
      <c r="O98">
        <v>0.04</v>
      </c>
      <c r="P98">
        <v>7.0000000000000007E-2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AD98">
        <v>72</v>
      </c>
      <c r="AE98">
        <v>0.04</v>
      </c>
      <c r="AF98">
        <v>7.0000000000000007E-2</v>
      </c>
      <c r="AG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2:41" x14ac:dyDescent="0.25">
      <c r="B99" s="2" t="s">
        <v>44</v>
      </c>
      <c r="C99" s="12">
        <v>22</v>
      </c>
      <c r="D99" s="12">
        <v>350</v>
      </c>
      <c r="E99">
        <v>5.6000000000000008E-2</v>
      </c>
      <c r="F99">
        <f t="shared" si="23"/>
        <v>0.94399999999999995</v>
      </c>
      <c r="G99" s="18">
        <f t="shared" si="24"/>
        <v>331.63200000000001</v>
      </c>
      <c r="N99">
        <v>73</v>
      </c>
      <c r="O99">
        <v>0.04</v>
      </c>
      <c r="P99">
        <v>0.08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AD99">
        <v>73</v>
      </c>
      <c r="AE99">
        <v>0.04</v>
      </c>
      <c r="AF99">
        <v>0.08</v>
      </c>
      <c r="AG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2:41" x14ac:dyDescent="0.25">
      <c r="B100" s="2" t="s">
        <v>45</v>
      </c>
      <c r="C100" s="12">
        <v>0</v>
      </c>
      <c r="D100" s="12">
        <v>6.3000000000000002E-9</v>
      </c>
      <c r="E100">
        <v>5.6000000000000008E-2</v>
      </c>
      <c r="F100">
        <f t="shared" si="23"/>
        <v>0.94399999999999995</v>
      </c>
      <c r="G100" s="18">
        <f t="shared" si="24"/>
        <v>5.9471999999999995E-9</v>
      </c>
      <c r="N100">
        <v>74</v>
      </c>
      <c r="O100">
        <v>0.04</v>
      </c>
      <c r="P100">
        <v>0.09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AD100">
        <v>74</v>
      </c>
      <c r="AE100">
        <v>0.04</v>
      </c>
      <c r="AF100">
        <v>0.09</v>
      </c>
      <c r="AG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2:41" x14ac:dyDescent="0.25">
      <c r="B101" s="2" t="s">
        <v>46</v>
      </c>
      <c r="C101" s="12">
        <v>0</v>
      </c>
      <c r="D101" s="12">
        <v>2.6000000000000001E-9</v>
      </c>
      <c r="E101">
        <v>5.6000000000000008E-2</v>
      </c>
      <c r="F101">
        <f t="shared" si="23"/>
        <v>0.94399999999999995</v>
      </c>
      <c r="G101" s="18">
        <f t="shared" si="24"/>
        <v>2.4544000000000001E-9</v>
      </c>
      <c r="N101">
        <v>75</v>
      </c>
      <c r="O101">
        <v>0.04</v>
      </c>
      <c r="P101">
        <v>0.1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AD101">
        <v>75</v>
      </c>
      <c r="AE101">
        <v>0.04</v>
      </c>
      <c r="AF101">
        <v>0.1</v>
      </c>
      <c r="AG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2:41" x14ac:dyDescent="0.25">
      <c r="B102" s="2" t="s">
        <v>47</v>
      </c>
      <c r="C102" s="12">
        <v>0.25</v>
      </c>
      <c r="D102" s="12">
        <v>9.0000000000000006E-5</v>
      </c>
      <c r="E102">
        <v>5.6000000000000008E-2</v>
      </c>
      <c r="F102">
        <f t="shared" si="23"/>
        <v>0.94399999999999995</v>
      </c>
      <c r="G102" s="18">
        <f t="shared" si="24"/>
        <v>1.4084960000000002E-2</v>
      </c>
      <c r="N102">
        <v>76</v>
      </c>
      <c r="O102">
        <v>0.04</v>
      </c>
      <c r="P102">
        <v>0.11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AD102">
        <v>76</v>
      </c>
      <c r="AE102">
        <v>0.04</v>
      </c>
      <c r="AF102">
        <v>0.11</v>
      </c>
      <c r="AG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2:41" x14ac:dyDescent="0.25">
      <c r="B103" s="2" t="s">
        <v>48</v>
      </c>
      <c r="C103" s="12">
        <v>1400</v>
      </c>
      <c r="D103" s="12">
        <v>5550</v>
      </c>
      <c r="E103">
        <v>5.6000000000000008E-2</v>
      </c>
      <c r="F103">
        <f t="shared" si="23"/>
        <v>0.94399999999999995</v>
      </c>
      <c r="G103" s="18">
        <f t="shared" si="24"/>
        <v>5317.5999999999995</v>
      </c>
      <c r="N103">
        <v>77</v>
      </c>
      <c r="O103">
        <v>0.04</v>
      </c>
      <c r="P103">
        <v>0.12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AD103">
        <v>77</v>
      </c>
      <c r="AE103">
        <v>0.04</v>
      </c>
      <c r="AF103">
        <v>0.12</v>
      </c>
      <c r="AG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2:41" x14ac:dyDescent="0.25">
      <c r="B104" s="2" t="s">
        <v>49</v>
      </c>
      <c r="C104" s="1">
        <v>5.1680000000000003E-6</v>
      </c>
      <c r="D104" s="1">
        <v>1.2300000000000001E-5</v>
      </c>
      <c r="E104">
        <v>5.6000000000000001E-2</v>
      </c>
      <c r="F104">
        <f>1-E104</f>
        <v>0.94399999999999995</v>
      </c>
      <c r="G104" s="18">
        <f t="shared" si="24"/>
        <v>1.1900607999999999E-5</v>
      </c>
      <c r="N104">
        <v>78</v>
      </c>
      <c r="O104">
        <v>0.04</v>
      </c>
      <c r="P104">
        <v>0.13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D104">
        <v>78</v>
      </c>
      <c r="AE104">
        <v>0.04</v>
      </c>
      <c r="AF104">
        <v>0.13</v>
      </c>
      <c r="AG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2:41" x14ac:dyDescent="0.25">
      <c r="B105" s="2" t="s">
        <v>50</v>
      </c>
      <c r="C105" s="12">
        <v>0</v>
      </c>
      <c r="D105" s="1">
        <v>-7.8000000000000005E-7</v>
      </c>
      <c r="E105">
        <v>5.6000000000000001E-2</v>
      </c>
      <c r="F105">
        <f>1-E105</f>
        <v>0.94399999999999995</v>
      </c>
      <c r="G105" s="18">
        <f t="shared" si="24"/>
        <v>-7.3631999999999997E-7</v>
      </c>
      <c r="N105">
        <v>79</v>
      </c>
      <c r="O105">
        <v>0.04</v>
      </c>
      <c r="P105">
        <v>0.14000000000000001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AD105">
        <v>79</v>
      </c>
      <c r="AE105">
        <v>0.04</v>
      </c>
      <c r="AF105">
        <v>0.14000000000000001</v>
      </c>
      <c r="AG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2:41" x14ac:dyDescent="0.25">
      <c r="B106" s="2" t="s">
        <v>51</v>
      </c>
      <c r="C106" s="12">
        <v>0</v>
      </c>
      <c r="D106" s="1">
        <v>-2.3000000000000001E-4</v>
      </c>
      <c r="E106">
        <v>5.6000000000000001E-2</v>
      </c>
      <c r="F106">
        <f>1-E106</f>
        <v>0.94399999999999995</v>
      </c>
      <c r="G106" s="18">
        <f t="shared" si="24"/>
        <v>-2.1712000000000001E-4</v>
      </c>
      <c r="N106">
        <v>80</v>
      </c>
      <c r="O106">
        <v>0.04</v>
      </c>
      <c r="P106">
        <v>0.15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D106">
        <v>80</v>
      </c>
      <c r="AE106">
        <v>0.04</v>
      </c>
      <c r="AF106">
        <v>0.15</v>
      </c>
      <c r="AG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2:41" x14ac:dyDescent="0.25">
      <c r="N107">
        <v>81</v>
      </c>
      <c r="O107">
        <v>0.04</v>
      </c>
      <c r="P107">
        <v>0.16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D107">
        <v>81</v>
      </c>
      <c r="AE107">
        <v>0.04</v>
      </c>
      <c r="AF107">
        <v>0.16</v>
      </c>
      <c r="AG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2:41" x14ac:dyDescent="0.25">
      <c r="N108">
        <v>82</v>
      </c>
      <c r="O108">
        <v>0.04</v>
      </c>
      <c r="P108">
        <v>0.17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AD108">
        <v>82</v>
      </c>
      <c r="AE108">
        <v>0.04</v>
      </c>
      <c r="AF108">
        <v>0.17</v>
      </c>
      <c r="AG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2:41" x14ac:dyDescent="0.25">
      <c r="N109">
        <v>83</v>
      </c>
      <c r="O109">
        <v>0.04</v>
      </c>
      <c r="P109">
        <v>0.18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D109">
        <v>83</v>
      </c>
      <c r="AE109">
        <v>0.04</v>
      </c>
      <c r="AF109">
        <v>0.18</v>
      </c>
      <c r="AG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2:41" x14ac:dyDescent="0.25">
      <c r="N110">
        <v>84</v>
      </c>
      <c r="O110">
        <v>0.04</v>
      </c>
      <c r="P110">
        <v>0.19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AD110">
        <v>84</v>
      </c>
      <c r="AE110">
        <v>0.04</v>
      </c>
      <c r="AF110">
        <v>0.19</v>
      </c>
      <c r="AG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2:41" x14ac:dyDescent="0.25">
      <c r="N111">
        <v>85</v>
      </c>
      <c r="O111">
        <v>0.04</v>
      </c>
      <c r="P111">
        <v>0.2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AD111">
        <v>85</v>
      </c>
      <c r="AE111">
        <v>0.04</v>
      </c>
      <c r="AF111">
        <v>0.2</v>
      </c>
      <c r="AG111">
        <v>0</v>
      </c>
      <c r="AI111">
        <v>1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</row>
    <row r="112" spans="2:41" x14ac:dyDescent="0.25">
      <c r="N112">
        <v>86</v>
      </c>
      <c r="O112">
        <v>0.05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AD112">
        <v>86</v>
      </c>
      <c r="AE112">
        <v>0.05</v>
      </c>
      <c r="AF112">
        <v>0</v>
      </c>
      <c r="AG112">
        <v>0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</row>
    <row r="113" spans="14:41" x14ac:dyDescent="0.25">
      <c r="N113">
        <v>87</v>
      </c>
      <c r="O113">
        <v>0.05</v>
      </c>
      <c r="P113">
        <v>0.02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AD113">
        <v>87</v>
      </c>
      <c r="AE113">
        <v>0.05</v>
      </c>
      <c r="AF113">
        <v>0.02</v>
      </c>
      <c r="AG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4:41" x14ac:dyDescent="0.25">
      <c r="N114">
        <v>88</v>
      </c>
      <c r="O114">
        <v>0.05</v>
      </c>
      <c r="P114">
        <v>0.04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AD114">
        <v>88</v>
      </c>
      <c r="AE114">
        <v>0.05</v>
      </c>
      <c r="AF114">
        <v>0.04</v>
      </c>
      <c r="AG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4:41" x14ac:dyDescent="0.25">
      <c r="N115">
        <v>89</v>
      </c>
      <c r="O115">
        <v>0.05</v>
      </c>
      <c r="P115">
        <v>0.06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AD115">
        <v>89</v>
      </c>
      <c r="AE115">
        <v>0.05</v>
      </c>
      <c r="AF115">
        <v>0.06</v>
      </c>
      <c r="AG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4:41" x14ac:dyDescent="0.25">
      <c r="N116">
        <v>90</v>
      </c>
      <c r="O116">
        <v>0.05</v>
      </c>
      <c r="P116">
        <v>0.08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AD116">
        <v>90</v>
      </c>
      <c r="AE116">
        <v>0.05</v>
      </c>
      <c r="AF116">
        <v>0.08</v>
      </c>
      <c r="AG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4:41" x14ac:dyDescent="0.25">
      <c r="N117">
        <v>91</v>
      </c>
      <c r="O117">
        <v>0.05</v>
      </c>
      <c r="P117">
        <v>0.1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AD117">
        <v>91</v>
      </c>
      <c r="AE117">
        <v>0.05</v>
      </c>
      <c r="AF117">
        <v>0.1</v>
      </c>
      <c r="AG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4:41" x14ac:dyDescent="0.25">
      <c r="N118">
        <v>92</v>
      </c>
      <c r="O118">
        <v>0.05</v>
      </c>
      <c r="P118">
        <v>0.12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AD118">
        <v>92</v>
      </c>
      <c r="AE118">
        <v>0.05</v>
      </c>
      <c r="AF118">
        <v>0.12</v>
      </c>
      <c r="AG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4:41" x14ac:dyDescent="0.25">
      <c r="N119">
        <v>93</v>
      </c>
      <c r="O119">
        <v>0.05</v>
      </c>
      <c r="P119">
        <v>0.14000000000000001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AD119">
        <v>93</v>
      </c>
      <c r="AE119">
        <v>0.05</v>
      </c>
      <c r="AF119">
        <v>0.14000000000000001</v>
      </c>
      <c r="AG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4:41" x14ac:dyDescent="0.25">
      <c r="N120">
        <v>94</v>
      </c>
      <c r="O120">
        <v>0.05</v>
      </c>
      <c r="P120">
        <v>0.16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AD120">
        <v>94</v>
      </c>
      <c r="AE120">
        <v>0.05</v>
      </c>
      <c r="AF120">
        <v>0.16</v>
      </c>
      <c r="AG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4:41" x14ac:dyDescent="0.25">
      <c r="N121">
        <v>95</v>
      </c>
      <c r="O121">
        <v>0.05</v>
      </c>
      <c r="P121">
        <v>0.18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AD121">
        <v>95</v>
      </c>
      <c r="AE121">
        <v>0.05</v>
      </c>
      <c r="AF121">
        <v>0.18</v>
      </c>
      <c r="AG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4:41" x14ac:dyDescent="0.25">
      <c r="N122">
        <v>96</v>
      </c>
      <c r="O122">
        <v>0.05</v>
      </c>
      <c r="P122">
        <v>0.2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AD122">
        <v>96</v>
      </c>
      <c r="AE122">
        <v>0.05</v>
      </c>
      <c r="AF122">
        <v>0.2</v>
      </c>
      <c r="AG122">
        <v>0</v>
      </c>
      <c r="AI122">
        <v>1</v>
      </c>
      <c r="AJ122">
        <v>0</v>
      </c>
      <c r="AK122">
        <v>1</v>
      </c>
      <c r="AL122">
        <v>1</v>
      </c>
      <c r="AM122">
        <v>0</v>
      </c>
      <c r="AN122">
        <v>0</v>
      </c>
      <c r="AO122">
        <v>0</v>
      </c>
    </row>
    <row r="123" spans="14:41" x14ac:dyDescent="0.25">
      <c r="N123">
        <v>97</v>
      </c>
      <c r="O123">
        <v>0.06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AD123">
        <v>97</v>
      </c>
      <c r="AE123">
        <v>0.06</v>
      </c>
      <c r="AF123">
        <v>0</v>
      </c>
      <c r="AG123">
        <v>0</v>
      </c>
      <c r="AI123">
        <v>1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0</v>
      </c>
    </row>
    <row r="124" spans="14:41" x14ac:dyDescent="0.25">
      <c r="N124">
        <v>98</v>
      </c>
      <c r="O124">
        <v>0.06</v>
      </c>
      <c r="P124">
        <v>0.01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AD124">
        <v>98</v>
      </c>
      <c r="AE124">
        <v>0.06</v>
      </c>
      <c r="AF124">
        <v>0.01</v>
      </c>
      <c r="AG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4:41" x14ac:dyDescent="0.25">
      <c r="N125">
        <v>99</v>
      </c>
      <c r="O125">
        <v>0.06</v>
      </c>
      <c r="P125">
        <v>0.02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AD125">
        <v>99</v>
      </c>
      <c r="AE125">
        <v>0.06</v>
      </c>
      <c r="AF125">
        <v>0.02</v>
      </c>
      <c r="AG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4:41" x14ac:dyDescent="0.25">
      <c r="N126">
        <v>100</v>
      </c>
      <c r="O126">
        <v>0.06</v>
      </c>
      <c r="P126">
        <v>0.03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AD126">
        <v>100</v>
      </c>
      <c r="AE126">
        <v>0.06</v>
      </c>
      <c r="AF126">
        <v>0.03</v>
      </c>
      <c r="AG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4:41" x14ac:dyDescent="0.25">
      <c r="N127">
        <v>101</v>
      </c>
      <c r="O127">
        <v>0.06</v>
      </c>
      <c r="P127">
        <v>0.04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AD127">
        <v>101</v>
      </c>
      <c r="AE127">
        <v>0.06</v>
      </c>
      <c r="AF127">
        <v>0.04</v>
      </c>
      <c r="AG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4:41" x14ac:dyDescent="0.25">
      <c r="N128">
        <v>102</v>
      </c>
      <c r="O128">
        <v>0.06</v>
      </c>
      <c r="P128">
        <v>0.05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AD128">
        <v>102</v>
      </c>
      <c r="AE128">
        <v>0.06</v>
      </c>
      <c r="AF128">
        <v>0.05</v>
      </c>
      <c r="AG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4:41" x14ac:dyDescent="0.25">
      <c r="N129">
        <v>103</v>
      </c>
      <c r="O129">
        <v>0.06</v>
      </c>
      <c r="P129">
        <v>0.06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AD129">
        <v>103</v>
      </c>
      <c r="AE129">
        <v>0.06</v>
      </c>
      <c r="AF129">
        <v>0.06</v>
      </c>
      <c r="AG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4:41" x14ac:dyDescent="0.25">
      <c r="N130">
        <v>104</v>
      </c>
      <c r="O130">
        <v>0.06</v>
      </c>
      <c r="P130">
        <v>7.0000000000000007E-2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AD130">
        <v>104</v>
      </c>
      <c r="AE130">
        <v>0.06</v>
      </c>
      <c r="AF130">
        <v>7.0000000000000007E-2</v>
      </c>
      <c r="AG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4:41" x14ac:dyDescent="0.25">
      <c r="N131">
        <v>105</v>
      </c>
      <c r="O131">
        <v>0.06</v>
      </c>
      <c r="P131">
        <v>0.08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AD131">
        <v>105</v>
      </c>
      <c r="AE131">
        <v>0.06</v>
      </c>
      <c r="AF131">
        <v>0.08</v>
      </c>
      <c r="AG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4:41" x14ac:dyDescent="0.25">
      <c r="N132">
        <v>106</v>
      </c>
      <c r="O132">
        <v>0.06</v>
      </c>
      <c r="P132">
        <v>0.09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AD132">
        <v>106</v>
      </c>
      <c r="AE132">
        <v>0.06</v>
      </c>
      <c r="AF132">
        <v>0.09</v>
      </c>
      <c r="AG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4:41" x14ac:dyDescent="0.25">
      <c r="N133">
        <v>107</v>
      </c>
      <c r="O133">
        <v>0.06</v>
      </c>
      <c r="P133">
        <v>0.1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AD133">
        <v>107</v>
      </c>
      <c r="AE133">
        <v>0.06</v>
      </c>
      <c r="AF133">
        <v>0.1</v>
      </c>
      <c r="AG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4:41" x14ac:dyDescent="0.25">
      <c r="N134">
        <v>108</v>
      </c>
      <c r="O134">
        <v>0.06</v>
      </c>
      <c r="P134">
        <v>0.11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D134">
        <v>108</v>
      </c>
      <c r="AE134">
        <v>0.06</v>
      </c>
      <c r="AF134">
        <v>0.11</v>
      </c>
      <c r="AG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4:41" x14ac:dyDescent="0.25">
      <c r="N135">
        <v>109</v>
      </c>
      <c r="O135">
        <v>0.06</v>
      </c>
      <c r="P135">
        <v>0.12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D135">
        <v>109</v>
      </c>
      <c r="AE135">
        <v>0.06</v>
      </c>
      <c r="AF135">
        <v>0.12</v>
      </c>
      <c r="AG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4:41" x14ac:dyDescent="0.25">
      <c r="N136">
        <v>110</v>
      </c>
      <c r="O136">
        <v>0.06</v>
      </c>
      <c r="P136">
        <v>0.13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AD136">
        <v>110</v>
      </c>
      <c r="AE136">
        <v>0.06</v>
      </c>
      <c r="AF136">
        <v>0.13</v>
      </c>
      <c r="AG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4:41" x14ac:dyDescent="0.25">
      <c r="N137">
        <v>111</v>
      </c>
      <c r="O137">
        <v>0.06</v>
      </c>
      <c r="P137">
        <v>0.14000000000000001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AD137">
        <v>111</v>
      </c>
      <c r="AE137">
        <v>0.06</v>
      </c>
      <c r="AF137">
        <v>0.14000000000000001</v>
      </c>
      <c r="AG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4:41" x14ac:dyDescent="0.25">
      <c r="N138">
        <v>112</v>
      </c>
      <c r="O138">
        <v>0.06</v>
      </c>
      <c r="P138">
        <v>0.15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AD138">
        <v>112</v>
      </c>
      <c r="AE138">
        <v>0.06</v>
      </c>
      <c r="AF138">
        <v>0.15</v>
      </c>
      <c r="AG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4:41" x14ac:dyDescent="0.25">
      <c r="N139">
        <v>113</v>
      </c>
      <c r="O139">
        <v>0.06</v>
      </c>
      <c r="P139">
        <v>0.16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AD139">
        <v>113</v>
      </c>
      <c r="AE139">
        <v>0.06</v>
      </c>
      <c r="AF139">
        <v>0.16</v>
      </c>
      <c r="AG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4:41" x14ac:dyDescent="0.25">
      <c r="N140">
        <v>114</v>
      </c>
      <c r="O140">
        <v>0.06</v>
      </c>
      <c r="P140">
        <v>0.17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AD140">
        <v>114</v>
      </c>
      <c r="AE140">
        <v>0.06</v>
      </c>
      <c r="AF140">
        <v>0.17</v>
      </c>
      <c r="AG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4:41" x14ac:dyDescent="0.25">
      <c r="N141">
        <v>115</v>
      </c>
      <c r="O141">
        <v>0.06</v>
      </c>
      <c r="P141">
        <v>0.18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AD141">
        <v>115</v>
      </c>
      <c r="AE141">
        <v>0.06</v>
      </c>
      <c r="AF141">
        <v>0.18</v>
      </c>
      <c r="AG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4:41" x14ac:dyDescent="0.25">
      <c r="N142">
        <v>116</v>
      </c>
      <c r="O142">
        <v>0.06</v>
      </c>
      <c r="P142">
        <v>0.19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AD142">
        <v>116</v>
      </c>
      <c r="AE142">
        <v>0.06</v>
      </c>
      <c r="AF142">
        <v>0.19</v>
      </c>
      <c r="AG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4:41" x14ac:dyDescent="0.25">
      <c r="N143">
        <v>117</v>
      </c>
      <c r="O143">
        <v>0.06</v>
      </c>
      <c r="P143">
        <v>0.2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AD143">
        <v>117</v>
      </c>
      <c r="AE143">
        <v>0.06</v>
      </c>
      <c r="AF143">
        <v>0.2</v>
      </c>
      <c r="AG143">
        <v>0</v>
      </c>
      <c r="AI143">
        <v>1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</row>
    <row r="144" spans="14:41" x14ac:dyDescent="0.25">
      <c r="N144">
        <v>118</v>
      </c>
      <c r="O144">
        <v>7.0000000000000007E-2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AD144">
        <v>118</v>
      </c>
      <c r="AE144">
        <v>7.0000000000000007E-2</v>
      </c>
      <c r="AF144">
        <v>0</v>
      </c>
      <c r="AG144">
        <v>0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</row>
    <row r="145" spans="14:41" x14ac:dyDescent="0.25">
      <c r="N145">
        <v>119</v>
      </c>
      <c r="O145">
        <v>7.0000000000000007E-2</v>
      </c>
      <c r="P145">
        <v>0.02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AD145">
        <v>119</v>
      </c>
      <c r="AE145">
        <v>7.0000000000000007E-2</v>
      </c>
      <c r="AF145">
        <v>0.02</v>
      </c>
      <c r="AG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4:41" x14ac:dyDescent="0.25">
      <c r="N146">
        <v>120</v>
      </c>
      <c r="O146">
        <v>7.0000000000000007E-2</v>
      </c>
      <c r="P146">
        <v>0.04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AD146">
        <v>120</v>
      </c>
      <c r="AE146">
        <v>7.0000000000000007E-2</v>
      </c>
      <c r="AF146">
        <v>0.04</v>
      </c>
      <c r="AG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4:41" x14ac:dyDescent="0.25">
      <c r="N147">
        <v>121</v>
      </c>
      <c r="O147">
        <v>7.0000000000000007E-2</v>
      </c>
      <c r="P147">
        <v>0.06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D147">
        <v>121</v>
      </c>
      <c r="AE147">
        <v>7.0000000000000007E-2</v>
      </c>
      <c r="AF147">
        <v>0.06</v>
      </c>
      <c r="AG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4:41" x14ac:dyDescent="0.25">
      <c r="N148">
        <v>122</v>
      </c>
      <c r="O148">
        <v>7.0000000000000007E-2</v>
      </c>
      <c r="P148">
        <v>0.08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AD148">
        <v>122</v>
      </c>
      <c r="AE148">
        <v>7.0000000000000007E-2</v>
      </c>
      <c r="AF148">
        <v>0.08</v>
      </c>
      <c r="AG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4:41" x14ac:dyDescent="0.25">
      <c r="N149">
        <v>123</v>
      </c>
      <c r="O149">
        <v>7.0000000000000007E-2</v>
      </c>
      <c r="P149">
        <v>0.1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AD149">
        <v>123</v>
      </c>
      <c r="AE149">
        <v>7.0000000000000007E-2</v>
      </c>
      <c r="AF149">
        <v>0.1</v>
      </c>
      <c r="AG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4:41" x14ac:dyDescent="0.25">
      <c r="N150">
        <v>124</v>
      </c>
      <c r="O150">
        <v>7.0000000000000007E-2</v>
      </c>
      <c r="P150">
        <v>0.12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AD150">
        <v>124</v>
      </c>
      <c r="AE150">
        <v>7.0000000000000007E-2</v>
      </c>
      <c r="AF150">
        <v>0.12</v>
      </c>
      <c r="AG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4:41" x14ac:dyDescent="0.25">
      <c r="N151">
        <v>125</v>
      </c>
      <c r="O151">
        <v>7.0000000000000007E-2</v>
      </c>
      <c r="P151">
        <v>0.14000000000000001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AD151">
        <v>125</v>
      </c>
      <c r="AE151">
        <v>7.0000000000000007E-2</v>
      </c>
      <c r="AF151">
        <v>0.14000000000000001</v>
      </c>
      <c r="AG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4:41" x14ac:dyDescent="0.25">
      <c r="N152">
        <v>126</v>
      </c>
      <c r="O152">
        <v>7.0000000000000007E-2</v>
      </c>
      <c r="P152">
        <v>0.16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AD152">
        <v>126</v>
      </c>
      <c r="AE152">
        <v>7.0000000000000007E-2</v>
      </c>
      <c r="AF152">
        <v>0.16</v>
      </c>
      <c r="AG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4:41" x14ac:dyDescent="0.25">
      <c r="N153">
        <v>127</v>
      </c>
      <c r="O153">
        <v>7.0000000000000007E-2</v>
      </c>
      <c r="P153">
        <v>0.18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AD153">
        <v>127</v>
      </c>
      <c r="AE153">
        <v>7.0000000000000007E-2</v>
      </c>
      <c r="AF153">
        <v>0.18</v>
      </c>
      <c r="AG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4:41" x14ac:dyDescent="0.25">
      <c r="N154">
        <v>128</v>
      </c>
      <c r="O154">
        <v>7.0000000000000007E-2</v>
      </c>
      <c r="P154">
        <v>0.2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AD154">
        <v>128</v>
      </c>
      <c r="AE154">
        <v>7.0000000000000007E-2</v>
      </c>
      <c r="AF154">
        <v>0.2</v>
      </c>
      <c r="AG154">
        <v>0</v>
      </c>
      <c r="AI154">
        <v>1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0</v>
      </c>
    </row>
    <row r="155" spans="14:41" x14ac:dyDescent="0.25">
      <c r="N155">
        <v>129</v>
      </c>
      <c r="O155">
        <v>0.08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AD155">
        <v>129</v>
      </c>
      <c r="AE155">
        <v>0.08</v>
      </c>
      <c r="AF155">
        <v>0</v>
      </c>
      <c r="AG155">
        <v>0</v>
      </c>
      <c r="AI155">
        <v>1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</row>
    <row r="156" spans="14:41" x14ac:dyDescent="0.25">
      <c r="N156">
        <v>130</v>
      </c>
      <c r="O156">
        <v>0.08</v>
      </c>
      <c r="P156">
        <v>0.01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AD156">
        <v>130</v>
      </c>
      <c r="AE156">
        <v>0.08</v>
      </c>
      <c r="AF156">
        <v>0.01</v>
      </c>
      <c r="AG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4:41" x14ac:dyDescent="0.25">
      <c r="N157">
        <v>131</v>
      </c>
      <c r="O157">
        <v>0.08</v>
      </c>
      <c r="P157">
        <v>0.02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AD157">
        <v>131</v>
      </c>
      <c r="AE157">
        <v>0.08</v>
      </c>
      <c r="AF157">
        <v>0.02</v>
      </c>
      <c r="AG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4:41" x14ac:dyDescent="0.25">
      <c r="N158">
        <v>132</v>
      </c>
      <c r="O158">
        <v>0.08</v>
      </c>
      <c r="P158">
        <v>0.03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AD158">
        <v>132</v>
      </c>
      <c r="AE158">
        <v>0.08</v>
      </c>
      <c r="AF158">
        <v>0.03</v>
      </c>
      <c r="AG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4:41" x14ac:dyDescent="0.25">
      <c r="N159">
        <v>133</v>
      </c>
      <c r="O159">
        <v>0.08</v>
      </c>
      <c r="P159">
        <v>0.04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AD159">
        <v>133</v>
      </c>
      <c r="AE159">
        <v>0.08</v>
      </c>
      <c r="AF159">
        <v>0.04</v>
      </c>
      <c r="AG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4:41" x14ac:dyDescent="0.25">
      <c r="N160">
        <v>134</v>
      </c>
      <c r="O160">
        <v>0.08</v>
      </c>
      <c r="P160">
        <v>0.05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AD160">
        <v>134</v>
      </c>
      <c r="AE160">
        <v>0.08</v>
      </c>
      <c r="AF160">
        <v>0.05</v>
      </c>
      <c r="AG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4:41" x14ac:dyDescent="0.25">
      <c r="N161">
        <v>135</v>
      </c>
      <c r="O161">
        <v>0.08</v>
      </c>
      <c r="P161">
        <v>0.06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AD161">
        <v>135</v>
      </c>
      <c r="AE161">
        <v>0.08</v>
      </c>
      <c r="AF161">
        <v>0.06</v>
      </c>
      <c r="AG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4:41" x14ac:dyDescent="0.25">
      <c r="N162">
        <v>136</v>
      </c>
      <c r="O162">
        <v>0.08</v>
      </c>
      <c r="P162">
        <v>7.0000000000000007E-2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AD162">
        <v>136</v>
      </c>
      <c r="AE162">
        <v>0.08</v>
      </c>
      <c r="AF162">
        <v>7.0000000000000007E-2</v>
      </c>
      <c r="AG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4:41" x14ac:dyDescent="0.25">
      <c r="N163">
        <v>137</v>
      </c>
      <c r="O163">
        <v>0.08</v>
      </c>
      <c r="P163">
        <v>0.08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AD163">
        <v>137</v>
      </c>
      <c r="AE163">
        <v>0.08</v>
      </c>
      <c r="AF163">
        <v>0.08</v>
      </c>
      <c r="AG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4:41" x14ac:dyDescent="0.25">
      <c r="N164">
        <v>138</v>
      </c>
      <c r="O164">
        <v>0.08</v>
      </c>
      <c r="P164">
        <v>0.09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AD164">
        <v>138</v>
      </c>
      <c r="AE164">
        <v>0.08</v>
      </c>
      <c r="AF164">
        <v>0.09</v>
      </c>
      <c r="AG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4:41" x14ac:dyDescent="0.25">
      <c r="N165">
        <v>139</v>
      </c>
      <c r="O165">
        <v>0.08</v>
      </c>
      <c r="P165">
        <v>0.1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AD165">
        <v>139</v>
      </c>
      <c r="AE165">
        <v>0.08</v>
      </c>
      <c r="AF165">
        <v>0.1</v>
      </c>
      <c r="AG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4:41" x14ac:dyDescent="0.25">
      <c r="N166">
        <v>140</v>
      </c>
      <c r="O166">
        <v>0.08</v>
      </c>
      <c r="P166">
        <v>0.11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AD166">
        <v>140</v>
      </c>
      <c r="AE166">
        <v>0.08</v>
      </c>
      <c r="AF166">
        <v>0.11</v>
      </c>
      <c r="AG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4:41" x14ac:dyDescent="0.25">
      <c r="N167">
        <v>141</v>
      </c>
      <c r="O167">
        <v>0.08</v>
      </c>
      <c r="P167">
        <v>0.12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AD167">
        <v>141</v>
      </c>
      <c r="AE167">
        <v>0.08</v>
      </c>
      <c r="AF167">
        <v>0.12</v>
      </c>
      <c r="AG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4:41" x14ac:dyDescent="0.25">
      <c r="N168">
        <v>142</v>
      </c>
      <c r="O168">
        <v>0.08</v>
      </c>
      <c r="P168">
        <v>0.13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AD168">
        <v>142</v>
      </c>
      <c r="AE168">
        <v>0.08</v>
      </c>
      <c r="AF168">
        <v>0.13</v>
      </c>
      <c r="AG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4:41" x14ac:dyDescent="0.25">
      <c r="N169">
        <v>143</v>
      </c>
      <c r="O169">
        <v>0.08</v>
      </c>
      <c r="P169">
        <v>0.14000000000000001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AD169">
        <v>143</v>
      </c>
      <c r="AE169">
        <v>0.08</v>
      </c>
      <c r="AF169">
        <v>0.14000000000000001</v>
      </c>
      <c r="AG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4:41" x14ac:dyDescent="0.25">
      <c r="N170">
        <v>144</v>
      </c>
      <c r="O170">
        <v>0.08</v>
      </c>
      <c r="P170">
        <v>0.15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AD170">
        <v>144</v>
      </c>
      <c r="AE170">
        <v>0.08</v>
      </c>
      <c r="AF170">
        <v>0.15</v>
      </c>
      <c r="AG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4:41" x14ac:dyDescent="0.25">
      <c r="N171">
        <v>145</v>
      </c>
      <c r="O171">
        <v>0.08</v>
      </c>
      <c r="P171">
        <v>0.16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AD171">
        <v>145</v>
      </c>
      <c r="AE171">
        <v>0.08</v>
      </c>
      <c r="AF171">
        <v>0.16</v>
      </c>
      <c r="AG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4:41" x14ac:dyDescent="0.25">
      <c r="N172">
        <v>146</v>
      </c>
      <c r="O172">
        <v>0.08</v>
      </c>
      <c r="P172">
        <v>0.17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AD172">
        <v>146</v>
      </c>
      <c r="AE172">
        <v>0.08</v>
      </c>
      <c r="AF172">
        <v>0.17</v>
      </c>
      <c r="AG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4:41" x14ac:dyDescent="0.25">
      <c r="N173">
        <v>147</v>
      </c>
      <c r="O173">
        <v>0.08</v>
      </c>
      <c r="P173">
        <v>0.18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AD173">
        <v>147</v>
      </c>
      <c r="AE173">
        <v>0.08</v>
      </c>
      <c r="AF173">
        <v>0.18</v>
      </c>
      <c r="AG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4:41" x14ac:dyDescent="0.25">
      <c r="N174">
        <v>148</v>
      </c>
      <c r="O174">
        <v>0.08</v>
      </c>
      <c r="P174">
        <v>0.19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AD174">
        <v>148</v>
      </c>
      <c r="AE174">
        <v>0.08</v>
      </c>
      <c r="AF174">
        <v>0.19</v>
      </c>
      <c r="AG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4:41" x14ac:dyDescent="0.25">
      <c r="N175">
        <v>149</v>
      </c>
      <c r="O175">
        <v>0.08</v>
      </c>
      <c r="P175">
        <v>0.2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AD175">
        <v>149</v>
      </c>
      <c r="AE175">
        <v>0.08</v>
      </c>
      <c r="AF175">
        <v>0.2</v>
      </c>
      <c r="AG175">
        <v>0</v>
      </c>
      <c r="AI175">
        <v>1</v>
      </c>
      <c r="AJ175">
        <v>0</v>
      </c>
      <c r="AK175">
        <v>1</v>
      </c>
      <c r="AL175">
        <v>1</v>
      </c>
      <c r="AM175">
        <v>0</v>
      </c>
      <c r="AN175">
        <v>0</v>
      </c>
      <c r="AO175">
        <v>0</v>
      </c>
    </row>
    <row r="176" spans="14:41" x14ac:dyDescent="0.25">
      <c r="N176">
        <v>150</v>
      </c>
      <c r="O176">
        <v>0.09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AD176">
        <v>150</v>
      </c>
      <c r="AE176">
        <v>0.09</v>
      </c>
      <c r="AF176">
        <v>0</v>
      </c>
      <c r="AG176">
        <v>0</v>
      </c>
      <c r="AI176">
        <v>1</v>
      </c>
      <c r="AJ176">
        <v>0</v>
      </c>
      <c r="AK176">
        <v>1</v>
      </c>
      <c r="AL176">
        <v>1</v>
      </c>
      <c r="AM176">
        <v>0</v>
      </c>
      <c r="AN176">
        <v>0</v>
      </c>
      <c r="AO176">
        <v>0</v>
      </c>
    </row>
    <row r="177" spans="14:41" x14ac:dyDescent="0.25">
      <c r="N177">
        <v>151</v>
      </c>
      <c r="O177">
        <v>0.09</v>
      </c>
      <c r="P177">
        <v>0.02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AD177">
        <v>151</v>
      </c>
      <c r="AE177">
        <v>0.09</v>
      </c>
      <c r="AF177">
        <v>0.02</v>
      </c>
      <c r="AG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4:41" x14ac:dyDescent="0.25">
      <c r="N178">
        <v>152</v>
      </c>
      <c r="O178">
        <v>0.09</v>
      </c>
      <c r="P178">
        <v>0.04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AD178">
        <v>152</v>
      </c>
      <c r="AE178">
        <v>0.09</v>
      </c>
      <c r="AF178">
        <v>0.04</v>
      </c>
      <c r="AG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4:41" x14ac:dyDescent="0.25">
      <c r="N179">
        <v>153</v>
      </c>
      <c r="O179">
        <v>0.09</v>
      </c>
      <c r="P179">
        <v>0.06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AD179">
        <v>153</v>
      </c>
      <c r="AE179">
        <v>0.09</v>
      </c>
      <c r="AF179">
        <v>0.06</v>
      </c>
      <c r="AG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4:41" x14ac:dyDescent="0.25">
      <c r="N180">
        <v>154</v>
      </c>
      <c r="O180">
        <v>0.09</v>
      </c>
      <c r="P180">
        <v>0.08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AD180">
        <v>154</v>
      </c>
      <c r="AE180">
        <v>0.09</v>
      </c>
      <c r="AF180">
        <v>0.08</v>
      </c>
      <c r="AG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4:41" x14ac:dyDescent="0.25">
      <c r="N181">
        <v>155</v>
      </c>
      <c r="O181">
        <v>0.09</v>
      </c>
      <c r="P181">
        <v>0.1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AD181">
        <v>155</v>
      </c>
      <c r="AE181">
        <v>0.09</v>
      </c>
      <c r="AF181">
        <v>0.1</v>
      </c>
      <c r="AG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4:41" x14ac:dyDescent="0.25">
      <c r="N182">
        <v>156</v>
      </c>
      <c r="O182">
        <v>0.09</v>
      </c>
      <c r="P182">
        <v>0.12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AD182">
        <v>156</v>
      </c>
      <c r="AE182">
        <v>0.09</v>
      </c>
      <c r="AF182">
        <v>0.12</v>
      </c>
      <c r="AG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4:41" x14ac:dyDescent="0.25">
      <c r="N183">
        <v>157</v>
      </c>
      <c r="O183">
        <v>0.09</v>
      </c>
      <c r="P183">
        <v>0.14000000000000001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AD183">
        <v>157</v>
      </c>
      <c r="AE183">
        <v>0.09</v>
      </c>
      <c r="AF183">
        <v>0.14000000000000001</v>
      </c>
      <c r="AG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4:41" x14ac:dyDescent="0.25">
      <c r="N184">
        <v>158</v>
      </c>
      <c r="O184">
        <v>0.09</v>
      </c>
      <c r="P184">
        <v>0.16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AD184">
        <v>158</v>
      </c>
      <c r="AE184">
        <v>0.09</v>
      </c>
      <c r="AF184">
        <v>0.16</v>
      </c>
      <c r="AG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4:41" x14ac:dyDescent="0.25">
      <c r="N185">
        <v>159</v>
      </c>
      <c r="O185">
        <v>0.09</v>
      </c>
      <c r="P185">
        <v>0.18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AD185">
        <v>159</v>
      </c>
      <c r="AE185">
        <v>0.09</v>
      </c>
      <c r="AF185">
        <v>0.18</v>
      </c>
      <c r="AG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4:41" x14ac:dyDescent="0.25">
      <c r="N186">
        <v>160</v>
      </c>
      <c r="O186">
        <v>0.09</v>
      </c>
      <c r="P186">
        <v>0.2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AD186">
        <v>160</v>
      </c>
      <c r="AE186">
        <v>0.09</v>
      </c>
      <c r="AF186">
        <v>0.2</v>
      </c>
      <c r="AG186">
        <v>0</v>
      </c>
      <c r="AI186">
        <v>1</v>
      </c>
      <c r="AJ186">
        <v>0</v>
      </c>
      <c r="AK186">
        <v>1</v>
      </c>
      <c r="AL186">
        <v>1</v>
      </c>
      <c r="AM186">
        <v>0</v>
      </c>
      <c r="AN186">
        <v>0</v>
      </c>
      <c r="AO186">
        <v>0</v>
      </c>
    </row>
    <row r="187" spans="14:41" x14ac:dyDescent="0.25">
      <c r="N187">
        <v>161</v>
      </c>
      <c r="O187">
        <v>0.1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AD187">
        <v>161</v>
      </c>
      <c r="AE187">
        <v>0.1</v>
      </c>
      <c r="AF187">
        <v>0</v>
      </c>
      <c r="AG187">
        <v>0</v>
      </c>
      <c r="AI187">
        <v>1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0</v>
      </c>
    </row>
    <row r="188" spans="14:41" x14ac:dyDescent="0.25">
      <c r="N188">
        <v>162</v>
      </c>
      <c r="O188">
        <v>0.1</v>
      </c>
      <c r="P188">
        <v>0.01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AD188">
        <v>162</v>
      </c>
      <c r="AE188">
        <v>0.1</v>
      </c>
      <c r="AF188">
        <v>0.01</v>
      </c>
      <c r="AG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4:41" x14ac:dyDescent="0.25">
      <c r="N189">
        <v>163</v>
      </c>
      <c r="O189">
        <v>0.1</v>
      </c>
      <c r="P189">
        <v>0.02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AD189">
        <v>163</v>
      </c>
      <c r="AE189">
        <v>0.1</v>
      </c>
      <c r="AF189">
        <v>0.02</v>
      </c>
      <c r="AG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4:41" x14ac:dyDescent="0.25">
      <c r="N190">
        <v>164</v>
      </c>
      <c r="O190">
        <v>0.1</v>
      </c>
      <c r="P190">
        <v>0.03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AD190">
        <v>164</v>
      </c>
      <c r="AE190">
        <v>0.1</v>
      </c>
      <c r="AF190">
        <v>0.03</v>
      </c>
      <c r="AG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4:41" x14ac:dyDescent="0.25">
      <c r="N191">
        <v>165</v>
      </c>
      <c r="O191">
        <v>0.1</v>
      </c>
      <c r="P191">
        <v>0.04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AD191">
        <v>165</v>
      </c>
      <c r="AE191">
        <v>0.1</v>
      </c>
      <c r="AF191">
        <v>0.04</v>
      </c>
      <c r="AG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4:41" x14ac:dyDescent="0.25">
      <c r="N192">
        <v>166</v>
      </c>
      <c r="O192">
        <v>0.1</v>
      </c>
      <c r="P192">
        <v>0.05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AD192">
        <v>166</v>
      </c>
      <c r="AE192">
        <v>0.1</v>
      </c>
      <c r="AF192">
        <v>0.05</v>
      </c>
      <c r="AG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4:41" x14ac:dyDescent="0.25">
      <c r="N193">
        <v>167</v>
      </c>
      <c r="O193">
        <v>0.1</v>
      </c>
      <c r="P193">
        <v>0.06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AD193">
        <v>167</v>
      </c>
      <c r="AE193">
        <v>0.1</v>
      </c>
      <c r="AF193">
        <v>0.06</v>
      </c>
      <c r="AG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4:41" x14ac:dyDescent="0.25">
      <c r="N194">
        <v>168</v>
      </c>
      <c r="O194">
        <v>0.1</v>
      </c>
      <c r="P194">
        <v>7.0000000000000007E-2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AD194">
        <v>168</v>
      </c>
      <c r="AE194">
        <v>0.1</v>
      </c>
      <c r="AF194">
        <v>7.0000000000000007E-2</v>
      </c>
      <c r="AG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4:41" x14ac:dyDescent="0.25">
      <c r="N195">
        <v>169</v>
      </c>
      <c r="O195">
        <v>0.1</v>
      </c>
      <c r="P195">
        <v>0.08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AD195">
        <v>169</v>
      </c>
      <c r="AE195">
        <v>0.1</v>
      </c>
      <c r="AF195">
        <v>0.08</v>
      </c>
      <c r="AG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4:41" x14ac:dyDescent="0.25">
      <c r="N196">
        <v>170</v>
      </c>
      <c r="O196">
        <v>0.1</v>
      </c>
      <c r="P196">
        <v>0.09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AD196">
        <v>170</v>
      </c>
      <c r="AE196">
        <v>0.1</v>
      </c>
      <c r="AF196">
        <v>0.09</v>
      </c>
      <c r="AG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4:41" x14ac:dyDescent="0.25">
      <c r="N197">
        <v>171</v>
      </c>
      <c r="O197">
        <v>0.1</v>
      </c>
      <c r="P197">
        <v>0.1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AD197">
        <v>171</v>
      </c>
      <c r="AE197">
        <v>0.1</v>
      </c>
      <c r="AF197">
        <v>0.1</v>
      </c>
      <c r="AG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4:41" x14ac:dyDescent="0.25">
      <c r="N198">
        <v>172</v>
      </c>
      <c r="O198">
        <v>0.1</v>
      </c>
      <c r="P198">
        <v>0.11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AD198">
        <v>172</v>
      </c>
      <c r="AE198">
        <v>0.1</v>
      </c>
      <c r="AF198">
        <v>0.11</v>
      </c>
      <c r="AG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4:41" x14ac:dyDescent="0.25">
      <c r="N199">
        <v>173</v>
      </c>
      <c r="O199">
        <v>0.1</v>
      </c>
      <c r="P199">
        <v>0.12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AD199">
        <v>173</v>
      </c>
      <c r="AE199">
        <v>0.1</v>
      </c>
      <c r="AF199">
        <v>0.12</v>
      </c>
      <c r="AG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4:41" x14ac:dyDescent="0.25">
      <c r="N200">
        <v>174</v>
      </c>
      <c r="O200">
        <v>0.1</v>
      </c>
      <c r="P200">
        <v>0.13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AD200">
        <v>174</v>
      </c>
      <c r="AE200">
        <v>0.1</v>
      </c>
      <c r="AF200">
        <v>0.13</v>
      </c>
      <c r="AG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4:41" x14ac:dyDescent="0.25">
      <c r="N201">
        <v>175</v>
      </c>
      <c r="O201">
        <v>0.1</v>
      </c>
      <c r="P201">
        <v>0.14000000000000001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AD201">
        <v>175</v>
      </c>
      <c r="AE201">
        <v>0.1</v>
      </c>
      <c r="AF201">
        <v>0.14000000000000001</v>
      </c>
      <c r="AG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4:41" x14ac:dyDescent="0.25">
      <c r="N202">
        <v>176</v>
      </c>
      <c r="O202">
        <v>0.1</v>
      </c>
      <c r="P202">
        <v>0.15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D202">
        <v>176</v>
      </c>
      <c r="AE202">
        <v>0.1</v>
      </c>
      <c r="AF202">
        <v>0.15</v>
      </c>
      <c r="AG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4:41" x14ac:dyDescent="0.25">
      <c r="N203">
        <v>177</v>
      </c>
      <c r="O203">
        <v>0.1</v>
      </c>
      <c r="P203">
        <v>0.16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AD203">
        <v>177</v>
      </c>
      <c r="AE203">
        <v>0.1</v>
      </c>
      <c r="AF203">
        <v>0.16</v>
      </c>
      <c r="AG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4:41" x14ac:dyDescent="0.25">
      <c r="N204">
        <v>178</v>
      </c>
      <c r="O204">
        <v>0.1</v>
      </c>
      <c r="P204">
        <v>0.17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AD204">
        <v>178</v>
      </c>
      <c r="AE204">
        <v>0.1</v>
      </c>
      <c r="AF204">
        <v>0.17</v>
      </c>
      <c r="AG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4:41" x14ac:dyDescent="0.25">
      <c r="N205">
        <v>179</v>
      </c>
      <c r="O205">
        <v>0.1</v>
      </c>
      <c r="P205">
        <v>0.18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AD205">
        <v>179</v>
      </c>
      <c r="AE205">
        <v>0.1</v>
      </c>
      <c r="AF205">
        <v>0.18</v>
      </c>
      <c r="AG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4:41" x14ac:dyDescent="0.25">
      <c r="N206">
        <v>180</v>
      </c>
      <c r="O206">
        <v>0.1</v>
      </c>
      <c r="P206">
        <v>0.19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AD206">
        <v>180</v>
      </c>
      <c r="AE206">
        <v>0.1</v>
      </c>
      <c r="AF206">
        <v>0.19</v>
      </c>
      <c r="AG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4:41" x14ac:dyDescent="0.25">
      <c r="N207">
        <v>181</v>
      </c>
      <c r="O207">
        <v>0.1</v>
      </c>
      <c r="P207">
        <v>0.2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AD207">
        <v>181</v>
      </c>
      <c r="AE207">
        <v>0.1</v>
      </c>
      <c r="AF207">
        <v>0.2</v>
      </c>
      <c r="AG207">
        <v>0</v>
      </c>
      <c r="AI207">
        <v>1</v>
      </c>
      <c r="AJ207">
        <v>0</v>
      </c>
      <c r="AK207">
        <v>1</v>
      </c>
      <c r="AL207">
        <v>1</v>
      </c>
      <c r="AM207">
        <v>0</v>
      </c>
      <c r="AN207">
        <v>0</v>
      </c>
      <c r="AO207">
        <v>0</v>
      </c>
    </row>
    <row r="208" spans="14:41" x14ac:dyDescent="0.25">
      <c r="N208">
        <v>182</v>
      </c>
      <c r="O208">
        <v>0.11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AD208">
        <v>182</v>
      </c>
      <c r="AE208">
        <v>0.11</v>
      </c>
      <c r="AF208">
        <v>0</v>
      </c>
      <c r="AG208">
        <v>0</v>
      </c>
      <c r="AI208">
        <v>1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0</v>
      </c>
    </row>
    <row r="209" spans="14:41" x14ac:dyDescent="0.25">
      <c r="N209">
        <v>183</v>
      </c>
      <c r="O209">
        <v>0.11</v>
      </c>
      <c r="P209">
        <v>0.02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AD209">
        <v>183</v>
      </c>
      <c r="AE209">
        <v>0.11</v>
      </c>
      <c r="AF209">
        <v>0.02</v>
      </c>
      <c r="AG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4:41" x14ac:dyDescent="0.25">
      <c r="N210">
        <v>184</v>
      </c>
      <c r="O210">
        <v>0.11</v>
      </c>
      <c r="P210">
        <v>0.04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AD210">
        <v>184</v>
      </c>
      <c r="AE210">
        <v>0.11</v>
      </c>
      <c r="AF210">
        <v>0.04</v>
      </c>
      <c r="AG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4:41" x14ac:dyDescent="0.25">
      <c r="N211">
        <v>185</v>
      </c>
      <c r="O211">
        <v>0.11</v>
      </c>
      <c r="P211">
        <v>0.06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AD211">
        <v>185</v>
      </c>
      <c r="AE211">
        <v>0.11</v>
      </c>
      <c r="AF211">
        <v>0.06</v>
      </c>
      <c r="AG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4:41" x14ac:dyDescent="0.25">
      <c r="N212">
        <v>186</v>
      </c>
      <c r="O212">
        <v>0.11</v>
      </c>
      <c r="P212">
        <v>0.08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AD212">
        <v>186</v>
      </c>
      <c r="AE212">
        <v>0.11</v>
      </c>
      <c r="AF212">
        <v>0.08</v>
      </c>
      <c r="AG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4:41" x14ac:dyDescent="0.25">
      <c r="N213">
        <v>187</v>
      </c>
      <c r="O213">
        <v>0.11</v>
      </c>
      <c r="P213">
        <v>0.1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AD213">
        <v>187</v>
      </c>
      <c r="AE213">
        <v>0.11</v>
      </c>
      <c r="AF213">
        <v>0.1</v>
      </c>
      <c r="AG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4:41" x14ac:dyDescent="0.25">
      <c r="N214">
        <v>188</v>
      </c>
      <c r="O214">
        <v>0.11</v>
      </c>
      <c r="P214">
        <v>0.12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AD214">
        <v>188</v>
      </c>
      <c r="AE214">
        <v>0.11</v>
      </c>
      <c r="AF214">
        <v>0.12</v>
      </c>
      <c r="AG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4:41" x14ac:dyDescent="0.25">
      <c r="N215">
        <v>189</v>
      </c>
      <c r="O215">
        <v>0.11</v>
      </c>
      <c r="P215">
        <v>0.14000000000000001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AD215">
        <v>189</v>
      </c>
      <c r="AE215">
        <v>0.11</v>
      </c>
      <c r="AF215">
        <v>0.14000000000000001</v>
      </c>
      <c r="AG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4:41" x14ac:dyDescent="0.25">
      <c r="N216">
        <v>190</v>
      </c>
      <c r="O216">
        <v>0.11</v>
      </c>
      <c r="P216">
        <v>0.16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AD216">
        <v>190</v>
      </c>
      <c r="AE216">
        <v>0.11</v>
      </c>
      <c r="AF216">
        <v>0.16</v>
      </c>
      <c r="AG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4:41" x14ac:dyDescent="0.25">
      <c r="N217">
        <v>191</v>
      </c>
      <c r="O217">
        <v>0.11</v>
      </c>
      <c r="P217">
        <v>0.18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AD217">
        <v>191</v>
      </c>
      <c r="AE217">
        <v>0.11</v>
      </c>
      <c r="AF217">
        <v>0.18</v>
      </c>
      <c r="AG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4:41" x14ac:dyDescent="0.25">
      <c r="N218">
        <v>192</v>
      </c>
      <c r="O218">
        <v>0.11</v>
      </c>
      <c r="P218">
        <v>0.2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AD218">
        <v>192</v>
      </c>
      <c r="AE218">
        <v>0.11</v>
      </c>
      <c r="AF218">
        <v>0.2</v>
      </c>
      <c r="AG218">
        <v>0</v>
      </c>
      <c r="AI218">
        <v>1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0</v>
      </c>
    </row>
    <row r="219" spans="14:41" x14ac:dyDescent="0.25">
      <c r="N219">
        <v>193</v>
      </c>
      <c r="O219">
        <v>0.12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AD219">
        <v>193</v>
      </c>
      <c r="AE219">
        <v>0.12</v>
      </c>
      <c r="AF219">
        <v>0</v>
      </c>
      <c r="AG219">
        <v>0</v>
      </c>
      <c r="AI219">
        <v>1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</row>
    <row r="220" spans="14:41" x14ac:dyDescent="0.25">
      <c r="N220">
        <v>194</v>
      </c>
      <c r="O220">
        <v>0.12</v>
      </c>
      <c r="P220">
        <v>0.01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AD220">
        <v>194</v>
      </c>
      <c r="AE220">
        <v>0.12</v>
      </c>
      <c r="AF220">
        <v>0.01</v>
      </c>
      <c r="AG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4:41" x14ac:dyDescent="0.25">
      <c r="N221">
        <v>195</v>
      </c>
      <c r="O221">
        <v>0.12</v>
      </c>
      <c r="P221">
        <v>0.02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AD221">
        <v>195</v>
      </c>
      <c r="AE221">
        <v>0.12</v>
      </c>
      <c r="AF221">
        <v>0.02</v>
      </c>
      <c r="AG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4:41" x14ac:dyDescent="0.25">
      <c r="N222">
        <v>196</v>
      </c>
      <c r="O222">
        <v>0.12</v>
      </c>
      <c r="P222">
        <v>0.03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AD222">
        <v>196</v>
      </c>
      <c r="AE222">
        <v>0.12</v>
      </c>
      <c r="AF222">
        <v>0.03</v>
      </c>
      <c r="AG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4:41" x14ac:dyDescent="0.25">
      <c r="N223">
        <v>197</v>
      </c>
      <c r="O223">
        <v>0.12</v>
      </c>
      <c r="P223">
        <v>0.04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AD223">
        <v>197</v>
      </c>
      <c r="AE223">
        <v>0.12</v>
      </c>
      <c r="AF223">
        <v>0.04</v>
      </c>
      <c r="AG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4:41" x14ac:dyDescent="0.25">
      <c r="N224">
        <v>198</v>
      </c>
      <c r="O224">
        <v>0.12</v>
      </c>
      <c r="P224">
        <v>0.05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AD224">
        <v>198</v>
      </c>
      <c r="AE224">
        <v>0.12</v>
      </c>
      <c r="AF224">
        <v>0.05</v>
      </c>
      <c r="AG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4:41" x14ac:dyDescent="0.25">
      <c r="N225">
        <v>199</v>
      </c>
      <c r="O225">
        <v>0.12</v>
      </c>
      <c r="P225">
        <v>0.06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AD225">
        <v>199</v>
      </c>
      <c r="AE225">
        <v>0.12</v>
      </c>
      <c r="AF225">
        <v>0.06</v>
      </c>
      <c r="AG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4:41" x14ac:dyDescent="0.25">
      <c r="N226">
        <v>200</v>
      </c>
      <c r="O226">
        <v>0.12</v>
      </c>
      <c r="P226">
        <v>7.0000000000000007E-2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AD226">
        <v>200</v>
      </c>
      <c r="AE226">
        <v>0.12</v>
      </c>
      <c r="AF226">
        <v>7.0000000000000007E-2</v>
      </c>
      <c r="AG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4:41" x14ac:dyDescent="0.25">
      <c r="N227">
        <v>201</v>
      </c>
      <c r="O227">
        <v>0.12</v>
      </c>
      <c r="P227">
        <v>0.08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AD227">
        <v>201</v>
      </c>
      <c r="AE227">
        <v>0.12</v>
      </c>
      <c r="AF227">
        <v>0.08</v>
      </c>
      <c r="AG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4:41" x14ac:dyDescent="0.25">
      <c r="N228">
        <v>202</v>
      </c>
      <c r="O228">
        <v>0.12</v>
      </c>
      <c r="P228">
        <v>0.09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AD228">
        <v>202</v>
      </c>
      <c r="AE228">
        <v>0.12</v>
      </c>
      <c r="AF228">
        <v>0.09</v>
      </c>
      <c r="AG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4:41" x14ac:dyDescent="0.25">
      <c r="N229">
        <v>203</v>
      </c>
      <c r="O229">
        <v>0.12</v>
      </c>
      <c r="P229">
        <v>0.1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AD229">
        <v>203</v>
      </c>
      <c r="AE229">
        <v>0.12</v>
      </c>
      <c r="AF229">
        <v>0.1</v>
      </c>
      <c r="AG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4:41" x14ac:dyDescent="0.25">
      <c r="N230">
        <v>204</v>
      </c>
      <c r="O230">
        <v>0.12</v>
      </c>
      <c r="P230">
        <v>0.11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AD230">
        <v>204</v>
      </c>
      <c r="AE230">
        <v>0.12</v>
      </c>
      <c r="AF230">
        <v>0.11</v>
      </c>
      <c r="AG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4:41" x14ac:dyDescent="0.25">
      <c r="N231">
        <v>205</v>
      </c>
      <c r="O231">
        <v>0.12</v>
      </c>
      <c r="P231">
        <v>0.12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AD231">
        <v>205</v>
      </c>
      <c r="AE231">
        <v>0.12</v>
      </c>
      <c r="AF231">
        <v>0.12</v>
      </c>
      <c r="AG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4:41" x14ac:dyDescent="0.25">
      <c r="N232">
        <v>206</v>
      </c>
      <c r="O232">
        <v>0.12</v>
      </c>
      <c r="P232">
        <v>0.13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AD232">
        <v>206</v>
      </c>
      <c r="AE232">
        <v>0.12</v>
      </c>
      <c r="AF232">
        <v>0.13</v>
      </c>
      <c r="AG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4:41" x14ac:dyDescent="0.25">
      <c r="N233">
        <v>207</v>
      </c>
      <c r="O233">
        <v>0.12</v>
      </c>
      <c r="P233">
        <v>0.14000000000000001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AD233">
        <v>207</v>
      </c>
      <c r="AE233">
        <v>0.12</v>
      </c>
      <c r="AF233">
        <v>0.14000000000000001</v>
      </c>
      <c r="AG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4:41" x14ac:dyDescent="0.25">
      <c r="N234">
        <v>208</v>
      </c>
      <c r="O234">
        <v>0.12</v>
      </c>
      <c r="P234">
        <v>0.15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AD234">
        <v>208</v>
      </c>
      <c r="AE234">
        <v>0.12</v>
      </c>
      <c r="AF234">
        <v>0.15</v>
      </c>
      <c r="AG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4:41" x14ac:dyDescent="0.25">
      <c r="N235">
        <v>209</v>
      </c>
      <c r="O235">
        <v>0.12</v>
      </c>
      <c r="P235">
        <v>0.16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AD235">
        <v>209</v>
      </c>
      <c r="AE235">
        <v>0.12</v>
      </c>
      <c r="AF235">
        <v>0.16</v>
      </c>
      <c r="AG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4:41" x14ac:dyDescent="0.25">
      <c r="N236">
        <v>210</v>
      </c>
      <c r="O236">
        <v>0.12</v>
      </c>
      <c r="P236">
        <v>0.17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AD236">
        <v>210</v>
      </c>
      <c r="AE236">
        <v>0.12</v>
      </c>
      <c r="AF236">
        <v>0.17</v>
      </c>
      <c r="AG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4:41" x14ac:dyDescent="0.25">
      <c r="N237">
        <v>211</v>
      </c>
      <c r="O237">
        <v>0.12</v>
      </c>
      <c r="P237">
        <v>0.18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AD237">
        <v>211</v>
      </c>
      <c r="AE237">
        <v>0.12</v>
      </c>
      <c r="AF237">
        <v>0.18</v>
      </c>
      <c r="AG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4:41" x14ac:dyDescent="0.25">
      <c r="N238">
        <v>212</v>
      </c>
      <c r="O238">
        <v>0.12</v>
      </c>
      <c r="P238">
        <v>0.19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AD238">
        <v>212</v>
      </c>
      <c r="AE238">
        <v>0.12</v>
      </c>
      <c r="AF238">
        <v>0.19</v>
      </c>
      <c r="AG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4:41" x14ac:dyDescent="0.25">
      <c r="N239">
        <v>213</v>
      </c>
      <c r="O239">
        <v>0.12</v>
      </c>
      <c r="P239">
        <v>0.2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AD239">
        <v>213</v>
      </c>
      <c r="AE239">
        <v>0.12</v>
      </c>
      <c r="AF239">
        <v>0.2</v>
      </c>
      <c r="AG239">
        <v>0</v>
      </c>
      <c r="AI239">
        <v>1</v>
      </c>
      <c r="AJ239">
        <v>0</v>
      </c>
      <c r="AK239">
        <v>1</v>
      </c>
      <c r="AL239">
        <v>1</v>
      </c>
      <c r="AM239">
        <v>0</v>
      </c>
      <c r="AN239">
        <v>0</v>
      </c>
      <c r="AO239">
        <v>0</v>
      </c>
    </row>
    <row r="240" spans="14:41" x14ac:dyDescent="0.25">
      <c r="N240">
        <v>214</v>
      </c>
      <c r="O240">
        <v>0.13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AD240">
        <v>214</v>
      </c>
      <c r="AE240">
        <v>0.13</v>
      </c>
      <c r="AF240">
        <v>0</v>
      </c>
      <c r="AG240">
        <v>0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</row>
    <row r="241" spans="14:41" x14ac:dyDescent="0.25">
      <c r="N241">
        <v>215</v>
      </c>
      <c r="O241">
        <v>0.13</v>
      </c>
      <c r="P241">
        <v>0.02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AD241">
        <v>215</v>
      </c>
      <c r="AE241">
        <v>0.13</v>
      </c>
      <c r="AF241">
        <v>0.02</v>
      </c>
      <c r="AG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4:41" x14ac:dyDescent="0.25">
      <c r="N242">
        <v>216</v>
      </c>
      <c r="O242">
        <v>0.13</v>
      </c>
      <c r="P242">
        <v>0.04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AD242">
        <v>216</v>
      </c>
      <c r="AE242">
        <v>0.13</v>
      </c>
      <c r="AF242">
        <v>0.04</v>
      </c>
      <c r="AG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4:41" x14ac:dyDescent="0.25">
      <c r="N243">
        <v>217</v>
      </c>
      <c r="O243">
        <v>0.13</v>
      </c>
      <c r="P243">
        <v>0.06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AD243">
        <v>217</v>
      </c>
      <c r="AE243">
        <v>0.13</v>
      </c>
      <c r="AF243">
        <v>0.06</v>
      </c>
      <c r="AG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4:41" x14ac:dyDescent="0.25">
      <c r="N244">
        <v>218</v>
      </c>
      <c r="O244">
        <v>0.13</v>
      </c>
      <c r="P244">
        <v>0.08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AD244">
        <v>218</v>
      </c>
      <c r="AE244">
        <v>0.13</v>
      </c>
      <c r="AF244">
        <v>0.08</v>
      </c>
      <c r="AG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4:41" x14ac:dyDescent="0.25">
      <c r="N245">
        <v>219</v>
      </c>
      <c r="O245">
        <v>0.13</v>
      </c>
      <c r="P245">
        <v>0.1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AD245">
        <v>219</v>
      </c>
      <c r="AE245">
        <v>0.13</v>
      </c>
      <c r="AF245">
        <v>0.1</v>
      </c>
      <c r="AG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4:41" x14ac:dyDescent="0.25">
      <c r="N246">
        <v>220</v>
      </c>
      <c r="O246">
        <v>0.13</v>
      </c>
      <c r="P246">
        <v>0.12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AD246">
        <v>220</v>
      </c>
      <c r="AE246">
        <v>0.13</v>
      </c>
      <c r="AF246">
        <v>0.12</v>
      </c>
      <c r="AG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4:41" x14ac:dyDescent="0.25">
      <c r="N247">
        <v>221</v>
      </c>
      <c r="O247">
        <v>0.13</v>
      </c>
      <c r="P247">
        <v>0.14000000000000001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AD247">
        <v>221</v>
      </c>
      <c r="AE247">
        <v>0.13</v>
      </c>
      <c r="AF247">
        <v>0.14000000000000001</v>
      </c>
      <c r="AG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4:41" x14ac:dyDescent="0.25">
      <c r="N248">
        <v>222</v>
      </c>
      <c r="O248">
        <v>0.13</v>
      </c>
      <c r="P248">
        <v>0.16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AD248">
        <v>222</v>
      </c>
      <c r="AE248">
        <v>0.13</v>
      </c>
      <c r="AF248">
        <v>0.16</v>
      </c>
      <c r="AG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4:41" x14ac:dyDescent="0.25">
      <c r="N249">
        <v>223</v>
      </c>
      <c r="O249">
        <v>0.13</v>
      </c>
      <c r="P249">
        <v>0.18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AD249">
        <v>223</v>
      </c>
      <c r="AE249">
        <v>0.13</v>
      </c>
      <c r="AF249">
        <v>0.18</v>
      </c>
      <c r="AG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4:41" x14ac:dyDescent="0.25">
      <c r="N250">
        <v>224</v>
      </c>
      <c r="O250">
        <v>0.13</v>
      </c>
      <c r="P250">
        <v>0.2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AD250">
        <v>224</v>
      </c>
      <c r="AE250">
        <v>0.13</v>
      </c>
      <c r="AF250">
        <v>0.2</v>
      </c>
      <c r="AG250">
        <v>0</v>
      </c>
      <c r="AI250">
        <v>1</v>
      </c>
      <c r="AJ250">
        <v>0</v>
      </c>
      <c r="AK250">
        <v>1</v>
      </c>
      <c r="AL250">
        <v>1</v>
      </c>
      <c r="AM250">
        <v>0</v>
      </c>
      <c r="AN250">
        <v>0</v>
      </c>
      <c r="AO250">
        <v>0</v>
      </c>
    </row>
    <row r="251" spans="14:41" x14ac:dyDescent="0.25">
      <c r="N251">
        <v>225</v>
      </c>
      <c r="O251">
        <v>0.14000000000000001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AD251">
        <v>225</v>
      </c>
      <c r="AE251">
        <v>0.14000000000000001</v>
      </c>
      <c r="AF251">
        <v>0</v>
      </c>
      <c r="AG251">
        <v>0</v>
      </c>
      <c r="AI251">
        <v>1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</row>
    <row r="252" spans="14:41" x14ac:dyDescent="0.25">
      <c r="N252">
        <v>226</v>
      </c>
      <c r="O252">
        <v>0.14000000000000001</v>
      </c>
      <c r="P252">
        <v>0.01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AD252">
        <v>226</v>
      </c>
      <c r="AE252">
        <v>0.14000000000000001</v>
      </c>
      <c r="AF252">
        <v>0.01</v>
      </c>
      <c r="AG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4:41" x14ac:dyDescent="0.25">
      <c r="N253">
        <v>227</v>
      </c>
      <c r="O253">
        <v>0.14000000000000001</v>
      </c>
      <c r="P253">
        <v>0.02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AD253">
        <v>227</v>
      </c>
      <c r="AE253">
        <v>0.14000000000000001</v>
      </c>
      <c r="AF253">
        <v>0.02</v>
      </c>
      <c r="AG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4:41" x14ac:dyDescent="0.25">
      <c r="N254">
        <v>228</v>
      </c>
      <c r="O254">
        <v>0.14000000000000001</v>
      </c>
      <c r="P254">
        <v>0.03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AD254">
        <v>228</v>
      </c>
      <c r="AE254">
        <v>0.14000000000000001</v>
      </c>
      <c r="AF254">
        <v>0.03</v>
      </c>
      <c r="AG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4:41" x14ac:dyDescent="0.25">
      <c r="N255">
        <v>229</v>
      </c>
      <c r="O255">
        <v>0.14000000000000001</v>
      </c>
      <c r="P255">
        <v>0.04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AD255">
        <v>229</v>
      </c>
      <c r="AE255">
        <v>0.14000000000000001</v>
      </c>
      <c r="AF255">
        <v>0.04</v>
      </c>
      <c r="AG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4:41" x14ac:dyDescent="0.25">
      <c r="N256">
        <v>230</v>
      </c>
      <c r="O256">
        <v>0.14000000000000001</v>
      </c>
      <c r="P256">
        <v>0.05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AD256">
        <v>230</v>
      </c>
      <c r="AE256">
        <v>0.14000000000000001</v>
      </c>
      <c r="AF256">
        <v>0.05</v>
      </c>
      <c r="AG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4:41" x14ac:dyDescent="0.25">
      <c r="N257">
        <v>231</v>
      </c>
      <c r="O257">
        <v>0.14000000000000001</v>
      </c>
      <c r="P257">
        <v>0.06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AD257">
        <v>231</v>
      </c>
      <c r="AE257">
        <v>0.14000000000000001</v>
      </c>
      <c r="AF257">
        <v>0.06</v>
      </c>
      <c r="AG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4:41" x14ac:dyDescent="0.25">
      <c r="N258">
        <v>232</v>
      </c>
      <c r="O258">
        <v>0.14000000000000001</v>
      </c>
      <c r="P258">
        <v>7.0000000000000007E-2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AD258">
        <v>232</v>
      </c>
      <c r="AE258">
        <v>0.14000000000000001</v>
      </c>
      <c r="AF258">
        <v>7.0000000000000007E-2</v>
      </c>
      <c r="AG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4:41" x14ac:dyDescent="0.25">
      <c r="N259">
        <v>233</v>
      </c>
      <c r="O259">
        <v>0.14000000000000001</v>
      </c>
      <c r="P259">
        <v>0.08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AD259">
        <v>233</v>
      </c>
      <c r="AE259">
        <v>0.14000000000000001</v>
      </c>
      <c r="AF259">
        <v>0.08</v>
      </c>
      <c r="AG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4:41" x14ac:dyDescent="0.25">
      <c r="N260">
        <v>234</v>
      </c>
      <c r="O260">
        <v>0.14000000000000001</v>
      </c>
      <c r="P260">
        <v>0.09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AD260">
        <v>234</v>
      </c>
      <c r="AE260">
        <v>0.14000000000000001</v>
      </c>
      <c r="AF260">
        <v>0.09</v>
      </c>
      <c r="AG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4:41" x14ac:dyDescent="0.25">
      <c r="N261">
        <v>235</v>
      </c>
      <c r="O261">
        <v>0.14000000000000001</v>
      </c>
      <c r="P261">
        <v>0.1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AD261">
        <v>235</v>
      </c>
      <c r="AE261">
        <v>0.14000000000000001</v>
      </c>
      <c r="AF261">
        <v>0.1</v>
      </c>
      <c r="AG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4:41" x14ac:dyDescent="0.25">
      <c r="N262">
        <v>236</v>
      </c>
      <c r="O262">
        <v>0.14000000000000001</v>
      </c>
      <c r="P262">
        <v>0.11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AD262">
        <v>236</v>
      </c>
      <c r="AE262">
        <v>0.14000000000000001</v>
      </c>
      <c r="AF262">
        <v>0.11</v>
      </c>
      <c r="AG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4:41" x14ac:dyDescent="0.25">
      <c r="N263">
        <v>237</v>
      </c>
      <c r="O263">
        <v>0.14000000000000001</v>
      </c>
      <c r="P263">
        <v>0.12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AD263">
        <v>237</v>
      </c>
      <c r="AE263">
        <v>0.14000000000000001</v>
      </c>
      <c r="AF263">
        <v>0.12</v>
      </c>
      <c r="AG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4:41" x14ac:dyDescent="0.25">
      <c r="N264">
        <v>238</v>
      </c>
      <c r="O264">
        <v>0.14000000000000001</v>
      </c>
      <c r="P264">
        <v>0.13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AD264">
        <v>238</v>
      </c>
      <c r="AE264">
        <v>0.14000000000000001</v>
      </c>
      <c r="AF264">
        <v>0.13</v>
      </c>
      <c r="AG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4:41" x14ac:dyDescent="0.25">
      <c r="N265">
        <v>239</v>
      </c>
      <c r="O265">
        <v>0.14000000000000001</v>
      </c>
      <c r="P265">
        <v>0.14000000000000001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AD265">
        <v>239</v>
      </c>
      <c r="AE265">
        <v>0.14000000000000001</v>
      </c>
      <c r="AF265">
        <v>0.14000000000000001</v>
      </c>
      <c r="AG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4:41" x14ac:dyDescent="0.25">
      <c r="N266">
        <v>240</v>
      </c>
      <c r="O266">
        <v>0.14000000000000001</v>
      </c>
      <c r="P266">
        <v>0.15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AD266">
        <v>240</v>
      </c>
      <c r="AE266">
        <v>0.14000000000000001</v>
      </c>
      <c r="AF266">
        <v>0.15</v>
      </c>
      <c r="AG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4:41" x14ac:dyDescent="0.25">
      <c r="N267">
        <v>241</v>
      </c>
      <c r="O267">
        <v>0.14000000000000001</v>
      </c>
      <c r="P267">
        <v>0.16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AD267">
        <v>241</v>
      </c>
      <c r="AE267">
        <v>0.14000000000000001</v>
      </c>
      <c r="AF267">
        <v>0.16</v>
      </c>
      <c r="AG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4:41" x14ac:dyDescent="0.25">
      <c r="N268">
        <v>242</v>
      </c>
      <c r="O268">
        <v>0.14000000000000001</v>
      </c>
      <c r="P268">
        <v>0.17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AD268">
        <v>242</v>
      </c>
      <c r="AE268">
        <v>0.14000000000000001</v>
      </c>
      <c r="AF268">
        <v>0.17</v>
      </c>
      <c r="AG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4:41" x14ac:dyDescent="0.25">
      <c r="N269">
        <v>243</v>
      </c>
      <c r="O269">
        <v>0.14000000000000001</v>
      </c>
      <c r="P269">
        <v>0.18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AD269">
        <v>243</v>
      </c>
      <c r="AE269">
        <v>0.14000000000000001</v>
      </c>
      <c r="AF269">
        <v>0.18</v>
      </c>
      <c r="AG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4:41" x14ac:dyDescent="0.25">
      <c r="N270">
        <v>244</v>
      </c>
      <c r="O270">
        <v>0.14000000000000001</v>
      </c>
      <c r="P270">
        <v>0.19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AD270">
        <v>244</v>
      </c>
      <c r="AE270">
        <v>0.14000000000000001</v>
      </c>
      <c r="AF270">
        <v>0.19</v>
      </c>
      <c r="AG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4:41" x14ac:dyDescent="0.25">
      <c r="N271">
        <v>245</v>
      </c>
      <c r="O271">
        <v>0.14000000000000001</v>
      </c>
      <c r="P271">
        <v>0.2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AD271">
        <v>245</v>
      </c>
      <c r="AE271">
        <v>0.14000000000000001</v>
      </c>
      <c r="AF271">
        <v>0.2</v>
      </c>
      <c r="AG271">
        <v>0</v>
      </c>
      <c r="AI271">
        <v>1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0</v>
      </c>
    </row>
    <row r="272" spans="14:41" x14ac:dyDescent="0.25">
      <c r="N272">
        <v>246</v>
      </c>
      <c r="O272">
        <v>0.15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AD272">
        <v>246</v>
      </c>
      <c r="AE272">
        <v>0.15</v>
      </c>
      <c r="AF272">
        <v>0</v>
      </c>
      <c r="AG272">
        <v>0</v>
      </c>
      <c r="AI272">
        <v>1</v>
      </c>
      <c r="AJ272">
        <v>0</v>
      </c>
      <c r="AK272">
        <v>1</v>
      </c>
      <c r="AL272">
        <v>1</v>
      </c>
      <c r="AM272">
        <v>0</v>
      </c>
      <c r="AN272">
        <v>0</v>
      </c>
      <c r="AO272">
        <v>0</v>
      </c>
    </row>
    <row r="273" spans="14:41" x14ac:dyDescent="0.25">
      <c r="N273">
        <v>247</v>
      </c>
      <c r="O273">
        <v>0.15</v>
      </c>
      <c r="P273">
        <v>0.02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AD273">
        <v>247</v>
      </c>
      <c r="AE273">
        <v>0.15</v>
      </c>
      <c r="AF273">
        <v>0.02</v>
      </c>
      <c r="AG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4:41" x14ac:dyDescent="0.25">
      <c r="N274">
        <v>248</v>
      </c>
      <c r="O274">
        <v>0.15</v>
      </c>
      <c r="P274">
        <v>0.04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AD274">
        <v>248</v>
      </c>
      <c r="AE274">
        <v>0.15</v>
      </c>
      <c r="AF274">
        <v>0.04</v>
      </c>
      <c r="AG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4:41" x14ac:dyDescent="0.25">
      <c r="N275">
        <v>249</v>
      </c>
      <c r="O275">
        <v>0.15</v>
      </c>
      <c r="P275">
        <v>0.06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AD275">
        <v>249</v>
      </c>
      <c r="AE275">
        <v>0.15</v>
      </c>
      <c r="AF275">
        <v>0.06</v>
      </c>
      <c r="AG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4:41" x14ac:dyDescent="0.25">
      <c r="N276">
        <v>250</v>
      </c>
      <c r="O276">
        <v>0.15</v>
      </c>
      <c r="P276">
        <v>0.08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AD276">
        <v>250</v>
      </c>
      <c r="AE276">
        <v>0.15</v>
      </c>
      <c r="AF276">
        <v>0.08</v>
      </c>
      <c r="AG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4:41" x14ac:dyDescent="0.25">
      <c r="N277">
        <v>251</v>
      </c>
      <c r="O277">
        <v>0.15</v>
      </c>
      <c r="P277">
        <v>0.1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AD277">
        <v>251</v>
      </c>
      <c r="AE277">
        <v>0.15</v>
      </c>
      <c r="AF277">
        <v>0.1</v>
      </c>
      <c r="AG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4:41" x14ac:dyDescent="0.25">
      <c r="N278">
        <v>252</v>
      </c>
      <c r="O278">
        <v>0.15</v>
      </c>
      <c r="P278">
        <v>0.12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AD278">
        <v>252</v>
      </c>
      <c r="AE278">
        <v>0.15</v>
      </c>
      <c r="AF278">
        <v>0.12</v>
      </c>
      <c r="AG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4:41" x14ac:dyDescent="0.25">
      <c r="N279">
        <v>253</v>
      </c>
      <c r="O279">
        <v>0.15</v>
      </c>
      <c r="P279">
        <v>0.14000000000000001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AD279">
        <v>253</v>
      </c>
      <c r="AE279">
        <v>0.15</v>
      </c>
      <c r="AF279">
        <v>0.14000000000000001</v>
      </c>
      <c r="AG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4:41" x14ac:dyDescent="0.25">
      <c r="N280">
        <v>254</v>
      </c>
      <c r="O280">
        <v>0.15</v>
      </c>
      <c r="P280">
        <v>0.16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AD280">
        <v>254</v>
      </c>
      <c r="AE280">
        <v>0.15</v>
      </c>
      <c r="AF280">
        <v>0.16</v>
      </c>
      <c r="AG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4:41" x14ac:dyDescent="0.25">
      <c r="N281">
        <v>255</v>
      </c>
      <c r="O281">
        <v>0.15</v>
      </c>
      <c r="P281">
        <v>0.18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AD281">
        <v>255</v>
      </c>
      <c r="AE281">
        <v>0.15</v>
      </c>
      <c r="AF281">
        <v>0.18</v>
      </c>
      <c r="AG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4:41" x14ac:dyDescent="0.25">
      <c r="N282">
        <v>256</v>
      </c>
      <c r="O282">
        <v>0.15</v>
      </c>
      <c r="P282">
        <v>0.2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AD282">
        <v>256</v>
      </c>
      <c r="AE282">
        <v>0.15</v>
      </c>
      <c r="AF282">
        <v>0.2</v>
      </c>
      <c r="AG282">
        <v>0</v>
      </c>
      <c r="AI282">
        <v>1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</row>
    <row r="283" spans="14:41" x14ac:dyDescent="0.25">
      <c r="N283">
        <v>257</v>
      </c>
      <c r="O283">
        <v>0.16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AD283">
        <v>257</v>
      </c>
      <c r="AE283">
        <v>0.16</v>
      </c>
      <c r="AF283">
        <v>0</v>
      </c>
      <c r="AG283">
        <v>0</v>
      </c>
      <c r="AI283">
        <v>1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</row>
    <row r="284" spans="14:41" x14ac:dyDescent="0.25">
      <c r="N284">
        <v>258</v>
      </c>
      <c r="O284">
        <v>0.16</v>
      </c>
      <c r="P284">
        <v>0.01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AD284">
        <v>258</v>
      </c>
      <c r="AE284">
        <v>0.16</v>
      </c>
      <c r="AF284">
        <v>0.01</v>
      </c>
      <c r="AG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4:41" x14ac:dyDescent="0.25">
      <c r="N285">
        <v>259</v>
      </c>
      <c r="O285">
        <v>0.16</v>
      </c>
      <c r="P285">
        <v>0.02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AD285">
        <v>259</v>
      </c>
      <c r="AE285">
        <v>0.16</v>
      </c>
      <c r="AF285">
        <v>0.02</v>
      </c>
      <c r="AG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4:41" x14ac:dyDescent="0.25">
      <c r="N286">
        <v>260</v>
      </c>
      <c r="O286">
        <v>0.16</v>
      </c>
      <c r="P286">
        <v>0.03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AD286">
        <v>260</v>
      </c>
      <c r="AE286">
        <v>0.16</v>
      </c>
      <c r="AF286">
        <v>0.03</v>
      </c>
      <c r="AG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4:41" x14ac:dyDescent="0.25">
      <c r="N287">
        <v>261</v>
      </c>
      <c r="O287">
        <v>0.16</v>
      </c>
      <c r="P287">
        <v>0.04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AD287">
        <v>261</v>
      </c>
      <c r="AE287">
        <v>0.16</v>
      </c>
      <c r="AF287">
        <v>0.04</v>
      </c>
      <c r="AG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4:41" x14ac:dyDescent="0.25">
      <c r="N288">
        <v>262</v>
      </c>
      <c r="O288">
        <v>0.16</v>
      </c>
      <c r="P288">
        <v>0.05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AD288">
        <v>262</v>
      </c>
      <c r="AE288">
        <v>0.16</v>
      </c>
      <c r="AF288">
        <v>0.05</v>
      </c>
      <c r="AG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4:41" x14ac:dyDescent="0.25">
      <c r="N289">
        <v>263</v>
      </c>
      <c r="O289">
        <v>0.16</v>
      </c>
      <c r="P289">
        <v>0.06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AD289">
        <v>263</v>
      </c>
      <c r="AE289">
        <v>0.16</v>
      </c>
      <c r="AF289">
        <v>0.06</v>
      </c>
      <c r="AG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4:41" x14ac:dyDescent="0.25">
      <c r="N290">
        <v>264</v>
      </c>
      <c r="O290">
        <v>0.16</v>
      </c>
      <c r="P290">
        <v>7.0000000000000007E-2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AD290">
        <v>264</v>
      </c>
      <c r="AE290">
        <v>0.16</v>
      </c>
      <c r="AF290">
        <v>7.0000000000000007E-2</v>
      </c>
      <c r="AG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4:41" x14ac:dyDescent="0.25">
      <c r="N291">
        <v>265</v>
      </c>
      <c r="O291">
        <v>0.16</v>
      </c>
      <c r="P291">
        <v>0.08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AD291">
        <v>265</v>
      </c>
      <c r="AE291">
        <v>0.16</v>
      </c>
      <c r="AF291">
        <v>0.08</v>
      </c>
      <c r="AG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4:41" x14ac:dyDescent="0.25">
      <c r="N292">
        <v>266</v>
      </c>
      <c r="O292">
        <v>0.16</v>
      </c>
      <c r="P292">
        <v>0.09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AD292">
        <v>266</v>
      </c>
      <c r="AE292">
        <v>0.16</v>
      </c>
      <c r="AF292">
        <v>0.09</v>
      </c>
      <c r="AG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4:41" x14ac:dyDescent="0.25">
      <c r="N293">
        <v>267</v>
      </c>
      <c r="O293">
        <v>0.16</v>
      </c>
      <c r="P293">
        <v>0.1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AD293">
        <v>267</v>
      </c>
      <c r="AE293">
        <v>0.16</v>
      </c>
      <c r="AF293">
        <v>0.1</v>
      </c>
      <c r="AG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4:41" x14ac:dyDescent="0.25">
      <c r="N294">
        <v>268</v>
      </c>
      <c r="O294">
        <v>0.16</v>
      </c>
      <c r="P294">
        <v>0.11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AD294">
        <v>268</v>
      </c>
      <c r="AE294">
        <v>0.16</v>
      </c>
      <c r="AF294">
        <v>0.11</v>
      </c>
      <c r="AG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4:41" x14ac:dyDescent="0.25">
      <c r="N295">
        <v>269</v>
      </c>
      <c r="O295">
        <v>0.16</v>
      </c>
      <c r="P295">
        <v>0.12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AD295">
        <v>269</v>
      </c>
      <c r="AE295">
        <v>0.16</v>
      </c>
      <c r="AF295">
        <v>0.12</v>
      </c>
      <c r="AG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4:41" x14ac:dyDescent="0.25">
      <c r="N296">
        <v>270</v>
      </c>
      <c r="O296">
        <v>0.16</v>
      </c>
      <c r="P296">
        <v>0.13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AD296">
        <v>270</v>
      </c>
      <c r="AE296">
        <v>0.16</v>
      </c>
      <c r="AF296">
        <v>0.13</v>
      </c>
      <c r="AG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4:41" x14ac:dyDescent="0.25">
      <c r="N297">
        <v>271</v>
      </c>
      <c r="O297">
        <v>0.16</v>
      </c>
      <c r="P297">
        <v>0.14000000000000001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AD297">
        <v>271</v>
      </c>
      <c r="AE297">
        <v>0.16</v>
      </c>
      <c r="AF297">
        <v>0.14000000000000001</v>
      </c>
      <c r="AG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4:41" x14ac:dyDescent="0.25">
      <c r="N298">
        <v>272</v>
      </c>
      <c r="O298">
        <v>0.16</v>
      </c>
      <c r="P298">
        <v>0.15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AD298">
        <v>272</v>
      </c>
      <c r="AE298">
        <v>0.16</v>
      </c>
      <c r="AF298">
        <v>0.15</v>
      </c>
      <c r="AG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4:41" x14ac:dyDescent="0.25">
      <c r="N299">
        <v>273</v>
      </c>
      <c r="O299">
        <v>0.16</v>
      </c>
      <c r="P299">
        <v>0.16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AD299">
        <v>273</v>
      </c>
      <c r="AE299">
        <v>0.16</v>
      </c>
      <c r="AF299">
        <v>0.16</v>
      </c>
      <c r="AG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4:41" x14ac:dyDescent="0.25">
      <c r="N300">
        <v>274</v>
      </c>
      <c r="O300">
        <v>0.16</v>
      </c>
      <c r="P300">
        <v>0.17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AD300">
        <v>274</v>
      </c>
      <c r="AE300">
        <v>0.16</v>
      </c>
      <c r="AF300">
        <v>0.17</v>
      </c>
      <c r="AG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4:41" x14ac:dyDescent="0.25">
      <c r="N301">
        <v>275</v>
      </c>
      <c r="O301">
        <v>0.16</v>
      </c>
      <c r="P301">
        <v>0.18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AD301">
        <v>275</v>
      </c>
      <c r="AE301">
        <v>0.16</v>
      </c>
      <c r="AF301">
        <v>0.18</v>
      </c>
      <c r="AG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4:41" x14ac:dyDescent="0.25">
      <c r="N302">
        <v>276</v>
      </c>
      <c r="O302">
        <v>0.16</v>
      </c>
      <c r="P302">
        <v>0.19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AD302">
        <v>276</v>
      </c>
      <c r="AE302">
        <v>0.16</v>
      </c>
      <c r="AF302">
        <v>0.19</v>
      </c>
      <c r="AG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4:41" x14ac:dyDescent="0.25">
      <c r="N303">
        <v>277</v>
      </c>
      <c r="O303">
        <v>0.16</v>
      </c>
      <c r="P303">
        <v>0.2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AD303">
        <v>277</v>
      </c>
      <c r="AE303">
        <v>0.16</v>
      </c>
      <c r="AF303">
        <v>0.2</v>
      </c>
      <c r="AG303">
        <v>0</v>
      </c>
      <c r="AI303">
        <v>1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</row>
    <row r="304" spans="14:41" x14ac:dyDescent="0.25">
      <c r="N304">
        <v>278</v>
      </c>
      <c r="O304">
        <v>0.17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AD304">
        <v>278</v>
      </c>
      <c r="AE304">
        <v>0.17</v>
      </c>
      <c r="AF304">
        <v>0</v>
      </c>
      <c r="AG304">
        <v>0</v>
      </c>
      <c r="AI304">
        <v>1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</row>
    <row r="305" spans="14:41" x14ac:dyDescent="0.25">
      <c r="N305">
        <v>279</v>
      </c>
      <c r="O305">
        <v>0.17</v>
      </c>
      <c r="P305">
        <v>0.02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AD305">
        <v>279</v>
      </c>
      <c r="AE305">
        <v>0.17</v>
      </c>
      <c r="AF305">
        <v>0.02</v>
      </c>
      <c r="AG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4:41" x14ac:dyDescent="0.25">
      <c r="N306">
        <v>280</v>
      </c>
      <c r="O306">
        <v>0.17</v>
      </c>
      <c r="P306">
        <v>0.04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AD306">
        <v>280</v>
      </c>
      <c r="AE306">
        <v>0.17</v>
      </c>
      <c r="AF306">
        <v>0.04</v>
      </c>
      <c r="AG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4:41" x14ac:dyDescent="0.25">
      <c r="N307">
        <v>281</v>
      </c>
      <c r="O307">
        <v>0.17</v>
      </c>
      <c r="P307">
        <v>0.06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AD307">
        <v>281</v>
      </c>
      <c r="AE307">
        <v>0.17</v>
      </c>
      <c r="AF307">
        <v>0.06</v>
      </c>
      <c r="AG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4:41" x14ac:dyDescent="0.25">
      <c r="N308">
        <v>282</v>
      </c>
      <c r="O308">
        <v>0.17</v>
      </c>
      <c r="P308">
        <v>0.08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AD308">
        <v>282</v>
      </c>
      <c r="AE308">
        <v>0.17</v>
      </c>
      <c r="AF308">
        <v>0.08</v>
      </c>
      <c r="AG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4:41" x14ac:dyDescent="0.25">
      <c r="N309">
        <v>283</v>
      </c>
      <c r="O309">
        <v>0.17</v>
      </c>
      <c r="P309">
        <v>0.1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AD309">
        <v>283</v>
      </c>
      <c r="AE309">
        <v>0.17</v>
      </c>
      <c r="AF309">
        <v>0.1</v>
      </c>
      <c r="AG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4:41" x14ac:dyDescent="0.25">
      <c r="N310">
        <v>284</v>
      </c>
      <c r="O310">
        <v>0.17</v>
      </c>
      <c r="P310">
        <v>0.12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AD310">
        <v>284</v>
      </c>
      <c r="AE310">
        <v>0.17</v>
      </c>
      <c r="AF310">
        <v>0.12</v>
      </c>
      <c r="AG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4:41" x14ac:dyDescent="0.25">
      <c r="N311">
        <v>285</v>
      </c>
      <c r="O311">
        <v>0.17</v>
      </c>
      <c r="P311">
        <v>0.14000000000000001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AD311">
        <v>285</v>
      </c>
      <c r="AE311">
        <v>0.17</v>
      </c>
      <c r="AF311">
        <v>0.14000000000000001</v>
      </c>
      <c r="AG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4:41" x14ac:dyDescent="0.25">
      <c r="N312">
        <v>286</v>
      </c>
      <c r="O312">
        <v>0.17</v>
      </c>
      <c r="P312">
        <v>0.16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AD312">
        <v>286</v>
      </c>
      <c r="AE312">
        <v>0.17</v>
      </c>
      <c r="AF312">
        <v>0.16</v>
      </c>
      <c r="AG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4:41" x14ac:dyDescent="0.25">
      <c r="N313">
        <v>287</v>
      </c>
      <c r="O313">
        <v>0.17</v>
      </c>
      <c r="P313">
        <v>0.18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AD313">
        <v>287</v>
      </c>
      <c r="AE313">
        <v>0.17</v>
      </c>
      <c r="AF313">
        <v>0.18</v>
      </c>
      <c r="AG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4:41" x14ac:dyDescent="0.25">
      <c r="N314">
        <v>288</v>
      </c>
      <c r="O314">
        <v>0.17</v>
      </c>
      <c r="P314">
        <v>0.2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AD314">
        <v>288</v>
      </c>
      <c r="AE314">
        <v>0.17</v>
      </c>
      <c r="AF314">
        <v>0.2</v>
      </c>
      <c r="AG314">
        <v>0</v>
      </c>
      <c r="AI314">
        <v>1</v>
      </c>
      <c r="AJ314">
        <v>0</v>
      </c>
      <c r="AK314">
        <v>1</v>
      </c>
      <c r="AL314">
        <v>1</v>
      </c>
      <c r="AM314">
        <v>0</v>
      </c>
      <c r="AN314">
        <v>0</v>
      </c>
      <c r="AO314">
        <v>0</v>
      </c>
    </row>
    <row r="315" spans="14:41" x14ac:dyDescent="0.25">
      <c r="N315">
        <v>289</v>
      </c>
      <c r="O315">
        <v>0.18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AD315">
        <v>289</v>
      </c>
      <c r="AE315">
        <v>0.18</v>
      </c>
      <c r="AF315">
        <v>0</v>
      </c>
      <c r="AG315">
        <v>0</v>
      </c>
      <c r="AI315">
        <v>1</v>
      </c>
      <c r="AJ315">
        <v>0</v>
      </c>
      <c r="AK315">
        <v>1</v>
      </c>
      <c r="AL315">
        <v>1</v>
      </c>
      <c r="AM315">
        <v>0</v>
      </c>
      <c r="AN315">
        <v>0</v>
      </c>
      <c r="AO315">
        <v>0</v>
      </c>
    </row>
    <row r="316" spans="14:41" x14ac:dyDescent="0.25">
      <c r="N316">
        <v>290</v>
      </c>
      <c r="O316">
        <v>0.18</v>
      </c>
      <c r="P316">
        <v>0.01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AD316">
        <v>290</v>
      </c>
      <c r="AE316">
        <v>0.18</v>
      </c>
      <c r="AF316">
        <v>0.01</v>
      </c>
      <c r="AG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4:41" x14ac:dyDescent="0.25">
      <c r="N317">
        <v>291</v>
      </c>
      <c r="O317">
        <v>0.18</v>
      </c>
      <c r="P317">
        <v>0.02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AD317">
        <v>291</v>
      </c>
      <c r="AE317">
        <v>0.18</v>
      </c>
      <c r="AF317">
        <v>0.02</v>
      </c>
      <c r="AG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4:41" x14ac:dyDescent="0.25">
      <c r="N318">
        <v>292</v>
      </c>
      <c r="O318">
        <v>0.18</v>
      </c>
      <c r="P318">
        <v>0.03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AD318">
        <v>292</v>
      </c>
      <c r="AE318">
        <v>0.18</v>
      </c>
      <c r="AF318">
        <v>0.03</v>
      </c>
      <c r="AG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4:41" x14ac:dyDescent="0.25">
      <c r="N319">
        <v>293</v>
      </c>
      <c r="O319">
        <v>0.18</v>
      </c>
      <c r="P319">
        <v>0.04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AD319">
        <v>293</v>
      </c>
      <c r="AE319">
        <v>0.18</v>
      </c>
      <c r="AF319">
        <v>0.04</v>
      </c>
      <c r="AG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4:41" x14ac:dyDescent="0.25">
      <c r="N320">
        <v>294</v>
      </c>
      <c r="O320">
        <v>0.18</v>
      </c>
      <c r="P320">
        <v>0.05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AD320">
        <v>294</v>
      </c>
      <c r="AE320">
        <v>0.18</v>
      </c>
      <c r="AF320">
        <v>0.05</v>
      </c>
      <c r="AG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4:41" x14ac:dyDescent="0.25">
      <c r="N321">
        <v>295</v>
      </c>
      <c r="O321">
        <v>0.18</v>
      </c>
      <c r="P321">
        <v>0.06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AD321">
        <v>295</v>
      </c>
      <c r="AE321">
        <v>0.18</v>
      </c>
      <c r="AF321">
        <v>0.06</v>
      </c>
      <c r="AG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4:41" x14ac:dyDescent="0.25">
      <c r="N322">
        <v>296</v>
      </c>
      <c r="O322">
        <v>0.18</v>
      </c>
      <c r="P322">
        <v>7.0000000000000007E-2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AD322">
        <v>296</v>
      </c>
      <c r="AE322">
        <v>0.18</v>
      </c>
      <c r="AF322">
        <v>7.0000000000000007E-2</v>
      </c>
      <c r="AG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4:41" x14ac:dyDescent="0.25">
      <c r="N323">
        <v>297</v>
      </c>
      <c r="O323">
        <v>0.18</v>
      </c>
      <c r="P323">
        <v>0.08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AD323">
        <v>297</v>
      </c>
      <c r="AE323">
        <v>0.18</v>
      </c>
      <c r="AF323">
        <v>0.08</v>
      </c>
      <c r="AG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4:41" x14ac:dyDescent="0.25">
      <c r="N324">
        <v>298</v>
      </c>
      <c r="O324">
        <v>0.18</v>
      </c>
      <c r="P324">
        <v>0.09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AD324">
        <v>298</v>
      </c>
      <c r="AE324">
        <v>0.18</v>
      </c>
      <c r="AF324">
        <v>0.09</v>
      </c>
      <c r="AG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4:41" x14ac:dyDescent="0.25">
      <c r="N325">
        <v>299</v>
      </c>
      <c r="O325">
        <v>0.18</v>
      </c>
      <c r="P325">
        <v>0.1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AD325">
        <v>299</v>
      </c>
      <c r="AE325">
        <v>0.18</v>
      </c>
      <c r="AF325">
        <v>0.1</v>
      </c>
      <c r="AG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4:41" x14ac:dyDescent="0.25">
      <c r="N326">
        <v>300</v>
      </c>
      <c r="O326">
        <v>0.18</v>
      </c>
      <c r="P326">
        <v>0.11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AD326">
        <v>300</v>
      </c>
      <c r="AE326">
        <v>0.18</v>
      </c>
      <c r="AF326">
        <v>0.11</v>
      </c>
      <c r="AG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4:41" x14ac:dyDescent="0.25">
      <c r="N327">
        <v>301</v>
      </c>
      <c r="O327">
        <v>0.18</v>
      </c>
      <c r="P327">
        <v>0.12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AD327">
        <v>301</v>
      </c>
      <c r="AE327">
        <v>0.18</v>
      </c>
      <c r="AF327">
        <v>0.12</v>
      </c>
      <c r="AG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4:41" x14ac:dyDescent="0.25">
      <c r="N328">
        <v>302</v>
      </c>
      <c r="O328">
        <v>0.18</v>
      </c>
      <c r="P328">
        <v>0.13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AD328">
        <v>302</v>
      </c>
      <c r="AE328">
        <v>0.18</v>
      </c>
      <c r="AF328">
        <v>0.13</v>
      </c>
      <c r="AG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4:41" x14ac:dyDescent="0.25">
      <c r="N329">
        <v>303</v>
      </c>
      <c r="O329">
        <v>0.18</v>
      </c>
      <c r="P329">
        <v>0.14000000000000001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AD329">
        <v>303</v>
      </c>
      <c r="AE329">
        <v>0.18</v>
      </c>
      <c r="AF329">
        <v>0.14000000000000001</v>
      </c>
      <c r="AG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4:41" x14ac:dyDescent="0.25">
      <c r="N330">
        <v>304</v>
      </c>
      <c r="O330">
        <v>0.18</v>
      </c>
      <c r="P330">
        <v>0.15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AD330">
        <v>304</v>
      </c>
      <c r="AE330">
        <v>0.18</v>
      </c>
      <c r="AF330">
        <v>0.15</v>
      </c>
      <c r="AG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4:41" x14ac:dyDescent="0.25">
      <c r="N331">
        <v>305</v>
      </c>
      <c r="O331">
        <v>0.18</v>
      </c>
      <c r="P331">
        <v>0.16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AD331">
        <v>305</v>
      </c>
      <c r="AE331">
        <v>0.18</v>
      </c>
      <c r="AF331">
        <v>0.16</v>
      </c>
      <c r="AG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4:41" x14ac:dyDescent="0.25">
      <c r="N332">
        <v>306</v>
      </c>
      <c r="O332">
        <v>0.18</v>
      </c>
      <c r="P332">
        <v>0.17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AD332">
        <v>306</v>
      </c>
      <c r="AE332">
        <v>0.18</v>
      </c>
      <c r="AF332">
        <v>0.17</v>
      </c>
      <c r="AG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4:41" x14ac:dyDescent="0.25">
      <c r="N333">
        <v>307</v>
      </c>
      <c r="O333">
        <v>0.18</v>
      </c>
      <c r="P333">
        <v>0.18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AD333">
        <v>307</v>
      </c>
      <c r="AE333">
        <v>0.18</v>
      </c>
      <c r="AF333">
        <v>0.18</v>
      </c>
      <c r="AG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4:41" x14ac:dyDescent="0.25">
      <c r="N334">
        <v>308</v>
      </c>
      <c r="O334">
        <v>0.18</v>
      </c>
      <c r="P334">
        <v>0.19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AD334">
        <v>308</v>
      </c>
      <c r="AE334">
        <v>0.18</v>
      </c>
      <c r="AF334">
        <v>0.19</v>
      </c>
      <c r="AG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4:41" x14ac:dyDescent="0.25">
      <c r="N335">
        <v>309</v>
      </c>
      <c r="O335">
        <v>0.18</v>
      </c>
      <c r="P335">
        <v>0.2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AD335">
        <v>309</v>
      </c>
      <c r="AE335">
        <v>0.18</v>
      </c>
      <c r="AF335">
        <v>0.2</v>
      </c>
      <c r="AG335">
        <v>0</v>
      </c>
      <c r="AI335">
        <v>1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</row>
    <row r="336" spans="14:41" x14ac:dyDescent="0.25">
      <c r="N336">
        <v>310</v>
      </c>
      <c r="O336">
        <v>0.19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AD336">
        <v>310</v>
      </c>
      <c r="AE336">
        <v>0.19</v>
      </c>
      <c r="AF336">
        <v>0</v>
      </c>
      <c r="AG336">
        <v>0</v>
      </c>
      <c r="AI336">
        <v>1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</row>
    <row r="337" spans="14:41" x14ac:dyDescent="0.25">
      <c r="N337">
        <v>311</v>
      </c>
      <c r="O337">
        <v>0.19</v>
      </c>
      <c r="P337">
        <v>0.02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AD337">
        <v>311</v>
      </c>
      <c r="AE337">
        <v>0.19</v>
      </c>
      <c r="AF337">
        <v>0.02</v>
      </c>
      <c r="AG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4:41" x14ac:dyDescent="0.25">
      <c r="N338">
        <v>312</v>
      </c>
      <c r="O338">
        <v>0.19</v>
      </c>
      <c r="P338">
        <v>0.04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AD338">
        <v>312</v>
      </c>
      <c r="AE338">
        <v>0.19</v>
      </c>
      <c r="AF338">
        <v>0.04</v>
      </c>
      <c r="AG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4:41" x14ac:dyDescent="0.25">
      <c r="N339">
        <v>313</v>
      </c>
      <c r="O339">
        <v>0.19</v>
      </c>
      <c r="P339">
        <v>0.06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AD339">
        <v>313</v>
      </c>
      <c r="AE339">
        <v>0.19</v>
      </c>
      <c r="AF339">
        <v>0.06</v>
      </c>
      <c r="AG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4:41" x14ac:dyDescent="0.25">
      <c r="N340">
        <v>314</v>
      </c>
      <c r="O340">
        <v>0.19</v>
      </c>
      <c r="P340">
        <v>0.08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AD340">
        <v>314</v>
      </c>
      <c r="AE340">
        <v>0.19</v>
      </c>
      <c r="AF340">
        <v>0.08</v>
      </c>
      <c r="AG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4:41" x14ac:dyDescent="0.25">
      <c r="N341">
        <v>315</v>
      </c>
      <c r="O341">
        <v>0.19</v>
      </c>
      <c r="P341">
        <v>0.1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AD341">
        <v>315</v>
      </c>
      <c r="AE341">
        <v>0.19</v>
      </c>
      <c r="AF341">
        <v>0.1</v>
      </c>
      <c r="AG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4:41" x14ac:dyDescent="0.25">
      <c r="N342">
        <v>316</v>
      </c>
      <c r="O342">
        <v>0.19</v>
      </c>
      <c r="P342">
        <v>0.12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AD342">
        <v>316</v>
      </c>
      <c r="AE342">
        <v>0.19</v>
      </c>
      <c r="AF342">
        <v>0.12</v>
      </c>
      <c r="AG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4:41" x14ac:dyDescent="0.25">
      <c r="N343">
        <v>317</v>
      </c>
      <c r="O343">
        <v>0.19</v>
      </c>
      <c r="P343">
        <v>0.14000000000000001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AD343">
        <v>317</v>
      </c>
      <c r="AE343">
        <v>0.19</v>
      </c>
      <c r="AF343">
        <v>0.14000000000000001</v>
      </c>
      <c r="AG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4:41" x14ac:dyDescent="0.25">
      <c r="N344">
        <v>318</v>
      </c>
      <c r="O344">
        <v>0.19</v>
      </c>
      <c r="P344">
        <v>0.16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AD344">
        <v>318</v>
      </c>
      <c r="AE344">
        <v>0.19</v>
      </c>
      <c r="AF344">
        <v>0.16</v>
      </c>
      <c r="AG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4:41" x14ac:dyDescent="0.25">
      <c r="N345">
        <v>319</v>
      </c>
      <c r="O345">
        <v>0.19</v>
      </c>
      <c r="P345">
        <v>0.18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AD345">
        <v>319</v>
      </c>
      <c r="AE345">
        <v>0.19</v>
      </c>
      <c r="AF345">
        <v>0.18</v>
      </c>
      <c r="AG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4:41" x14ac:dyDescent="0.25">
      <c r="N346">
        <v>320</v>
      </c>
      <c r="O346">
        <v>0.19</v>
      </c>
      <c r="P346">
        <v>0.2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AD346">
        <v>320</v>
      </c>
      <c r="AE346">
        <v>0.19</v>
      </c>
      <c r="AF346">
        <v>0.2</v>
      </c>
      <c r="AG346">
        <v>0</v>
      </c>
      <c r="AI346">
        <v>1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</row>
    <row r="347" spans="14:41" x14ac:dyDescent="0.25">
      <c r="N347">
        <v>321</v>
      </c>
      <c r="O347">
        <v>0.2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AD347">
        <v>321</v>
      </c>
      <c r="AE347">
        <v>0.2</v>
      </c>
      <c r="AF347">
        <v>0</v>
      </c>
      <c r="AG347">
        <v>0</v>
      </c>
      <c r="AI347">
        <v>1</v>
      </c>
      <c r="AJ347">
        <v>1</v>
      </c>
      <c r="AK347">
        <v>1</v>
      </c>
      <c r="AL347">
        <v>1</v>
      </c>
      <c r="AM347">
        <v>0</v>
      </c>
      <c r="AN347">
        <v>0</v>
      </c>
      <c r="AO347">
        <v>0</v>
      </c>
    </row>
    <row r="348" spans="14:41" x14ac:dyDescent="0.25">
      <c r="N348">
        <v>322</v>
      </c>
      <c r="O348">
        <v>0.2</v>
      </c>
      <c r="P348">
        <v>0.01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AD348">
        <v>322</v>
      </c>
      <c r="AE348">
        <v>0.2</v>
      </c>
      <c r="AF348">
        <v>0.01</v>
      </c>
      <c r="AG348">
        <v>0</v>
      </c>
      <c r="AI348">
        <v>0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</row>
    <row r="349" spans="14:41" x14ac:dyDescent="0.25">
      <c r="N349">
        <v>323</v>
      </c>
      <c r="O349">
        <v>0.2</v>
      </c>
      <c r="P349">
        <v>0.02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AD349">
        <v>323</v>
      </c>
      <c r="AE349">
        <v>0.2</v>
      </c>
      <c r="AF349">
        <v>0.02</v>
      </c>
      <c r="AG349">
        <v>0</v>
      </c>
      <c r="AI349">
        <v>0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0</v>
      </c>
    </row>
    <row r="350" spans="14:41" x14ac:dyDescent="0.25">
      <c r="N350">
        <v>324</v>
      </c>
      <c r="O350">
        <v>0.2</v>
      </c>
      <c r="P350">
        <v>0.03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AD350">
        <v>324</v>
      </c>
      <c r="AE350">
        <v>0.2</v>
      </c>
      <c r="AF350">
        <v>0.03</v>
      </c>
      <c r="AG350">
        <v>0</v>
      </c>
      <c r="AI350">
        <v>0</v>
      </c>
      <c r="AJ350">
        <v>1</v>
      </c>
      <c r="AK350">
        <v>1</v>
      </c>
      <c r="AL350">
        <v>0</v>
      </c>
      <c r="AM350">
        <v>0</v>
      </c>
      <c r="AN350">
        <v>0</v>
      </c>
      <c r="AO350">
        <v>0</v>
      </c>
    </row>
    <row r="351" spans="14:41" x14ac:dyDescent="0.25">
      <c r="N351">
        <v>325</v>
      </c>
      <c r="O351">
        <v>0.2</v>
      </c>
      <c r="P351">
        <v>0.04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AD351">
        <v>325</v>
      </c>
      <c r="AE351">
        <v>0.2</v>
      </c>
      <c r="AF351">
        <v>0.04</v>
      </c>
      <c r="AG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0</v>
      </c>
    </row>
    <row r="352" spans="14:41" x14ac:dyDescent="0.25">
      <c r="N352">
        <v>326</v>
      </c>
      <c r="O352">
        <v>0.2</v>
      </c>
      <c r="P352">
        <v>0.05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AD352">
        <v>326</v>
      </c>
      <c r="AE352">
        <v>0.2</v>
      </c>
      <c r="AF352">
        <v>0.05</v>
      </c>
      <c r="AG352">
        <v>0</v>
      </c>
      <c r="AI352">
        <v>0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0</v>
      </c>
    </row>
    <row r="353" spans="14:41" x14ac:dyDescent="0.25">
      <c r="N353">
        <v>327</v>
      </c>
      <c r="O353">
        <v>0.2</v>
      </c>
      <c r="P353">
        <v>0.06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AD353">
        <v>327</v>
      </c>
      <c r="AE353">
        <v>0.2</v>
      </c>
      <c r="AF353">
        <v>0.06</v>
      </c>
      <c r="AG353">
        <v>0</v>
      </c>
      <c r="AI353">
        <v>0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0</v>
      </c>
    </row>
    <row r="354" spans="14:41" x14ac:dyDescent="0.25">
      <c r="N354">
        <v>328</v>
      </c>
      <c r="O354">
        <v>0.2</v>
      </c>
      <c r="P354">
        <v>7.0000000000000007E-2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AD354">
        <v>328</v>
      </c>
      <c r="AE354">
        <v>0.2</v>
      </c>
      <c r="AF354">
        <v>7.0000000000000007E-2</v>
      </c>
      <c r="AG354">
        <v>0</v>
      </c>
      <c r="AI354">
        <v>0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4:41" x14ac:dyDescent="0.25">
      <c r="N355">
        <v>329</v>
      </c>
      <c r="O355">
        <v>0.2</v>
      </c>
      <c r="P355">
        <v>0.08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AD355">
        <v>329</v>
      </c>
      <c r="AE355">
        <v>0.2</v>
      </c>
      <c r="AF355">
        <v>0.08</v>
      </c>
      <c r="AG355">
        <v>0</v>
      </c>
      <c r="AI355">
        <v>0</v>
      </c>
      <c r="AJ355">
        <v>1</v>
      </c>
      <c r="AK355">
        <v>1</v>
      </c>
      <c r="AL355">
        <v>0</v>
      </c>
      <c r="AM355">
        <v>0</v>
      </c>
      <c r="AN355">
        <v>0</v>
      </c>
      <c r="AO355">
        <v>0</v>
      </c>
    </row>
    <row r="356" spans="14:41" x14ac:dyDescent="0.25">
      <c r="N356">
        <v>330</v>
      </c>
      <c r="O356">
        <v>0.2</v>
      </c>
      <c r="P356">
        <v>0.09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AD356">
        <v>330</v>
      </c>
      <c r="AE356">
        <v>0.2</v>
      </c>
      <c r="AF356">
        <v>0.09</v>
      </c>
      <c r="AG356">
        <v>0</v>
      </c>
      <c r="AI356">
        <v>0</v>
      </c>
      <c r="AJ356">
        <v>1</v>
      </c>
      <c r="AK356">
        <v>1</v>
      </c>
      <c r="AL356">
        <v>0</v>
      </c>
      <c r="AM356">
        <v>0</v>
      </c>
      <c r="AN356">
        <v>0</v>
      </c>
      <c r="AO356">
        <v>0</v>
      </c>
    </row>
    <row r="357" spans="14:41" x14ac:dyDescent="0.25">
      <c r="N357">
        <v>331</v>
      </c>
      <c r="O357">
        <v>0.2</v>
      </c>
      <c r="P357">
        <v>0.1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AD357">
        <v>331</v>
      </c>
      <c r="AE357">
        <v>0.2</v>
      </c>
      <c r="AF357">
        <v>0.1</v>
      </c>
      <c r="AG357">
        <v>0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0</v>
      </c>
    </row>
    <row r="358" spans="14:41" x14ac:dyDescent="0.25">
      <c r="N358">
        <v>332</v>
      </c>
      <c r="O358">
        <v>0.2</v>
      </c>
      <c r="P358">
        <v>0.11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AD358">
        <v>332</v>
      </c>
      <c r="AE358">
        <v>0.2</v>
      </c>
      <c r="AF358">
        <v>0.11</v>
      </c>
      <c r="AG358">
        <v>0</v>
      </c>
      <c r="AI358">
        <v>0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0</v>
      </c>
    </row>
    <row r="359" spans="14:41" x14ac:dyDescent="0.25">
      <c r="N359">
        <v>333</v>
      </c>
      <c r="O359">
        <v>0.2</v>
      </c>
      <c r="P359">
        <v>0.12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AD359">
        <v>333</v>
      </c>
      <c r="AE359">
        <v>0.2</v>
      </c>
      <c r="AF359">
        <v>0.12</v>
      </c>
      <c r="AG359">
        <v>0</v>
      </c>
      <c r="AI359">
        <v>0</v>
      </c>
      <c r="AJ359">
        <v>1</v>
      </c>
      <c r="AK359">
        <v>1</v>
      </c>
      <c r="AL359">
        <v>0</v>
      </c>
      <c r="AM359">
        <v>0</v>
      </c>
      <c r="AN359">
        <v>0</v>
      </c>
      <c r="AO359">
        <v>0</v>
      </c>
    </row>
    <row r="360" spans="14:41" x14ac:dyDescent="0.25">
      <c r="N360">
        <v>334</v>
      </c>
      <c r="O360">
        <v>0.2</v>
      </c>
      <c r="P360">
        <v>0.13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AD360">
        <v>334</v>
      </c>
      <c r="AE360">
        <v>0.2</v>
      </c>
      <c r="AF360">
        <v>0.13</v>
      </c>
      <c r="AG360">
        <v>0</v>
      </c>
      <c r="AI360">
        <v>0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0</v>
      </c>
    </row>
    <row r="361" spans="14:41" x14ac:dyDescent="0.25">
      <c r="N361">
        <v>335</v>
      </c>
      <c r="O361">
        <v>0.2</v>
      </c>
      <c r="P361">
        <v>0.14000000000000001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AD361">
        <v>335</v>
      </c>
      <c r="AE361">
        <v>0.2</v>
      </c>
      <c r="AF361">
        <v>0.14000000000000001</v>
      </c>
      <c r="AG361">
        <v>0</v>
      </c>
      <c r="AI361">
        <v>0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0</v>
      </c>
    </row>
    <row r="362" spans="14:41" x14ac:dyDescent="0.25">
      <c r="N362">
        <v>336</v>
      </c>
      <c r="O362">
        <v>0.2</v>
      </c>
      <c r="P362">
        <v>0.15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AD362">
        <v>336</v>
      </c>
      <c r="AE362">
        <v>0.2</v>
      </c>
      <c r="AF362">
        <v>0.15</v>
      </c>
      <c r="AG362">
        <v>0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</row>
    <row r="363" spans="14:41" x14ac:dyDescent="0.25">
      <c r="N363">
        <v>337</v>
      </c>
      <c r="O363">
        <v>0.2</v>
      </c>
      <c r="P363">
        <v>0.16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AD363">
        <v>337</v>
      </c>
      <c r="AE363">
        <v>0.2</v>
      </c>
      <c r="AF363">
        <v>0.16</v>
      </c>
      <c r="AG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0</v>
      </c>
    </row>
    <row r="364" spans="14:41" x14ac:dyDescent="0.25">
      <c r="N364">
        <v>338</v>
      </c>
      <c r="O364">
        <v>0.2</v>
      </c>
      <c r="P364">
        <v>0.17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AD364">
        <v>338</v>
      </c>
      <c r="AE364">
        <v>0.2</v>
      </c>
      <c r="AF364">
        <v>0.17</v>
      </c>
      <c r="AG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</row>
    <row r="365" spans="14:41" x14ac:dyDescent="0.25">
      <c r="N365">
        <v>339</v>
      </c>
      <c r="O365">
        <v>0.2</v>
      </c>
      <c r="P365">
        <v>0.18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AD365">
        <v>339</v>
      </c>
      <c r="AE365">
        <v>0.2</v>
      </c>
      <c r="AF365">
        <v>0.18</v>
      </c>
      <c r="AG365">
        <v>0</v>
      </c>
      <c r="AI365">
        <v>0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</row>
    <row r="366" spans="14:41" x14ac:dyDescent="0.25">
      <c r="N366">
        <v>340</v>
      </c>
      <c r="O366">
        <v>0.2</v>
      </c>
      <c r="P366">
        <v>0.19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AD366">
        <v>340</v>
      </c>
      <c r="AE366">
        <v>0.2</v>
      </c>
      <c r="AF366">
        <v>0.19</v>
      </c>
      <c r="AG366">
        <v>0</v>
      </c>
      <c r="AI366">
        <v>0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</row>
    <row r="367" spans="14:41" x14ac:dyDescent="0.25">
      <c r="N367">
        <v>341</v>
      </c>
      <c r="O367">
        <v>0.2</v>
      </c>
      <c r="P367">
        <v>0.2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AD367">
        <v>341</v>
      </c>
      <c r="AE367">
        <v>0.2</v>
      </c>
      <c r="AF367">
        <v>0.2</v>
      </c>
      <c r="AG367">
        <v>0</v>
      </c>
      <c r="AI367">
        <v>1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5"/>
  <sheetViews>
    <sheetView topLeftCell="J1" workbookViewId="0">
      <selection activeCell="AM1" sqref="AM1:BM13"/>
    </sheetView>
  </sheetViews>
  <sheetFormatPr defaultRowHeight="14" x14ac:dyDescent="0.25"/>
  <cols>
    <col min="1" max="2" width="13.453125" customWidth="1"/>
    <col min="3" max="4" width="10.36328125" bestFit="1" customWidth="1"/>
    <col min="5" max="5" width="11.453125" bestFit="1" customWidth="1"/>
    <col min="6" max="6" width="11.36328125" bestFit="1" customWidth="1"/>
    <col min="7" max="7" width="11.08984375" customWidth="1"/>
    <col min="8" max="8" width="9.26953125" bestFit="1" customWidth="1"/>
    <col min="9" max="9" width="11.54296875" customWidth="1"/>
    <col min="10" max="10" width="12.26953125" customWidth="1"/>
    <col min="11" max="11" width="9.26953125" bestFit="1" customWidth="1"/>
    <col min="13" max="13" width="13.453125" customWidth="1"/>
    <col min="14" max="14" width="12" customWidth="1"/>
    <col min="15" max="15" width="7.7265625" customWidth="1"/>
    <col min="16" max="16" width="8.36328125" customWidth="1"/>
    <col min="17" max="17" width="12.26953125" customWidth="1"/>
    <col min="18" max="18" width="10.08984375" customWidth="1"/>
    <col min="19" max="19" width="10.36328125" customWidth="1"/>
    <col min="20" max="20" width="15.08984375" customWidth="1"/>
    <col min="21" max="21" width="13.453125" customWidth="1"/>
    <col min="22" max="22" width="11.7265625" customWidth="1"/>
    <col min="23" max="23" width="10.81640625" customWidth="1"/>
    <col min="25" max="25" width="10.26953125" customWidth="1"/>
    <col min="26" max="26" width="11" customWidth="1"/>
    <col min="27" max="27" width="9.26953125" bestFit="1" customWidth="1"/>
    <col min="62" max="63" width="10.26953125" bestFit="1" customWidth="1"/>
  </cols>
  <sheetData>
    <row r="1" spans="1:64" x14ac:dyDescent="0.25">
      <c r="A1" s="1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109</v>
      </c>
      <c r="I1" s="2" t="s">
        <v>108</v>
      </c>
      <c r="J1" s="2" t="s">
        <v>115</v>
      </c>
      <c r="K1" s="2" t="s">
        <v>110</v>
      </c>
      <c r="M1" s="2" t="s">
        <v>113</v>
      </c>
      <c r="N1" s="2" t="s">
        <v>112</v>
      </c>
      <c r="O1" s="2" t="s">
        <v>114</v>
      </c>
      <c r="P1" s="2" t="s">
        <v>116</v>
      </c>
      <c r="Q1" s="2" t="s">
        <v>118</v>
      </c>
      <c r="R1" s="2" t="s">
        <v>120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119</v>
      </c>
      <c r="AA1" s="2" t="s">
        <v>129</v>
      </c>
      <c r="AB1" s="2" t="s">
        <v>117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x14ac:dyDescent="0.25">
      <c r="A2" s="1"/>
      <c r="B2" s="28" t="s">
        <v>100</v>
      </c>
      <c r="C2" s="12">
        <v>348430000000</v>
      </c>
      <c r="D2" s="12">
        <v>0</v>
      </c>
      <c r="E2" s="12">
        <v>-3.0699999999999998E-4</v>
      </c>
      <c r="F2" s="12">
        <v>2.16E-7</v>
      </c>
      <c r="G2" s="12">
        <v>-8.964E-11</v>
      </c>
      <c r="H2" s="5">
        <v>10</v>
      </c>
      <c r="I2" s="12">
        <f>C2*(D2*H2^(-1)+1+E2*H2+F2*H2^2+G2*H2^3)</f>
        <v>347367814754.7348</v>
      </c>
      <c r="J2" s="13">
        <f>I2-I9</f>
        <v>145721948548.33478</v>
      </c>
      <c r="K2">
        <v>201645866206.40002</v>
      </c>
      <c r="M2" s="1">
        <v>4.1000000000000002E-2</v>
      </c>
      <c r="N2" s="1">
        <v>-1.6E-2</v>
      </c>
      <c r="O2">
        <v>1</v>
      </c>
      <c r="P2">
        <f t="shared" ref="P2:P11" si="0">(0.5+N2/M2)^O2</f>
        <v>0.1097560975609756</v>
      </c>
      <c r="Q2">
        <v>145721948548.33478</v>
      </c>
      <c r="R2">
        <v>-8.5659137011000031E-2</v>
      </c>
      <c r="S2">
        <v>-6.503991811500001E-6</v>
      </c>
      <c r="T2" s="32">
        <v>-1.6056879601917782</v>
      </c>
      <c r="U2" s="29">
        <v>201645866206.40002</v>
      </c>
      <c r="V2" s="29">
        <v>0.32565913701100002</v>
      </c>
      <c r="W2" s="30">
        <v>1.2429700380000001E-5</v>
      </c>
      <c r="X2" s="33">
        <v>15.187815618548299</v>
      </c>
      <c r="Y2" s="13">
        <f>Q2*P2+U2</f>
        <v>217639738608.04651</v>
      </c>
      <c r="Z2" s="13">
        <f>R2*P2+V2</f>
        <v>0.31625752441223171</v>
      </c>
      <c r="AA2" s="31">
        <f>S2*P2+W2</f>
        <v>1.171584762020122E-5</v>
      </c>
      <c r="AB2" s="21">
        <f>T2*P2+X2</f>
        <v>15.011581574137006</v>
      </c>
      <c r="BJ2" s="1"/>
      <c r="BK2" s="1"/>
    </row>
    <row r="3" spans="1:64" x14ac:dyDescent="0.25">
      <c r="A3" s="1"/>
      <c r="B3" s="28" t="s">
        <v>101</v>
      </c>
      <c r="C3" s="12">
        <v>0.24</v>
      </c>
      <c r="D3" s="12">
        <v>0</v>
      </c>
      <c r="E3" s="12">
        <v>0</v>
      </c>
      <c r="F3" s="12">
        <v>0</v>
      </c>
      <c r="G3" s="12">
        <v>0</v>
      </c>
      <c r="H3" s="5">
        <v>10</v>
      </c>
      <c r="I3" s="12">
        <f>C3*(D3*H3^(-1)+1+E3*H3+F3*H3^2+G3*H3^3)</f>
        <v>0.24</v>
      </c>
      <c r="J3" s="13">
        <f>I3-I10</f>
        <v>-8.5659137011000031E-2</v>
      </c>
      <c r="K3">
        <v>0.32565913701100002</v>
      </c>
      <c r="M3" s="1">
        <v>4.1000000000000002E-2</v>
      </c>
      <c r="N3" s="1">
        <f>N2+0.004</f>
        <v>-1.2E-2</v>
      </c>
      <c r="O3">
        <v>1</v>
      </c>
      <c r="P3">
        <f t="shared" si="0"/>
        <v>0.20731707317073172</v>
      </c>
      <c r="Q3">
        <v>145721948548.33478</v>
      </c>
      <c r="R3">
        <v>-8.5659137011000031E-2</v>
      </c>
      <c r="S3">
        <v>-6.503991811500001E-6</v>
      </c>
      <c r="T3" s="32">
        <v>-1.6056879601917782</v>
      </c>
      <c r="U3" s="29">
        <v>201645866206.40002</v>
      </c>
      <c r="V3" s="29">
        <v>0.32565913701100002</v>
      </c>
      <c r="W3" s="30">
        <v>1.2429700380000001E-5</v>
      </c>
      <c r="X3" s="33">
        <v>15.187815618548299</v>
      </c>
      <c r="Y3" s="13">
        <f t="shared" ref="Y3:Y11" si="1">Q3*P3+U3</f>
        <v>231856514076.17676</v>
      </c>
      <c r="Z3" s="13">
        <f t="shared" ref="Z3:Z11" si="2">R3*P3+V3</f>
        <v>0.30790053543554879</v>
      </c>
      <c r="AA3" s="31">
        <f t="shared" ref="AA3:AA11" si="3">S3*P3+W3</f>
        <v>1.1081311833713415E-5</v>
      </c>
      <c r="AB3" s="21">
        <f t="shared" ref="AB3:AB11" si="4">T3*P3+X3</f>
        <v>14.854929090215858</v>
      </c>
      <c r="BJ3" s="1"/>
      <c r="BK3" s="1"/>
    </row>
    <row r="4" spans="1:64" x14ac:dyDescent="0.25">
      <c r="A4" s="1"/>
      <c r="B4" s="28" t="s">
        <v>102</v>
      </c>
      <c r="C4" s="12">
        <v>5.8722999999999997E-6</v>
      </c>
      <c r="D4" s="12">
        <v>0</v>
      </c>
      <c r="E4" s="12">
        <v>9.0950000000000004E-4</v>
      </c>
      <c r="F4" s="12">
        <v>0</v>
      </c>
      <c r="G4" s="12">
        <v>0</v>
      </c>
      <c r="H4" s="5">
        <v>10</v>
      </c>
      <c r="I4" s="12">
        <f>C4*(D4*H4^(-1)+1+E4*H4+F4*H4^2+G4*H4^3)</f>
        <v>5.9257085684999998E-6</v>
      </c>
      <c r="J4" s="13">
        <f>I4-I11</f>
        <v>-6.503991811500001E-6</v>
      </c>
      <c r="K4">
        <v>1.2429700380000001E-5</v>
      </c>
      <c r="M4" s="1">
        <v>4.1000000000000002E-2</v>
      </c>
      <c r="N4" s="1">
        <f t="shared" ref="N4:N11" si="5">N3+0.004</f>
        <v>-8.0000000000000002E-3</v>
      </c>
      <c r="O4">
        <v>1</v>
      </c>
      <c r="P4">
        <f t="shared" si="0"/>
        <v>0.3048780487804878</v>
      </c>
      <c r="Q4">
        <v>145721948548.33478</v>
      </c>
      <c r="R4">
        <v>-8.5659137011000031E-2</v>
      </c>
      <c r="S4">
        <v>-6.503991811500001E-6</v>
      </c>
      <c r="T4" s="32">
        <v>-1.6056879601917782</v>
      </c>
      <c r="U4" s="29">
        <v>201645866206.40002</v>
      </c>
      <c r="V4" s="29">
        <v>0.32565913701100002</v>
      </c>
      <c r="W4" s="30">
        <v>1.2429700380000001E-5</v>
      </c>
      <c r="X4" s="33">
        <v>15.187815618548299</v>
      </c>
      <c r="Y4" s="13">
        <f t="shared" si="1"/>
        <v>246073289544.30698</v>
      </c>
      <c r="Z4" s="13">
        <f t="shared" si="2"/>
        <v>0.29954354645886588</v>
      </c>
      <c r="AA4" s="31">
        <f t="shared" si="3"/>
        <v>1.0446776047225611E-5</v>
      </c>
      <c r="AB4" s="21">
        <f t="shared" si="4"/>
        <v>14.698276606294709</v>
      </c>
      <c r="BJ4" s="1"/>
      <c r="BK4" s="1"/>
    </row>
    <row r="5" spans="1:64" x14ac:dyDescent="0.25">
      <c r="A5" s="1"/>
      <c r="B5" s="28" t="s">
        <v>103</v>
      </c>
      <c r="C5" s="12">
        <v>13.723000000000001</v>
      </c>
      <c r="D5" s="12">
        <v>0</v>
      </c>
      <c r="E5" s="12">
        <v>-1.0319999999999999E-3</v>
      </c>
      <c r="F5" s="12">
        <v>5.4659999999999998E-7</v>
      </c>
      <c r="G5" s="12">
        <v>-7.8759999999999995E-11</v>
      </c>
      <c r="H5" s="5">
        <v>10</v>
      </c>
      <c r="I5" s="12">
        <f>C5*(D5*H5^(-1)+1+E5*H5+F5*H5^2+G5*H5^3)</f>
        <v>13.582127658356521</v>
      </c>
      <c r="J5" s="31">
        <f>I5-I12</f>
        <v>-1.6056879601917782</v>
      </c>
      <c r="K5">
        <v>15.187815618548299</v>
      </c>
      <c r="M5" s="1">
        <v>4.1000000000000002E-2</v>
      </c>
      <c r="N5" s="1">
        <f t="shared" si="5"/>
        <v>-4.0000000000000001E-3</v>
      </c>
      <c r="O5">
        <v>1</v>
      </c>
      <c r="P5">
        <f t="shared" si="0"/>
        <v>0.40243902439024393</v>
      </c>
      <c r="Q5">
        <v>145721948548.33478</v>
      </c>
      <c r="R5">
        <v>-8.5659137011000031E-2</v>
      </c>
      <c r="S5">
        <v>-6.503991811500001E-6</v>
      </c>
      <c r="T5" s="32">
        <v>-1.6056879601917782</v>
      </c>
      <c r="U5" s="29">
        <v>201645866206.40002</v>
      </c>
      <c r="V5" s="29">
        <v>0.32565913701100002</v>
      </c>
      <c r="W5" s="30">
        <v>1.2429700380000001E-5</v>
      </c>
      <c r="X5" s="33">
        <v>15.187815618548299</v>
      </c>
      <c r="Y5" s="13">
        <f t="shared" si="1"/>
        <v>260290065012.43719</v>
      </c>
      <c r="Z5" s="13">
        <f t="shared" si="2"/>
        <v>0.29118655748218292</v>
      </c>
      <c r="AA5" s="31">
        <f t="shared" si="3"/>
        <v>9.8122402607378053E-6</v>
      </c>
      <c r="AB5" s="21">
        <f t="shared" si="4"/>
        <v>14.541624122373559</v>
      </c>
      <c r="AN5" s="1"/>
      <c r="BJ5" s="1"/>
      <c r="BK5" s="1"/>
    </row>
    <row r="6" spans="1:64" x14ac:dyDescent="0.25">
      <c r="A6" s="1"/>
      <c r="B6" s="5"/>
      <c r="C6" s="1"/>
      <c r="E6" s="1"/>
      <c r="F6" s="1"/>
      <c r="G6" s="1"/>
      <c r="H6" s="1"/>
      <c r="I6" s="1"/>
      <c r="J6" s="1"/>
      <c r="M6" s="1">
        <v>4.1000000000000002E-2</v>
      </c>
      <c r="N6" s="1">
        <f t="shared" si="5"/>
        <v>0</v>
      </c>
      <c r="O6">
        <v>1</v>
      </c>
      <c r="P6">
        <f t="shared" si="0"/>
        <v>0.5</v>
      </c>
      <c r="Q6">
        <v>145721948548.33478</v>
      </c>
      <c r="R6">
        <v>-8.5659137011000031E-2</v>
      </c>
      <c r="S6">
        <v>-6.503991811500001E-6</v>
      </c>
      <c r="T6" s="32">
        <v>-1.6056879601917782</v>
      </c>
      <c r="U6" s="29">
        <v>201645866206.40002</v>
      </c>
      <c r="V6" s="29">
        <v>0.32565913701100002</v>
      </c>
      <c r="W6" s="30">
        <v>1.2429700380000001E-5</v>
      </c>
      <c r="X6" s="33">
        <v>15.187815618548299</v>
      </c>
      <c r="Y6" s="13">
        <f t="shared" si="1"/>
        <v>274506840480.56741</v>
      </c>
      <c r="Z6" s="13">
        <f t="shared" si="2"/>
        <v>0.28282956850550001</v>
      </c>
      <c r="AA6" s="31">
        <f t="shared" si="3"/>
        <v>9.1777044742499994E-6</v>
      </c>
      <c r="AB6" s="21">
        <f t="shared" si="4"/>
        <v>14.384971638452409</v>
      </c>
      <c r="AN6" s="1"/>
      <c r="BJ6" s="1"/>
      <c r="BK6" s="1"/>
    </row>
    <row r="7" spans="1:64" x14ac:dyDescent="0.25">
      <c r="A7" s="1"/>
      <c r="B7" s="5"/>
      <c r="C7" s="1"/>
      <c r="D7" s="1"/>
      <c r="E7" s="1"/>
      <c r="F7" s="1"/>
      <c r="G7" s="1"/>
      <c r="H7" s="1"/>
      <c r="I7" s="1"/>
      <c r="J7" s="1"/>
      <c r="M7" s="1">
        <v>4.1000000000000002E-2</v>
      </c>
      <c r="N7" s="1">
        <f t="shared" si="5"/>
        <v>4.0000000000000001E-3</v>
      </c>
      <c r="O7">
        <v>1</v>
      </c>
      <c r="P7">
        <f t="shared" si="0"/>
        <v>0.59756097560975607</v>
      </c>
      <c r="Q7">
        <v>145721948548.33478</v>
      </c>
      <c r="R7">
        <v>-8.5659137011000031E-2</v>
      </c>
      <c r="S7">
        <v>-6.503991811500001E-6</v>
      </c>
      <c r="T7" s="32">
        <v>-1.6056879601917782</v>
      </c>
      <c r="U7" s="29">
        <v>201645866206.40002</v>
      </c>
      <c r="V7" s="29">
        <v>0.32565913701100002</v>
      </c>
      <c r="W7" s="30">
        <v>1.2429700380000001E-5</v>
      </c>
      <c r="X7" s="33">
        <v>15.187815618548299</v>
      </c>
      <c r="Y7" s="13">
        <f t="shared" si="1"/>
        <v>288723615948.69763</v>
      </c>
      <c r="Z7" s="13">
        <f t="shared" si="2"/>
        <v>0.2744725795288171</v>
      </c>
      <c r="AA7" s="31">
        <f t="shared" si="3"/>
        <v>8.5431686877621952E-6</v>
      </c>
      <c r="AB7" s="21">
        <f t="shared" si="4"/>
        <v>14.228319154531262</v>
      </c>
      <c r="AN7" s="1"/>
      <c r="BJ7" s="1"/>
      <c r="BK7" s="1"/>
    </row>
    <row r="8" spans="1:64" x14ac:dyDescent="0.25">
      <c r="A8" s="1"/>
      <c r="C8" s="2" t="s">
        <v>95</v>
      </c>
      <c r="D8" s="2" t="s">
        <v>96</v>
      </c>
      <c r="E8" s="2" t="s">
        <v>97</v>
      </c>
      <c r="F8" s="2" t="s">
        <v>98</v>
      </c>
      <c r="G8" s="2" t="s">
        <v>99</v>
      </c>
      <c r="H8" s="2" t="s">
        <v>109</v>
      </c>
      <c r="I8" s="2" t="s">
        <v>111</v>
      </c>
      <c r="M8" s="1">
        <v>4.1000000000000002E-2</v>
      </c>
      <c r="N8" s="1">
        <f t="shared" si="5"/>
        <v>8.0000000000000002E-3</v>
      </c>
      <c r="O8">
        <v>1</v>
      </c>
      <c r="P8">
        <f t="shared" si="0"/>
        <v>0.69512195121951215</v>
      </c>
      <c r="Q8">
        <v>145721948548.33478</v>
      </c>
      <c r="R8">
        <v>-8.5659137011000031E-2</v>
      </c>
      <c r="S8">
        <v>-6.503991811500001E-6</v>
      </c>
      <c r="T8" s="32">
        <v>-1.6056879601917782</v>
      </c>
      <c r="U8" s="29">
        <v>201645866206.40002</v>
      </c>
      <c r="V8" s="29">
        <v>0.32565913701100002</v>
      </c>
      <c r="W8" s="30">
        <v>1.2429700380000001E-5</v>
      </c>
      <c r="X8" s="33">
        <v>15.187815618548299</v>
      </c>
      <c r="Y8" s="13">
        <f t="shared" si="1"/>
        <v>302940391416.82788</v>
      </c>
      <c r="Z8" s="13">
        <f t="shared" si="2"/>
        <v>0.26611559055213413</v>
      </c>
      <c r="AA8" s="31">
        <f t="shared" si="3"/>
        <v>7.908632901274391E-6</v>
      </c>
      <c r="AB8" s="21">
        <f t="shared" si="4"/>
        <v>14.071666670610112</v>
      </c>
      <c r="BJ8" s="1"/>
      <c r="BK8" s="1"/>
    </row>
    <row r="9" spans="1:64" x14ac:dyDescent="0.25">
      <c r="A9" s="1"/>
      <c r="B9" s="28" t="s">
        <v>104</v>
      </c>
      <c r="C9" s="12">
        <v>201040000000</v>
      </c>
      <c r="D9" s="12">
        <v>0</v>
      </c>
      <c r="E9" s="12">
        <v>3.079E-4</v>
      </c>
      <c r="F9" s="12">
        <v>-6.5339999999999996E-7</v>
      </c>
      <c r="G9" s="12">
        <v>0</v>
      </c>
      <c r="H9" s="5">
        <v>10</v>
      </c>
      <c r="I9" s="12">
        <f>C9*(D9*H9^(-1)+1+E9*H9+F9*H9^2+G9*H9^3)</f>
        <v>201645866206.40002</v>
      </c>
      <c r="M9" s="1">
        <v>4.1000000000000002E-2</v>
      </c>
      <c r="N9" s="1">
        <f t="shared" si="5"/>
        <v>1.2E-2</v>
      </c>
      <c r="O9">
        <v>1</v>
      </c>
      <c r="P9">
        <f t="shared" si="0"/>
        <v>0.79268292682926833</v>
      </c>
      <c r="Q9">
        <v>145721948548.33478</v>
      </c>
      <c r="R9">
        <v>-8.5659137011000031E-2</v>
      </c>
      <c r="S9">
        <v>-6.503991811500001E-6</v>
      </c>
      <c r="T9" s="32">
        <v>-1.6056879601917782</v>
      </c>
      <c r="U9" s="29">
        <v>201645866206.40002</v>
      </c>
      <c r="V9" s="29">
        <v>0.32565913701100002</v>
      </c>
      <c r="W9" s="30">
        <v>1.2429700380000001E-5</v>
      </c>
      <c r="X9" s="33">
        <v>15.187815618548299</v>
      </c>
      <c r="Y9" s="13">
        <f t="shared" si="1"/>
        <v>317157166884.95807</v>
      </c>
      <c r="Z9" s="13">
        <f t="shared" si="2"/>
        <v>0.25775860157545122</v>
      </c>
      <c r="AA9" s="31">
        <f t="shared" si="3"/>
        <v>7.2740971147865851E-6</v>
      </c>
      <c r="AB9" s="21">
        <f t="shared" si="4"/>
        <v>13.915014186688962</v>
      </c>
      <c r="BJ9" s="1"/>
      <c r="BK9" s="1"/>
    </row>
    <row r="10" spans="1:64" x14ac:dyDescent="0.25">
      <c r="A10" s="1"/>
      <c r="B10" s="28" t="s">
        <v>105</v>
      </c>
      <c r="C10" s="12">
        <v>0.32629999999999998</v>
      </c>
      <c r="D10" s="12">
        <v>0</v>
      </c>
      <c r="E10" s="12">
        <v>-2.0019999999999999E-4</v>
      </c>
      <c r="F10" s="12">
        <v>3.7969999999999999E-7</v>
      </c>
      <c r="G10" s="12">
        <v>0</v>
      </c>
      <c r="H10" s="5">
        <v>10</v>
      </c>
      <c r="I10" s="12">
        <f>C10*(D10*H10^(-1)+1+E10*H10+F10*H10^2+G10*H10^3)</f>
        <v>0.32565913701100002</v>
      </c>
      <c r="M10" s="1">
        <v>4.1000000000000002E-2</v>
      </c>
      <c r="N10" s="1">
        <f t="shared" si="5"/>
        <v>1.6E-2</v>
      </c>
      <c r="O10">
        <v>1</v>
      </c>
      <c r="P10">
        <f t="shared" si="0"/>
        <v>0.8902439024390244</v>
      </c>
      <c r="Q10">
        <v>145721948548.33478</v>
      </c>
      <c r="R10">
        <v>-8.5659137011000031E-2</v>
      </c>
      <c r="S10">
        <v>-6.503991811500001E-6</v>
      </c>
      <c r="T10" s="32">
        <v>-1.6056879601917782</v>
      </c>
      <c r="U10" s="29">
        <v>201645866206.40002</v>
      </c>
      <c r="V10" s="29">
        <v>0.32565913701100002</v>
      </c>
      <c r="W10" s="30">
        <v>1.2429700380000001E-5</v>
      </c>
      <c r="X10" s="33">
        <v>15.187815618548299</v>
      </c>
      <c r="Y10" s="13">
        <f t="shared" si="1"/>
        <v>331373942353.08832</v>
      </c>
      <c r="Z10" s="13">
        <f t="shared" si="2"/>
        <v>0.24940161259876828</v>
      </c>
      <c r="AA10" s="31">
        <f t="shared" si="3"/>
        <v>6.6395613282987801E-6</v>
      </c>
      <c r="AB10" s="21">
        <f t="shared" si="4"/>
        <v>13.758361702767814</v>
      </c>
      <c r="BJ10" s="1"/>
      <c r="BK10" s="1"/>
    </row>
    <row r="11" spans="1:64" x14ac:dyDescent="0.25">
      <c r="B11" s="28" t="s">
        <v>106</v>
      </c>
      <c r="C11" s="12">
        <v>1.2330000000000001E-5</v>
      </c>
      <c r="D11" s="12">
        <v>0</v>
      </c>
      <c r="E11" s="12">
        <v>8.0860000000000003E-4</v>
      </c>
      <c r="F11" s="12">
        <v>0</v>
      </c>
      <c r="G11" s="12">
        <v>0</v>
      </c>
      <c r="H11" s="5">
        <v>10</v>
      </c>
      <c r="I11" s="12">
        <f>C11*(D11*H11^(-1)+1+E11*H11+F11*H11^2+G11*H11^3)</f>
        <v>1.2429700380000001E-5</v>
      </c>
      <c r="M11" s="1">
        <v>4.1000000000000002E-2</v>
      </c>
      <c r="N11" s="1">
        <f t="shared" si="5"/>
        <v>0.02</v>
      </c>
      <c r="O11">
        <v>1</v>
      </c>
      <c r="P11">
        <f t="shared" si="0"/>
        <v>0.98780487804878048</v>
      </c>
      <c r="Q11">
        <v>145721948548.33478</v>
      </c>
      <c r="R11">
        <v>-8.5659137011000031E-2</v>
      </c>
      <c r="S11">
        <v>-6.503991811500001E-6</v>
      </c>
      <c r="T11" s="32">
        <v>-1.6056879601917782</v>
      </c>
      <c r="U11" s="29">
        <v>201645866206.40002</v>
      </c>
      <c r="V11" s="29">
        <v>0.32565913701100002</v>
      </c>
      <c r="W11" s="30">
        <v>1.2429700380000001E-5</v>
      </c>
      <c r="X11" s="33">
        <v>15.187815618548299</v>
      </c>
      <c r="Y11" s="13">
        <f t="shared" si="1"/>
        <v>345590717821.21851</v>
      </c>
      <c r="Z11" s="13">
        <f t="shared" si="2"/>
        <v>0.24104462362208534</v>
      </c>
      <c r="AA11" s="31">
        <f t="shared" si="3"/>
        <v>6.0050255418109751E-6</v>
      </c>
      <c r="AB11" s="21">
        <f t="shared" si="4"/>
        <v>13.601709218846665</v>
      </c>
      <c r="BJ11" s="1"/>
      <c r="BK11" s="1"/>
    </row>
    <row r="12" spans="1:64" x14ac:dyDescent="0.25">
      <c r="B12" s="28" t="s">
        <v>107</v>
      </c>
      <c r="C12" s="12">
        <v>15.379</v>
      </c>
      <c r="D12" s="12">
        <v>0</v>
      </c>
      <c r="E12" s="12">
        <v>-1.2639999999999999E-3</v>
      </c>
      <c r="F12" s="12">
        <v>2.092E-6</v>
      </c>
      <c r="G12" s="12">
        <v>-7.2229999999999998E-10</v>
      </c>
      <c r="H12" s="5">
        <v>10</v>
      </c>
      <c r="I12" s="12">
        <f>C12*(D12*H12^(-1)+1+E12*H12+F12*H12^2+G12*H12^3)</f>
        <v>15.187815618548299</v>
      </c>
      <c r="M12" s="1"/>
      <c r="N12" s="1"/>
      <c r="BJ12" s="1"/>
      <c r="BK12" s="1"/>
    </row>
    <row r="16" spans="1:64" x14ac:dyDescent="0.25">
      <c r="AM16" s="21"/>
    </row>
    <row r="17" spans="1:39" x14ac:dyDescent="0.25">
      <c r="A17" t="s">
        <v>130</v>
      </c>
      <c r="AM17" s="21"/>
    </row>
    <row r="18" spans="1:39" x14ac:dyDescent="0.25">
      <c r="B18" t="s">
        <v>91</v>
      </c>
      <c r="C18" t="s">
        <v>140</v>
      </c>
      <c r="D18" t="s">
        <v>84</v>
      </c>
      <c r="E18" t="s">
        <v>90</v>
      </c>
      <c r="F18" t="s">
        <v>85</v>
      </c>
      <c r="G18" t="s">
        <v>87</v>
      </c>
      <c r="H18" t="s">
        <v>86</v>
      </c>
      <c r="I18" s="5" t="s">
        <v>88</v>
      </c>
      <c r="J18" t="s">
        <v>89</v>
      </c>
      <c r="K18" t="s">
        <v>61</v>
      </c>
      <c r="L18" s="2" t="s">
        <v>92</v>
      </c>
      <c r="Z18" s="21"/>
    </row>
    <row r="19" spans="1:39" x14ac:dyDescent="0.25">
      <c r="B19">
        <v>1</v>
      </c>
      <c r="C19" s="12">
        <v>10</v>
      </c>
      <c r="D19" s="1">
        <v>2.0000000000000001E-4</v>
      </c>
      <c r="E19" s="22">
        <f>C19*D19</f>
        <v>2E-3</v>
      </c>
      <c r="F19" s="12">
        <f>C19*D19</f>
        <v>2E-3</v>
      </c>
      <c r="G19" s="24">
        <f>SUM(F19:F28)</f>
        <v>5.8579365079365082E-3</v>
      </c>
      <c r="H19" s="23">
        <f>E19/G19</f>
        <v>0.34141715214740548</v>
      </c>
      <c r="I19" s="25">
        <f>1-J19</f>
        <v>0.65858284785259458</v>
      </c>
      <c r="J19" s="26">
        <f>(E19)/(G19)</f>
        <v>0.34141715214740548</v>
      </c>
      <c r="K19" s="27">
        <f>J19*10</f>
        <v>3.4141715214740547</v>
      </c>
      <c r="L19" s="2" t="s">
        <v>93</v>
      </c>
      <c r="Z19" s="21"/>
    </row>
    <row r="20" spans="1:39" x14ac:dyDescent="0.25">
      <c r="B20">
        <v>2</v>
      </c>
      <c r="C20" s="12">
        <v>5</v>
      </c>
      <c r="D20" s="1">
        <v>2.0000000000000001E-4</v>
      </c>
      <c r="E20" s="22">
        <f>C20*D20+E19</f>
        <v>3.0000000000000001E-3</v>
      </c>
      <c r="F20" s="12">
        <f t="shared" ref="F20:F28" si="6">C20*D20</f>
        <v>1E-3</v>
      </c>
      <c r="G20" s="2">
        <v>5.8579365079365082E-3</v>
      </c>
      <c r="H20" s="23">
        <f t="shared" ref="H20:H28" si="7">E20/G20</f>
        <v>0.51212572822110825</v>
      </c>
      <c r="I20" s="25">
        <f t="shared" ref="I20:I28" si="8">1-J20</f>
        <v>0.48787427177889175</v>
      </c>
      <c r="J20" s="26">
        <f t="shared" ref="J20:J28" si="9">(E20)/(G20)</f>
        <v>0.51212572822110825</v>
      </c>
      <c r="K20" s="27">
        <f t="shared" ref="K20:K28" si="10">J20*10</f>
        <v>5.1212572822110829</v>
      </c>
      <c r="Z20" s="21"/>
    </row>
    <row r="21" spans="1:39" x14ac:dyDescent="0.25">
      <c r="A21" s="2"/>
      <c r="B21">
        <v>3</v>
      </c>
      <c r="C21" s="12">
        <v>3.333333333333333</v>
      </c>
      <c r="D21" s="1">
        <v>2.0000000000000001E-4</v>
      </c>
      <c r="E21" s="22">
        <f t="shared" ref="E21:E28" si="11">C21*D21+E20</f>
        <v>3.6666666666666666E-3</v>
      </c>
      <c r="F21" s="12">
        <f t="shared" si="6"/>
        <v>6.6666666666666664E-4</v>
      </c>
      <c r="G21" s="2">
        <v>5.8579365079365082E-3</v>
      </c>
      <c r="H21" s="23">
        <f t="shared" si="7"/>
        <v>0.62593144560357672</v>
      </c>
      <c r="I21" s="25">
        <f t="shared" si="8"/>
        <v>0.37406855439642328</v>
      </c>
      <c r="J21" s="26">
        <f t="shared" si="9"/>
        <v>0.62593144560357672</v>
      </c>
      <c r="K21" s="27">
        <f t="shared" si="10"/>
        <v>6.2593144560357672</v>
      </c>
      <c r="Z21" s="21"/>
    </row>
    <row r="22" spans="1:39" x14ac:dyDescent="0.25">
      <c r="B22">
        <v>4</v>
      </c>
      <c r="C22" s="12">
        <v>2.5</v>
      </c>
      <c r="D22" s="1">
        <v>2.0000000000000001E-4</v>
      </c>
      <c r="E22" s="22">
        <f t="shared" si="11"/>
        <v>4.1666666666666666E-3</v>
      </c>
      <c r="F22" s="12">
        <f t="shared" si="6"/>
        <v>5.0000000000000001E-4</v>
      </c>
      <c r="G22" s="2">
        <v>5.8579365079365082E-3</v>
      </c>
      <c r="H22" s="23">
        <f t="shared" si="7"/>
        <v>0.71128573364042813</v>
      </c>
      <c r="I22" s="25">
        <f t="shared" si="8"/>
        <v>0.28871426635957187</v>
      </c>
      <c r="J22" s="26">
        <f t="shared" si="9"/>
        <v>0.71128573364042813</v>
      </c>
      <c r="K22" s="27">
        <f t="shared" si="10"/>
        <v>7.1128573364042813</v>
      </c>
      <c r="Z22" s="21"/>
    </row>
    <row r="23" spans="1:39" x14ac:dyDescent="0.25">
      <c r="B23">
        <v>5</v>
      </c>
      <c r="C23" s="12">
        <v>2</v>
      </c>
      <c r="D23" s="1">
        <v>2.0000000000000001E-4</v>
      </c>
      <c r="E23" s="22">
        <f t="shared" si="11"/>
        <v>4.5666666666666668E-3</v>
      </c>
      <c r="F23" s="12">
        <f t="shared" si="6"/>
        <v>4.0000000000000002E-4</v>
      </c>
      <c r="G23" s="2">
        <v>5.8579365079365082E-3</v>
      </c>
      <c r="H23" s="23">
        <f t="shared" si="7"/>
        <v>0.77956916406990917</v>
      </c>
      <c r="I23" s="25">
        <f t="shared" si="8"/>
        <v>0.22043083593009083</v>
      </c>
      <c r="J23" s="26">
        <f t="shared" si="9"/>
        <v>0.77956916406990917</v>
      </c>
      <c r="K23" s="27">
        <f t="shared" si="10"/>
        <v>7.7956916406990917</v>
      </c>
      <c r="Z23" s="21"/>
    </row>
    <row r="24" spans="1:39" x14ac:dyDescent="0.25">
      <c r="B24">
        <v>6</v>
      </c>
      <c r="C24" s="12">
        <v>1.6666666666666665</v>
      </c>
      <c r="D24" s="1">
        <v>2.0000000000000001E-4</v>
      </c>
      <c r="E24" s="22">
        <f t="shared" si="11"/>
        <v>4.8999999999999998E-3</v>
      </c>
      <c r="F24" s="12">
        <f t="shared" si="6"/>
        <v>3.3333333333333332E-4</v>
      </c>
      <c r="G24" s="2">
        <v>5.8579365079365082E-3</v>
      </c>
      <c r="H24" s="23">
        <f t="shared" si="7"/>
        <v>0.83647202276114341</v>
      </c>
      <c r="I24" s="25">
        <f t="shared" si="8"/>
        <v>0.16352797723885659</v>
      </c>
      <c r="J24" s="26">
        <f t="shared" si="9"/>
        <v>0.83647202276114341</v>
      </c>
      <c r="K24" s="27">
        <f t="shared" si="10"/>
        <v>8.3647202276114339</v>
      </c>
      <c r="Z24" s="21"/>
    </row>
    <row r="25" spans="1:39" x14ac:dyDescent="0.25">
      <c r="B25">
        <v>7</v>
      </c>
      <c r="C25" s="12">
        <v>1.4285714285714284</v>
      </c>
      <c r="D25" s="1">
        <v>2.0000000000000001E-4</v>
      </c>
      <c r="E25" s="22">
        <f t="shared" si="11"/>
        <v>5.1857142857142857E-3</v>
      </c>
      <c r="F25" s="12">
        <f t="shared" si="6"/>
        <v>2.8571428571428568E-4</v>
      </c>
      <c r="G25" s="2">
        <v>5.8579365079365082E-3</v>
      </c>
      <c r="H25" s="23">
        <f t="shared" si="7"/>
        <v>0.88524590163934425</v>
      </c>
      <c r="I25" s="25">
        <f t="shared" si="8"/>
        <v>0.11475409836065575</v>
      </c>
      <c r="J25" s="26">
        <f t="shared" si="9"/>
        <v>0.88524590163934425</v>
      </c>
      <c r="K25" s="27">
        <f t="shared" si="10"/>
        <v>8.8524590163934427</v>
      </c>
      <c r="Z25" s="21"/>
    </row>
    <row r="26" spans="1:39" x14ac:dyDescent="0.25">
      <c r="B26">
        <v>8</v>
      </c>
      <c r="C26" s="12">
        <v>1.25</v>
      </c>
      <c r="D26" s="1">
        <v>2.0000000000000001E-4</v>
      </c>
      <c r="E26" s="22">
        <f t="shared" si="11"/>
        <v>5.4357142857142859E-3</v>
      </c>
      <c r="F26" s="12">
        <f t="shared" si="6"/>
        <v>2.5000000000000001E-4</v>
      </c>
      <c r="G26" s="2">
        <v>5.8579365079365082E-3</v>
      </c>
      <c r="H26" s="23">
        <f t="shared" si="7"/>
        <v>0.92792304565776995</v>
      </c>
      <c r="I26" s="25">
        <f t="shared" si="8"/>
        <v>7.2076954342230048E-2</v>
      </c>
      <c r="J26" s="26">
        <f t="shared" si="9"/>
        <v>0.92792304565776995</v>
      </c>
      <c r="K26" s="27">
        <f t="shared" si="10"/>
        <v>9.2792304565777002</v>
      </c>
      <c r="Z26" s="21"/>
    </row>
    <row r="27" spans="1:39" x14ac:dyDescent="0.25">
      <c r="B27">
        <v>9</v>
      </c>
      <c r="C27" s="12">
        <v>1.1111111111111112</v>
      </c>
      <c r="D27" s="1">
        <v>2.0000000000000001E-4</v>
      </c>
      <c r="E27" s="22">
        <f t="shared" si="11"/>
        <v>5.6579365079365085E-3</v>
      </c>
      <c r="F27" s="12">
        <f t="shared" si="6"/>
        <v>2.2222222222222223E-4</v>
      </c>
      <c r="G27" s="2">
        <v>5.8579365079365082E-3</v>
      </c>
      <c r="H27" s="23">
        <f t="shared" si="7"/>
        <v>0.96585828478525948</v>
      </c>
      <c r="I27" s="25">
        <f t="shared" si="8"/>
        <v>3.414171521474052E-2</v>
      </c>
      <c r="J27" s="26">
        <f t="shared" si="9"/>
        <v>0.96585828478525948</v>
      </c>
      <c r="K27" s="27">
        <f t="shared" si="10"/>
        <v>9.6585828478525944</v>
      </c>
      <c r="Z27" s="21"/>
    </row>
    <row r="28" spans="1:39" x14ac:dyDescent="0.25">
      <c r="B28">
        <v>10</v>
      </c>
      <c r="C28" s="12">
        <v>1</v>
      </c>
      <c r="D28" s="1">
        <v>2.0000000000000001E-4</v>
      </c>
      <c r="E28" s="22">
        <f t="shared" si="11"/>
        <v>5.8579365079365082E-3</v>
      </c>
      <c r="F28" s="12">
        <f t="shared" si="6"/>
        <v>2.0000000000000001E-4</v>
      </c>
      <c r="G28" s="2">
        <v>5.8579365079365082E-3</v>
      </c>
      <c r="H28" s="23">
        <f t="shared" si="7"/>
        <v>1</v>
      </c>
      <c r="I28" s="25">
        <f t="shared" si="8"/>
        <v>0</v>
      </c>
      <c r="J28" s="26">
        <f t="shared" si="9"/>
        <v>1</v>
      </c>
      <c r="K28" s="27">
        <f t="shared" si="10"/>
        <v>10</v>
      </c>
      <c r="Z28" s="21"/>
    </row>
    <row r="29" spans="1:39" x14ac:dyDescent="0.25">
      <c r="I29" s="5"/>
      <c r="Z29" s="21"/>
    </row>
    <row r="30" spans="1:39" x14ac:dyDescent="0.25">
      <c r="C30" s="12"/>
      <c r="D30" s="1"/>
      <c r="E30" s="34"/>
      <c r="F30" s="34"/>
      <c r="G30" s="4"/>
      <c r="H30" s="23"/>
      <c r="I30" s="25"/>
      <c r="J30" s="26"/>
      <c r="K30" s="27"/>
      <c r="Z30" s="21"/>
    </row>
    <row r="31" spans="1:39" x14ac:dyDescent="0.25">
      <c r="E31" s="4"/>
      <c r="F31" s="4"/>
      <c r="G31" s="4"/>
      <c r="Z31" s="21"/>
    </row>
    <row r="32" spans="1:39" x14ac:dyDescent="0.25">
      <c r="Z32" s="21"/>
    </row>
    <row r="33" spans="26:26" x14ac:dyDescent="0.25">
      <c r="Z33" s="21"/>
    </row>
    <row r="34" spans="26:26" x14ac:dyDescent="0.25">
      <c r="Z34" s="21"/>
    </row>
    <row r="35" spans="26:26" x14ac:dyDescent="0.25">
      <c r="Z35" s="21"/>
    </row>
    <row r="36" spans="26:26" x14ac:dyDescent="0.25">
      <c r="Z36" s="21"/>
    </row>
    <row r="37" spans="26:26" x14ac:dyDescent="0.25">
      <c r="Z37" s="21"/>
    </row>
    <row r="38" spans="26:26" x14ac:dyDescent="0.25">
      <c r="Z38" s="21"/>
    </row>
    <row r="39" spans="26:26" x14ac:dyDescent="0.25">
      <c r="Z39" s="21"/>
    </row>
    <row r="40" spans="26:26" x14ac:dyDescent="0.25">
      <c r="Z40" s="21"/>
    </row>
    <row r="41" spans="26:26" x14ac:dyDescent="0.25">
      <c r="Z41" s="21"/>
    </row>
    <row r="42" spans="26:26" x14ac:dyDescent="0.25">
      <c r="Z42" s="21"/>
    </row>
    <row r="43" spans="26:26" x14ac:dyDescent="0.25">
      <c r="Z43" s="21"/>
    </row>
    <row r="44" spans="26:26" x14ac:dyDescent="0.25">
      <c r="Z44" s="21"/>
    </row>
    <row r="45" spans="26:26" x14ac:dyDescent="0.25">
      <c r="Z45" s="21"/>
    </row>
    <row r="46" spans="26:26" x14ac:dyDescent="0.25">
      <c r="Z46" s="21"/>
    </row>
    <row r="47" spans="26:26" x14ac:dyDescent="0.25">
      <c r="Z47" s="21"/>
    </row>
    <row r="48" spans="26:26" x14ac:dyDescent="0.25">
      <c r="Z48" s="21"/>
    </row>
    <row r="49" spans="26:26" x14ac:dyDescent="0.25">
      <c r="Z49" s="21"/>
    </row>
    <row r="50" spans="26:26" x14ac:dyDescent="0.25">
      <c r="Z50" s="21"/>
    </row>
    <row r="51" spans="26:26" x14ac:dyDescent="0.25">
      <c r="Z51" s="21"/>
    </row>
    <row r="52" spans="26:26" x14ac:dyDescent="0.25">
      <c r="Z52" s="21"/>
    </row>
    <row r="53" spans="26:26" x14ac:dyDescent="0.25">
      <c r="Z53" s="21"/>
    </row>
    <row r="54" spans="26:26" x14ac:dyDescent="0.25">
      <c r="Z54" s="21"/>
    </row>
    <row r="55" spans="26:26" x14ac:dyDescent="0.25">
      <c r="Z55" s="21"/>
    </row>
    <row r="56" spans="26:26" x14ac:dyDescent="0.25">
      <c r="Z56" s="21"/>
    </row>
    <row r="57" spans="26:26" x14ac:dyDescent="0.25">
      <c r="Z57" s="21"/>
    </row>
    <row r="58" spans="26:26" x14ac:dyDescent="0.25">
      <c r="Z58" s="21"/>
    </row>
    <row r="59" spans="26:26" x14ac:dyDescent="0.25">
      <c r="Z59" s="21"/>
    </row>
    <row r="60" spans="26:26" x14ac:dyDescent="0.25">
      <c r="Z60" s="21"/>
    </row>
    <row r="61" spans="26:26" x14ac:dyDescent="0.25">
      <c r="Z61" s="21"/>
    </row>
    <row r="62" spans="26:26" x14ac:dyDescent="0.25">
      <c r="Z62" s="21"/>
    </row>
    <row r="63" spans="26:26" x14ac:dyDescent="0.25">
      <c r="Z63" s="21"/>
    </row>
    <row r="64" spans="26:26" x14ac:dyDescent="0.25">
      <c r="Z64" s="21"/>
    </row>
    <row r="65" spans="26:26" x14ac:dyDescent="0.25">
      <c r="Z65" s="21"/>
    </row>
    <row r="66" spans="26:26" x14ac:dyDescent="0.25">
      <c r="Z66" s="21"/>
    </row>
    <row r="67" spans="26:26" x14ac:dyDescent="0.25">
      <c r="Z67" s="21"/>
    </row>
    <row r="68" spans="26:26" x14ac:dyDescent="0.25">
      <c r="Z68" s="21"/>
    </row>
    <row r="69" spans="26:26" x14ac:dyDescent="0.25">
      <c r="Z69" s="21"/>
    </row>
    <row r="70" spans="26:26" x14ac:dyDescent="0.25">
      <c r="Z70" s="21"/>
    </row>
    <row r="71" spans="26:26" x14ac:dyDescent="0.25">
      <c r="Z71" s="21"/>
    </row>
    <row r="72" spans="26:26" x14ac:dyDescent="0.25">
      <c r="Z72" s="21"/>
    </row>
    <row r="73" spans="26:26" x14ac:dyDescent="0.25">
      <c r="Z73" s="21"/>
    </row>
    <row r="74" spans="26:26" x14ac:dyDescent="0.25">
      <c r="Z74" s="21"/>
    </row>
    <row r="75" spans="26:26" x14ac:dyDescent="0.25">
      <c r="Z75" s="21"/>
    </row>
    <row r="76" spans="26:26" x14ac:dyDescent="0.25">
      <c r="Z76" s="21"/>
    </row>
    <row r="77" spans="26:26" x14ac:dyDescent="0.25">
      <c r="Z77" s="21"/>
    </row>
    <row r="78" spans="26:26" x14ac:dyDescent="0.25">
      <c r="Z78" s="21"/>
    </row>
    <row r="79" spans="26:26" x14ac:dyDescent="0.25">
      <c r="Z79" s="21"/>
    </row>
    <row r="80" spans="26:26" x14ac:dyDescent="0.25">
      <c r="Z80" s="21"/>
    </row>
    <row r="81" spans="26:26" x14ac:dyDescent="0.25">
      <c r="Z81" s="21"/>
    </row>
    <row r="82" spans="26:26" x14ac:dyDescent="0.25">
      <c r="Z82" s="21"/>
    </row>
    <row r="83" spans="26:26" x14ac:dyDescent="0.25">
      <c r="Z83" s="21"/>
    </row>
    <row r="84" spans="26:26" x14ac:dyDescent="0.25">
      <c r="Z84" s="21"/>
    </row>
    <row r="85" spans="26:26" x14ac:dyDescent="0.25">
      <c r="Z85" s="21"/>
    </row>
  </sheetData>
  <sortState ref="E1:E10">
    <sortCondition descending="1" ref="E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0"/>
  <sheetViews>
    <sheetView zoomScale="90" zoomScaleNormal="90" workbookViewId="0">
      <selection activeCell="J98" sqref="J98"/>
    </sheetView>
  </sheetViews>
  <sheetFormatPr defaultRowHeight="14" x14ac:dyDescent="0.25"/>
  <cols>
    <col min="1" max="1" width="21.7265625" customWidth="1"/>
    <col min="2" max="2" width="12" customWidth="1"/>
    <col min="3" max="3" width="11.1796875" customWidth="1"/>
    <col min="4" max="4" width="12.81640625" customWidth="1"/>
    <col min="5" max="5" width="16.36328125" customWidth="1"/>
    <col min="6" max="6" width="13.36328125" customWidth="1"/>
    <col min="7" max="7" width="13.1796875" customWidth="1"/>
    <col min="8" max="8" width="10.54296875" customWidth="1"/>
    <col min="9" max="9" width="9.90625" customWidth="1"/>
    <col min="10" max="10" width="11.26953125" customWidth="1"/>
    <col min="11" max="11" width="13" customWidth="1"/>
    <col min="12" max="12" width="10.26953125" bestFit="1" customWidth="1"/>
    <col min="13" max="13" width="11.36328125" customWidth="1"/>
    <col min="14" max="14" width="10.54296875" customWidth="1"/>
    <col min="15" max="15" width="10.6328125" customWidth="1"/>
    <col min="16" max="17" width="10.7265625" customWidth="1"/>
    <col min="18" max="18" width="13.81640625" customWidth="1"/>
    <col min="19" max="19" width="10.90625" customWidth="1"/>
    <col min="20" max="20" width="11.81640625" customWidth="1"/>
    <col min="21" max="23" width="10.26953125" bestFit="1" customWidth="1"/>
    <col min="24" max="24" width="14.54296875" customWidth="1"/>
    <col min="25" max="26" width="11.36328125" bestFit="1" customWidth="1"/>
    <col min="27" max="27" width="10.26953125" bestFit="1" customWidth="1"/>
    <col min="36" max="36" width="10.36328125" customWidth="1"/>
    <col min="38" max="38" width="11.54296875" customWidth="1"/>
  </cols>
  <sheetData>
    <row r="1" spans="1:38" x14ac:dyDescent="0.25">
      <c r="A1" s="2" t="s">
        <v>131</v>
      </c>
      <c r="B1" t="s">
        <v>108</v>
      </c>
      <c r="C1" t="s">
        <v>111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142</v>
      </c>
      <c r="K1" s="2" t="s">
        <v>148</v>
      </c>
      <c r="L1" t="s">
        <v>108</v>
      </c>
      <c r="M1" t="s">
        <v>111</v>
      </c>
      <c r="N1" t="s">
        <v>132</v>
      </c>
      <c r="O1" t="s">
        <v>133</v>
      </c>
      <c r="P1" t="s">
        <v>134</v>
      </c>
      <c r="Q1" t="s">
        <v>135</v>
      </c>
      <c r="R1" t="s">
        <v>119</v>
      </c>
      <c r="T1" s="2" t="s">
        <v>149</v>
      </c>
      <c r="U1" t="s">
        <v>108</v>
      </c>
      <c r="V1" t="s">
        <v>111</v>
      </c>
      <c r="W1" t="s">
        <v>132</v>
      </c>
      <c r="X1" t="s">
        <v>133</v>
      </c>
      <c r="Y1" t="s">
        <v>134</v>
      </c>
      <c r="Z1" t="s">
        <v>135</v>
      </c>
      <c r="AA1" t="s">
        <v>150</v>
      </c>
      <c r="AF1" t="s">
        <v>195</v>
      </c>
      <c r="AG1" t="s">
        <v>194</v>
      </c>
      <c r="AH1" t="s">
        <v>196</v>
      </c>
      <c r="AI1" t="s">
        <v>197</v>
      </c>
      <c r="AJ1" t="s">
        <v>198</v>
      </c>
      <c r="AK1" t="s">
        <v>199</v>
      </c>
      <c r="AL1" t="s">
        <v>200</v>
      </c>
    </row>
    <row r="2" spans="1:38" x14ac:dyDescent="0.25">
      <c r="A2" t="s">
        <v>147</v>
      </c>
      <c r="B2">
        <v>2.09</v>
      </c>
      <c r="C2">
        <v>204</v>
      </c>
      <c r="D2" s="1">
        <v>0.01</v>
      </c>
      <c r="E2" s="1">
        <v>-4.0000000000000001E-3</v>
      </c>
      <c r="F2">
        <v>1</v>
      </c>
      <c r="G2">
        <f>(0.5+E2/D2)^F2</f>
        <v>9.9999999999999978E-2</v>
      </c>
      <c r="H2">
        <f t="shared" ref="H2:H11" si="0">(B2-C2)*G2+C2</f>
        <v>183.809</v>
      </c>
      <c r="I2">
        <f>1/H2</f>
        <v>5.4404300115881163E-3</v>
      </c>
      <c r="K2" t="s">
        <v>147</v>
      </c>
      <c r="L2">
        <v>0.3</v>
      </c>
      <c r="M2">
        <v>0.3</v>
      </c>
      <c r="N2" s="1">
        <v>0.01</v>
      </c>
      <c r="O2" s="1">
        <v>-4.0000000000000001E-3</v>
      </c>
      <c r="P2">
        <v>1</v>
      </c>
      <c r="Q2">
        <f>(0.5+O2/N2)^P2</f>
        <v>9.9999999999999978E-2</v>
      </c>
      <c r="R2">
        <f t="shared" ref="R2:R11" si="1">(L2-M2)*Q2+M2</f>
        <v>0.3</v>
      </c>
      <c r="T2" t="s">
        <v>147</v>
      </c>
      <c r="U2">
        <v>2370</v>
      </c>
      <c r="V2">
        <v>8166</v>
      </c>
      <c r="W2" s="1">
        <v>0.04</v>
      </c>
      <c r="X2" s="1">
        <v>-1.6E-2</v>
      </c>
      <c r="Y2">
        <v>1</v>
      </c>
      <c r="Z2">
        <f>(0.5+X2/W2)^Y2</f>
        <v>9.9999999999999978E-2</v>
      </c>
      <c r="AA2">
        <f t="shared" ref="AA2:AA11" si="2">(U2-V2)*Z2+V2</f>
        <v>7586.4</v>
      </c>
      <c r="AF2">
        <v>2840.6054746340001</v>
      </c>
      <c r="AG2">
        <v>0.4</v>
      </c>
      <c r="AH2">
        <v>8166</v>
      </c>
      <c r="AI2">
        <v>0.28000000000000003</v>
      </c>
      <c r="AJ2" s="12">
        <v>207787706560</v>
      </c>
      <c r="AK2">
        <v>0.04</v>
      </c>
      <c r="AL2" s="12">
        <f>AF2*AG2^2*SQRT(AH2*(1-AI2^2)/AJ2)/AK2</f>
        <v>2.1624043536406647</v>
      </c>
    </row>
    <row r="3" spans="1:38" x14ac:dyDescent="0.25">
      <c r="B3">
        <v>2.09</v>
      </c>
      <c r="C3">
        <v>204</v>
      </c>
      <c r="D3" s="1">
        <v>0.01</v>
      </c>
      <c r="E3" s="1">
        <f>E2+0.001</f>
        <v>-3.0000000000000001E-3</v>
      </c>
      <c r="F3">
        <v>1</v>
      </c>
      <c r="G3">
        <f t="shared" ref="G3:G11" si="3">(0.5+E3/D3)^F3</f>
        <v>0.2</v>
      </c>
      <c r="H3">
        <f t="shared" si="0"/>
        <v>163.61799999999999</v>
      </c>
      <c r="I3">
        <f t="shared" ref="I3:I11" si="4">1/H3</f>
        <v>6.111796990551162E-3</v>
      </c>
      <c r="L3">
        <v>0.3</v>
      </c>
      <c r="M3">
        <v>0.3</v>
      </c>
      <c r="N3" s="1">
        <v>0.01</v>
      </c>
      <c r="O3" s="1">
        <v>-3.0000000000000001E-3</v>
      </c>
      <c r="P3">
        <v>1</v>
      </c>
      <c r="Q3">
        <f t="shared" ref="Q3:Q11" si="5">(0.5+O3/N3)^P3</f>
        <v>0.2</v>
      </c>
      <c r="R3">
        <f t="shared" si="1"/>
        <v>0.3</v>
      </c>
      <c r="U3">
        <v>2370</v>
      </c>
      <c r="V3">
        <v>8166</v>
      </c>
      <c r="W3" s="1">
        <v>0.04</v>
      </c>
      <c r="X3" s="1">
        <f>X2+0.004</f>
        <v>-1.2E-2</v>
      </c>
      <c r="Y3">
        <v>1</v>
      </c>
      <c r="Z3">
        <f t="shared" ref="Z3:Z11" si="6">(0.5+X3/W3)^Y3</f>
        <v>0.2</v>
      </c>
      <c r="AA3">
        <f t="shared" si="2"/>
        <v>7006.8</v>
      </c>
    </row>
    <row r="4" spans="1:38" x14ac:dyDescent="0.25">
      <c r="B4">
        <v>2.09</v>
      </c>
      <c r="C4">
        <v>204</v>
      </c>
      <c r="D4" s="1">
        <v>0.01</v>
      </c>
      <c r="E4" s="1">
        <f t="shared" ref="E4:E11" si="7">E3+0.001</f>
        <v>-2E-3</v>
      </c>
      <c r="F4">
        <v>1</v>
      </c>
      <c r="G4">
        <f t="shared" si="3"/>
        <v>0.3</v>
      </c>
      <c r="H4">
        <f t="shared" si="0"/>
        <v>143.42700000000002</v>
      </c>
      <c r="I4">
        <f t="shared" si="4"/>
        <v>6.9721879422981713E-3</v>
      </c>
      <c r="L4">
        <v>0.3</v>
      </c>
      <c r="M4">
        <v>0.3</v>
      </c>
      <c r="N4" s="1">
        <v>0.01</v>
      </c>
      <c r="O4" s="1">
        <v>-2E-3</v>
      </c>
      <c r="P4">
        <v>1</v>
      </c>
      <c r="Q4">
        <f t="shared" si="5"/>
        <v>0.3</v>
      </c>
      <c r="R4">
        <f t="shared" si="1"/>
        <v>0.3</v>
      </c>
      <c r="U4">
        <v>2370</v>
      </c>
      <c r="V4">
        <v>8166</v>
      </c>
      <c r="W4" s="1">
        <v>0.04</v>
      </c>
      <c r="X4" s="1">
        <f t="shared" ref="X4:X11" si="8">X3+0.004</f>
        <v>-8.0000000000000002E-3</v>
      </c>
      <c r="Y4">
        <v>1</v>
      </c>
      <c r="Z4">
        <f t="shared" si="6"/>
        <v>0.3</v>
      </c>
      <c r="AA4">
        <f t="shared" si="2"/>
        <v>6427.2</v>
      </c>
    </row>
    <row r="5" spans="1:38" x14ac:dyDescent="0.25">
      <c r="B5">
        <v>2.09</v>
      </c>
      <c r="C5">
        <v>204</v>
      </c>
      <c r="D5" s="1">
        <v>0.01</v>
      </c>
      <c r="E5" s="1">
        <f t="shared" si="7"/>
        <v>-1E-3</v>
      </c>
      <c r="F5">
        <v>1</v>
      </c>
      <c r="G5">
        <f t="shared" si="3"/>
        <v>0.4</v>
      </c>
      <c r="H5">
        <f t="shared" si="0"/>
        <v>123.23599999999999</v>
      </c>
      <c r="I5">
        <f t="shared" si="4"/>
        <v>8.1145119932487259E-3</v>
      </c>
      <c r="L5">
        <v>0.3</v>
      </c>
      <c r="M5">
        <v>0.3</v>
      </c>
      <c r="N5" s="1">
        <v>0.01</v>
      </c>
      <c r="O5" s="1">
        <v>-1E-3</v>
      </c>
      <c r="P5">
        <v>1</v>
      </c>
      <c r="Q5">
        <f t="shared" si="5"/>
        <v>0.4</v>
      </c>
      <c r="R5">
        <f t="shared" si="1"/>
        <v>0.3</v>
      </c>
      <c r="U5">
        <v>2370</v>
      </c>
      <c r="V5">
        <v>8166</v>
      </c>
      <c r="W5" s="1">
        <v>0.04</v>
      </c>
      <c r="X5" s="1">
        <f t="shared" si="8"/>
        <v>-4.0000000000000001E-3</v>
      </c>
      <c r="Y5">
        <v>1</v>
      </c>
      <c r="Z5">
        <f t="shared" si="6"/>
        <v>0.4</v>
      </c>
      <c r="AA5">
        <f t="shared" si="2"/>
        <v>5847.6</v>
      </c>
    </row>
    <row r="6" spans="1:38" x14ac:dyDescent="0.25">
      <c r="B6">
        <v>2.09</v>
      </c>
      <c r="C6">
        <v>204</v>
      </c>
      <c r="D6" s="1">
        <v>0.01</v>
      </c>
      <c r="E6" s="1">
        <f t="shared" si="7"/>
        <v>0</v>
      </c>
      <c r="F6">
        <v>1</v>
      </c>
      <c r="G6">
        <f t="shared" si="3"/>
        <v>0.5</v>
      </c>
      <c r="H6">
        <f t="shared" si="0"/>
        <v>103.045</v>
      </c>
      <c r="I6">
        <f t="shared" si="4"/>
        <v>9.7044980348391478E-3</v>
      </c>
      <c r="L6">
        <v>0.3</v>
      </c>
      <c r="M6">
        <v>0.3</v>
      </c>
      <c r="N6" s="1">
        <v>0.01</v>
      </c>
      <c r="O6" s="1">
        <v>0</v>
      </c>
      <c r="P6">
        <v>1</v>
      </c>
      <c r="Q6">
        <f t="shared" si="5"/>
        <v>0.5</v>
      </c>
      <c r="R6">
        <f t="shared" si="1"/>
        <v>0.3</v>
      </c>
      <c r="U6">
        <v>2370</v>
      </c>
      <c r="V6">
        <v>8166</v>
      </c>
      <c r="W6" s="1">
        <v>0.04</v>
      </c>
      <c r="X6" s="1">
        <f t="shared" si="8"/>
        <v>0</v>
      </c>
      <c r="Y6">
        <v>1</v>
      </c>
      <c r="Z6">
        <f t="shared" si="6"/>
        <v>0.5</v>
      </c>
      <c r="AA6">
        <f t="shared" si="2"/>
        <v>5268</v>
      </c>
    </row>
    <row r="7" spans="1:38" x14ac:dyDescent="0.25">
      <c r="B7">
        <v>2.09</v>
      </c>
      <c r="C7">
        <v>204</v>
      </c>
      <c r="D7" s="1">
        <v>0.01</v>
      </c>
      <c r="E7" s="1">
        <f t="shared" si="7"/>
        <v>1E-3</v>
      </c>
      <c r="F7">
        <v>1</v>
      </c>
      <c r="G7">
        <f t="shared" si="3"/>
        <v>0.6</v>
      </c>
      <c r="H7">
        <f t="shared" si="0"/>
        <v>82.854000000000013</v>
      </c>
      <c r="I7">
        <f t="shared" si="4"/>
        <v>1.2069423322953627E-2</v>
      </c>
      <c r="L7">
        <v>0.3</v>
      </c>
      <c r="M7">
        <v>0.3</v>
      </c>
      <c r="N7" s="1">
        <v>0.01</v>
      </c>
      <c r="O7" s="1">
        <v>1E-3</v>
      </c>
      <c r="P7">
        <v>1</v>
      </c>
      <c r="Q7">
        <f t="shared" si="5"/>
        <v>0.6</v>
      </c>
      <c r="R7">
        <f t="shared" si="1"/>
        <v>0.3</v>
      </c>
      <c r="U7">
        <v>2370</v>
      </c>
      <c r="V7">
        <v>8166</v>
      </c>
      <c r="W7" s="1">
        <v>0.04</v>
      </c>
      <c r="X7" s="1">
        <f t="shared" si="8"/>
        <v>4.0000000000000001E-3</v>
      </c>
      <c r="Y7">
        <v>1</v>
      </c>
      <c r="Z7">
        <f t="shared" si="6"/>
        <v>0.6</v>
      </c>
      <c r="AA7">
        <f t="shared" si="2"/>
        <v>4688.3999999999996</v>
      </c>
    </row>
    <row r="8" spans="1:38" x14ac:dyDescent="0.25">
      <c r="B8">
        <v>2.09</v>
      </c>
      <c r="C8">
        <v>204</v>
      </c>
      <c r="D8" s="1">
        <v>0.01</v>
      </c>
      <c r="E8" s="1">
        <f t="shared" si="7"/>
        <v>2E-3</v>
      </c>
      <c r="F8">
        <v>1</v>
      </c>
      <c r="G8">
        <f t="shared" si="3"/>
        <v>0.7</v>
      </c>
      <c r="H8">
        <f t="shared" si="0"/>
        <v>62.663000000000011</v>
      </c>
      <c r="I8">
        <f t="shared" si="4"/>
        <v>1.5958380543542438E-2</v>
      </c>
      <c r="L8">
        <v>0.3</v>
      </c>
      <c r="M8">
        <v>0.3</v>
      </c>
      <c r="N8" s="1">
        <v>0.01</v>
      </c>
      <c r="O8" s="1">
        <v>2E-3</v>
      </c>
      <c r="P8">
        <v>1</v>
      </c>
      <c r="Q8">
        <f t="shared" si="5"/>
        <v>0.7</v>
      </c>
      <c r="R8">
        <f t="shared" si="1"/>
        <v>0.3</v>
      </c>
      <c r="U8">
        <v>2370</v>
      </c>
      <c r="V8">
        <v>8166</v>
      </c>
      <c r="W8" s="1">
        <v>0.04</v>
      </c>
      <c r="X8" s="1">
        <f t="shared" si="8"/>
        <v>8.0000000000000002E-3</v>
      </c>
      <c r="Y8">
        <v>1</v>
      </c>
      <c r="Z8">
        <f t="shared" si="6"/>
        <v>0.7</v>
      </c>
      <c r="AA8">
        <f t="shared" si="2"/>
        <v>4108.8</v>
      </c>
    </row>
    <row r="9" spans="1:38" x14ac:dyDescent="0.25">
      <c r="B9">
        <v>2.09</v>
      </c>
      <c r="C9">
        <v>204</v>
      </c>
      <c r="D9" s="1">
        <v>0.01</v>
      </c>
      <c r="E9" s="1">
        <f t="shared" si="7"/>
        <v>3.0000000000000001E-3</v>
      </c>
      <c r="F9">
        <v>1</v>
      </c>
      <c r="G9">
        <f t="shared" si="3"/>
        <v>0.8</v>
      </c>
      <c r="H9">
        <f t="shared" si="0"/>
        <v>42.47199999999998</v>
      </c>
      <c r="I9">
        <f t="shared" si="4"/>
        <v>2.3544923714447177E-2</v>
      </c>
      <c r="L9">
        <v>0.3</v>
      </c>
      <c r="M9">
        <v>0.3</v>
      </c>
      <c r="N9" s="1">
        <v>0.01</v>
      </c>
      <c r="O9" s="1">
        <v>3.0000000000000001E-3</v>
      </c>
      <c r="P9">
        <v>1</v>
      </c>
      <c r="Q9">
        <f t="shared" si="5"/>
        <v>0.8</v>
      </c>
      <c r="R9">
        <f t="shared" si="1"/>
        <v>0.3</v>
      </c>
      <c r="U9">
        <v>2370</v>
      </c>
      <c r="V9">
        <v>8166</v>
      </c>
      <c r="W9" s="1">
        <v>0.04</v>
      </c>
      <c r="X9" s="1">
        <f t="shared" si="8"/>
        <v>1.2E-2</v>
      </c>
      <c r="Y9">
        <v>1</v>
      </c>
      <c r="Z9">
        <f t="shared" si="6"/>
        <v>0.8</v>
      </c>
      <c r="AA9">
        <f t="shared" si="2"/>
        <v>3529.2</v>
      </c>
    </row>
    <row r="10" spans="1:38" x14ac:dyDescent="0.25">
      <c r="B10">
        <v>2.09</v>
      </c>
      <c r="C10">
        <v>204</v>
      </c>
      <c r="D10" s="1">
        <v>0.01</v>
      </c>
      <c r="E10" s="1">
        <f t="shared" si="7"/>
        <v>4.0000000000000001E-3</v>
      </c>
      <c r="F10">
        <v>1</v>
      </c>
      <c r="G10">
        <f t="shared" si="3"/>
        <v>0.9</v>
      </c>
      <c r="H10">
        <f t="shared" si="0"/>
        <v>22.281000000000006</v>
      </c>
      <c r="I10">
        <f t="shared" si="4"/>
        <v>4.48812889906198E-2</v>
      </c>
      <c r="L10">
        <v>0.3</v>
      </c>
      <c r="M10">
        <v>0.3</v>
      </c>
      <c r="N10" s="1">
        <v>0.01</v>
      </c>
      <c r="O10" s="1">
        <v>4.0000000000000001E-3</v>
      </c>
      <c r="P10">
        <v>1</v>
      </c>
      <c r="Q10">
        <f t="shared" si="5"/>
        <v>0.9</v>
      </c>
      <c r="R10">
        <f t="shared" si="1"/>
        <v>0.3</v>
      </c>
      <c r="U10">
        <v>2370</v>
      </c>
      <c r="V10">
        <v>8166</v>
      </c>
      <c r="W10" s="1">
        <v>0.04</v>
      </c>
      <c r="X10" s="1">
        <f t="shared" si="8"/>
        <v>1.6E-2</v>
      </c>
      <c r="Y10">
        <v>1</v>
      </c>
      <c r="Z10">
        <f t="shared" si="6"/>
        <v>0.9</v>
      </c>
      <c r="AA10">
        <f t="shared" si="2"/>
        <v>2949.5999999999995</v>
      </c>
    </row>
    <row r="11" spans="1:38" x14ac:dyDescent="0.25">
      <c r="B11">
        <v>2.09</v>
      </c>
      <c r="C11">
        <v>204</v>
      </c>
      <c r="D11" s="1">
        <v>0.01</v>
      </c>
      <c r="E11" s="1">
        <f t="shared" si="7"/>
        <v>5.0000000000000001E-3</v>
      </c>
      <c r="F11">
        <v>1</v>
      </c>
      <c r="G11">
        <f t="shared" si="3"/>
        <v>1</v>
      </c>
      <c r="H11">
        <f t="shared" si="0"/>
        <v>2.0900000000000034</v>
      </c>
      <c r="I11">
        <f t="shared" si="4"/>
        <v>0.47846889952153032</v>
      </c>
      <c r="L11">
        <v>0.3</v>
      </c>
      <c r="M11">
        <v>0.3</v>
      </c>
      <c r="N11" s="1">
        <v>0.01</v>
      </c>
      <c r="O11" s="1">
        <v>5.0000000000000001E-3</v>
      </c>
      <c r="P11">
        <v>1</v>
      </c>
      <c r="Q11">
        <f t="shared" si="5"/>
        <v>1</v>
      </c>
      <c r="R11">
        <f t="shared" si="1"/>
        <v>0.3</v>
      </c>
      <c r="U11">
        <v>2370</v>
      </c>
      <c r="V11">
        <v>8166</v>
      </c>
      <c r="W11" s="1">
        <v>0.04</v>
      </c>
      <c r="X11" s="1">
        <f t="shared" si="8"/>
        <v>0.02</v>
      </c>
      <c r="Y11">
        <v>1</v>
      </c>
      <c r="Z11">
        <f t="shared" si="6"/>
        <v>1</v>
      </c>
      <c r="AA11">
        <f t="shared" si="2"/>
        <v>2370</v>
      </c>
    </row>
    <row r="12" spans="1:38" x14ac:dyDescent="0.25">
      <c r="D12" s="1"/>
      <c r="E12" s="1"/>
    </row>
    <row r="14" spans="1:38" x14ac:dyDescent="0.25">
      <c r="A14" s="2" t="s">
        <v>130</v>
      </c>
    </row>
    <row r="16" spans="1:38" x14ac:dyDescent="0.25">
      <c r="A16" t="s">
        <v>91</v>
      </c>
      <c r="B16" t="s">
        <v>140</v>
      </c>
      <c r="C16" t="s">
        <v>84</v>
      </c>
      <c r="D16" t="s">
        <v>90</v>
      </c>
      <c r="E16" t="s">
        <v>85</v>
      </c>
      <c r="F16" t="s">
        <v>87</v>
      </c>
      <c r="G16" t="s">
        <v>86</v>
      </c>
      <c r="H16" s="5" t="s">
        <v>88</v>
      </c>
      <c r="I16" t="s">
        <v>89</v>
      </c>
      <c r="J16" t="s">
        <v>137</v>
      </c>
      <c r="K16" t="s">
        <v>138</v>
      </c>
      <c r="L16" t="s">
        <v>139</v>
      </c>
    </row>
    <row r="17" spans="1:12" x14ac:dyDescent="0.25">
      <c r="A17">
        <v>1</v>
      </c>
      <c r="B17" s="12">
        <v>5.4404300115881163E-3</v>
      </c>
      <c r="C17" s="1">
        <v>1E-3</v>
      </c>
      <c r="D17" s="12">
        <f>B17*C17</f>
        <v>5.4404300115881163E-6</v>
      </c>
      <c r="E17" s="12">
        <f>B17*C17</f>
        <v>5.4404300115881163E-6</v>
      </c>
      <c r="F17" s="12">
        <f>SUM(E17:E26)</f>
        <v>6.1126634106561874E-4</v>
      </c>
      <c r="G17" s="12">
        <f t="shared" ref="G17:G26" si="9">D17/F17</f>
        <v>8.9002610582219061E-3</v>
      </c>
      <c r="H17">
        <f t="shared" ref="H17:H26" si="10">1-I17</f>
        <v>0.99109973894177805</v>
      </c>
      <c r="I17" s="26">
        <f>D17/F17</f>
        <v>8.9002610582219061E-3</v>
      </c>
      <c r="J17">
        <v>0</v>
      </c>
      <c r="K17" s="5">
        <v>160</v>
      </c>
      <c r="L17">
        <f t="shared" ref="L17:L26" si="11">J17*H17+K17*I17</f>
        <v>1.424041769315505</v>
      </c>
    </row>
    <row r="18" spans="1:12" x14ac:dyDescent="0.25">
      <c r="A18">
        <v>2</v>
      </c>
      <c r="B18" s="12">
        <v>6.111796990551162E-3</v>
      </c>
      <c r="C18" s="1">
        <v>1E-3</v>
      </c>
      <c r="D18" s="12">
        <f>B18*C18+D17</f>
        <v>1.1552227002139278E-5</v>
      </c>
      <c r="E18" s="12">
        <f t="shared" ref="E18:E26" si="12">B18*C18</f>
        <v>6.1117969905511618E-6</v>
      </c>
      <c r="F18" s="12">
        <f>SUM(E17:E26)</f>
        <v>6.1126634106561874E-4</v>
      </c>
      <c r="G18" s="12">
        <f t="shared" si="9"/>
        <v>1.8898843639910415E-2</v>
      </c>
      <c r="H18">
        <f t="shared" si="10"/>
        <v>0.98110115636008954</v>
      </c>
      <c r="I18" s="26">
        <f t="shared" ref="I18:I26" si="13">D18/F18</f>
        <v>1.8898843639910415E-2</v>
      </c>
      <c r="J18">
        <v>0</v>
      </c>
      <c r="K18" s="5">
        <v>160</v>
      </c>
      <c r="L18">
        <f t="shared" si="11"/>
        <v>3.0238149823856664</v>
      </c>
    </row>
    <row r="19" spans="1:12" x14ac:dyDescent="0.25">
      <c r="A19">
        <v>3</v>
      </c>
      <c r="B19" s="12">
        <v>6.9721879422981713E-3</v>
      </c>
      <c r="C19" s="1">
        <v>1E-3</v>
      </c>
      <c r="D19" s="12">
        <f t="shared" ref="D19:D26" si="14">B19*C19+D18</f>
        <v>1.852441494443745E-5</v>
      </c>
      <c r="E19" s="12">
        <f t="shared" si="12"/>
        <v>6.9721879422981713E-6</v>
      </c>
      <c r="F19" s="12">
        <f>SUM(E17:E26)</f>
        <v>6.1126634106561874E-4</v>
      </c>
      <c r="G19" s="12">
        <f t="shared" si="9"/>
        <v>3.0304981151332323E-2</v>
      </c>
      <c r="H19">
        <f t="shared" si="10"/>
        <v>0.96969501884866771</v>
      </c>
      <c r="I19" s="26">
        <f t="shared" si="13"/>
        <v>3.0304981151332323E-2</v>
      </c>
      <c r="J19">
        <v>0</v>
      </c>
      <c r="K19" s="5">
        <v>160</v>
      </c>
      <c r="L19">
        <f t="shared" si="11"/>
        <v>4.8487969842131715</v>
      </c>
    </row>
    <row r="20" spans="1:12" x14ac:dyDescent="0.25">
      <c r="A20">
        <v>4</v>
      </c>
      <c r="B20" s="12">
        <v>8.1145119932487259E-3</v>
      </c>
      <c r="C20" s="1">
        <v>1E-3</v>
      </c>
      <c r="D20" s="12">
        <f t="shared" si="14"/>
        <v>2.6638926937686179E-5</v>
      </c>
      <c r="E20" s="12">
        <f t="shared" si="12"/>
        <v>8.1145119932487267E-6</v>
      </c>
      <c r="F20" s="12">
        <f>SUM(E17:E26)</f>
        <v>6.1126634106561874E-4</v>
      </c>
      <c r="G20" s="12">
        <f t="shared" si="9"/>
        <v>4.3579901506185695E-2</v>
      </c>
      <c r="H20">
        <f t="shared" si="10"/>
        <v>0.95642009849381426</v>
      </c>
      <c r="I20" s="26">
        <f t="shared" si="13"/>
        <v>4.3579901506185695E-2</v>
      </c>
      <c r="J20">
        <v>0</v>
      </c>
      <c r="K20" s="5">
        <v>160</v>
      </c>
      <c r="L20">
        <f t="shared" si="11"/>
        <v>6.9727842409897107</v>
      </c>
    </row>
    <row r="21" spans="1:12" x14ac:dyDescent="0.25">
      <c r="A21">
        <v>5</v>
      </c>
      <c r="B21" s="12">
        <v>9.7044980348391478E-3</v>
      </c>
      <c r="C21" s="1">
        <v>1E-3</v>
      </c>
      <c r="D21" s="12">
        <f t="shared" si="14"/>
        <v>3.6343424972525324E-5</v>
      </c>
      <c r="E21" s="12">
        <f t="shared" si="12"/>
        <v>9.7044980348391474E-6</v>
      </c>
      <c r="F21" s="12">
        <f>SUM(E17:E26)</f>
        <v>6.1126634106561874E-4</v>
      </c>
      <c r="G21" s="12">
        <f t="shared" si="9"/>
        <v>5.9455956480718282E-2</v>
      </c>
      <c r="H21">
        <f t="shared" si="10"/>
        <v>0.94054404351928167</v>
      </c>
      <c r="I21" s="26">
        <f t="shared" si="13"/>
        <v>5.9455956480718282E-2</v>
      </c>
      <c r="J21">
        <v>0</v>
      </c>
      <c r="K21" s="5">
        <v>160</v>
      </c>
      <c r="L21">
        <f t="shared" si="11"/>
        <v>9.5129530369149258</v>
      </c>
    </row>
    <row r="22" spans="1:12" x14ac:dyDescent="0.25">
      <c r="A22">
        <v>6</v>
      </c>
      <c r="B22" s="12">
        <v>1.2069423322953627E-2</v>
      </c>
      <c r="C22" s="1">
        <v>1E-3</v>
      </c>
      <c r="D22" s="12">
        <f t="shared" si="14"/>
        <v>4.8412848295478949E-5</v>
      </c>
      <c r="E22" s="12">
        <f t="shared" si="12"/>
        <v>1.2069423322953627E-5</v>
      </c>
      <c r="F22" s="12">
        <f>SUM(E17:E26)</f>
        <v>6.1126634106561874E-4</v>
      </c>
      <c r="G22" s="12">
        <f t="shared" si="9"/>
        <v>7.9200906451156752E-2</v>
      </c>
      <c r="H22">
        <f t="shared" si="10"/>
        <v>0.92079909354884326</v>
      </c>
      <c r="I22" s="26">
        <f t="shared" si="13"/>
        <v>7.9200906451156752E-2</v>
      </c>
      <c r="J22">
        <v>0</v>
      </c>
      <c r="K22" s="5">
        <v>160</v>
      </c>
      <c r="L22">
        <f t="shared" si="11"/>
        <v>12.67214503218508</v>
      </c>
    </row>
    <row r="23" spans="1:12" x14ac:dyDescent="0.25">
      <c r="A23">
        <v>7</v>
      </c>
      <c r="B23" s="12">
        <v>1.5958380543542438E-2</v>
      </c>
      <c r="C23" s="1">
        <v>1E-3</v>
      </c>
      <c r="D23" s="12">
        <f t="shared" si="14"/>
        <v>6.4371228839021392E-5</v>
      </c>
      <c r="E23" s="12">
        <f t="shared" si="12"/>
        <v>1.595838054354244E-5</v>
      </c>
      <c r="F23" s="12">
        <f>SUM(E17:E26)</f>
        <v>6.1126634106561874E-4</v>
      </c>
      <c r="G23" s="12">
        <f t="shared" si="9"/>
        <v>0.10530798853868385</v>
      </c>
      <c r="H23">
        <f t="shared" si="10"/>
        <v>0.89469201146131616</v>
      </c>
      <c r="I23" s="26">
        <f t="shared" si="13"/>
        <v>0.10530798853868385</v>
      </c>
      <c r="J23">
        <v>0</v>
      </c>
      <c r="K23" s="5">
        <v>160</v>
      </c>
      <c r="L23">
        <f t="shared" si="11"/>
        <v>16.849278166189418</v>
      </c>
    </row>
    <row r="24" spans="1:12" x14ac:dyDescent="0.25">
      <c r="A24">
        <v>8</v>
      </c>
      <c r="B24" s="12">
        <v>2.3544923714447177E-2</v>
      </c>
      <c r="C24" s="1">
        <v>1E-3</v>
      </c>
      <c r="D24" s="12">
        <f t="shared" si="14"/>
        <v>8.7916152553468572E-5</v>
      </c>
      <c r="E24" s="12">
        <f t="shared" si="12"/>
        <v>2.3544923714447177E-5</v>
      </c>
      <c r="F24" s="12">
        <f>SUM(E17:E26)</f>
        <v>6.1126634106561874E-4</v>
      </c>
      <c r="G24" s="12">
        <f t="shared" si="9"/>
        <v>0.1438262613972898</v>
      </c>
      <c r="H24">
        <f t="shared" si="10"/>
        <v>0.85617373860271018</v>
      </c>
      <c r="I24" s="26">
        <f t="shared" si="13"/>
        <v>0.1438262613972898</v>
      </c>
      <c r="J24">
        <v>0</v>
      </c>
      <c r="K24" s="5">
        <v>160</v>
      </c>
      <c r="L24">
        <f t="shared" si="11"/>
        <v>23.012201823566368</v>
      </c>
    </row>
    <row r="25" spans="1:12" x14ac:dyDescent="0.25">
      <c r="A25">
        <v>9</v>
      </c>
      <c r="B25" s="12">
        <v>4.48812889906198E-2</v>
      </c>
      <c r="C25" s="1">
        <v>1E-3</v>
      </c>
      <c r="D25" s="12">
        <f t="shared" si="14"/>
        <v>1.3279744154408838E-4</v>
      </c>
      <c r="E25" s="12">
        <f t="shared" si="12"/>
        <v>4.4881288990619798E-5</v>
      </c>
      <c r="F25" s="12">
        <f>SUM(E17:E26)</f>
        <v>6.1126634106561874E-4</v>
      </c>
      <c r="G25" s="12">
        <f t="shared" si="9"/>
        <v>0.21724972016712554</v>
      </c>
      <c r="H25">
        <f t="shared" si="10"/>
        <v>0.78275027983287448</v>
      </c>
      <c r="I25" s="26">
        <f t="shared" si="13"/>
        <v>0.21724972016712554</v>
      </c>
      <c r="J25">
        <v>0</v>
      </c>
      <c r="K25" s="5">
        <v>160</v>
      </c>
      <c r="L25">
        <f t="shared" si="11"/>
        <v>34.75995522674009</v>
      </c>
    </row>
    <row r="26" spans="1:12" x14ac:dyDescent="0.25">
      <c r="A26">
        <v>10</v>
      </c>
      <c r="B26" s="12">
        <v>0.47846889952153032</v>
      </c>
      <c r="C26" s="1">
        <v>1E-3</v>
      </c>
      <c r="D26" s="12">
        <f t="shared" si="14"/>
        <v>6.1126634106561874E-4</v>
      </c>
      <c r="E26" s="12">
        <f t="shared" si="12"/>
        <v>4.7846889952153036E-4</v>
      </c>
      <c r="F26" s="12">
        <f>SUM(E17:E26)</f>
        <v>6.1126634106561874E-4</v>
      </c>
      <c r="G26" s="12">
        <f t="shared" si="9"/>
        <v>1</v>
      </c>
      <c r="H26">
        <f t="shared" si="10"/>
        <v>0</v>
      </c>
      <c r="I26" s="26">
        <f t="shared" si="13"/>
        <v>1</v>
      </c>
      <c r="J26">
        <v>0</v>
      </c>
      <c r="K26" s="5">
        <v>160</v>
      </c>
      <c r="L26">
        <f t="shared" si="11"/>
        <v>160</v>
      </c>
    </row>
    <row r="27" spans="1:12" x14ac:dyDescent="0.25">
      <c r="B27" s="12"/>
      <c r="C27" s="1"/>
      <c r="D27" s="12"/>
      <c r="E27" s="12"/>
      <c r="G27" s="12"/>
      <c r="I27" s="26"/>
      <c r="K27" s="5"/>
    </row>
    <row r="28" spans="1:12" x14ac:dyDescent="0.25">
      <c r="B28" s="12"/>
      <c r="C28" s="1"/>
      <c r="D28" s="34"/>
      <c r="E28" s="34"/>
      <c r="F28" s="34"/>
      <c r="G28" s="23"/>
      <c r="H28" s="26"/>
      <c r="I28" s="26"/>
      <c r="J28" s="27"/>
    </row>
    <row r="30" spans="1:12" x14ac:dyDescent="0.25">
      <c r="A30" s="35" t="s">
        <v>141</v>
      </c>
      <c r="B30" t="s">
        <v>91</v>
      </c>
      <c r="C30" s="2" t="s">
        <v>95</v>
      </c>
      <c r="D30" s="2" t="s">
        <v>96</v>
      </c>
      <c r="E30" s="2" t="s">
        <v>97</v>
      </c>
      <c r="F30" s="2" t="s">
        <v>98</v>
      </c>
      <c r="G30" s="2" t="s">
        <v>99</v>
      </c>
      <c r="H30" s="2" t="s">
        <v>109</v>
      </c>
      <c r="I30" t="s">
        <v>100</v>
      </c>
      <c r="J30" s="4"/>
    </row>
    <row r="31" spans="1:12" x14ac:dyDescent="0.25">
      <c r="A31" t="s">
        <v>100</v>
      </c>
      <c r="B31">
        <v>1</v>
      </c>
      <c r="C31" s="12">
        <v>348430000000</v>
      </c>
      <c r="D31" s="12">
        <v>0</v>
      </c>
      <c r="E31" s="12">
        <v>-3.0699999999999998E-4</v>
      </c>
      <c r="F31" s="12">
        <v>2.16E-7</v>
      </c>
      <c r="G31" s="12">
        <v>-8.964E-11</v>
      </c>
      <c r="H31" s="5">
        <v>134.36001740112889</v>
      </c>
      <c r="I31" s="12">
        <f>C31*(D31*H31^(-1)+1+E31*H31+F31*H31^2+G31*H31^3)</f>
        <v>335340674118.82928</v>
      </c>
    </row>
    <row r="32" spans="1:12" x14ac:dyDescent="0.25">
      <c r="B32">
        <v>2</v>
      </c>
      <c r="C32" s="12">
        <v>348430000000</v>
      </c>
      <c r="D32" s="12">
        <v>0</v>
      </c>
      <c r="E32" s="12">
        <v>-3.0699999999999998E-4</v>
      </c>
      <c r="F32" s="12">
        <v>2.16E-7</v>
      </c>
      <c r="G32" s="12">
        <v>-8.964E-11</v>
      </c>
      <c r="H32">
        <v>148.8229253858253</v>
      </c>
      <c r="I32" s="12">
        <f t="shared" ref="I32:I40" si="15">C32*(D32*H32^(-1)+1+E32*H32+F32*H32^2+G32*H32^3)</f>
        <v>334074655471.81543</v>
      </c>
    </row>
    <row r="33" spans="1:9" x14ac:dyDescent="0.25">
      <c r="B33">
        <v>3</v>
      </c>
      <c r="C33" s="12">
        <v>348430000000</v>
      </c>
      <c r="D33" s="12">
        <v>0</v>
      </c>
      <c r="E33" s="12">
        <v>-3.0699999999999998E-4</v>
      </c>
      <c r="F33" s="12">
        <v>2.16E-7</v>
      </c>
      <c r="G33" s="12">
        <v>-8.964E-11</v>
      </c>
      <c r="H33">
        <v>163.64519943640127</v>
      </c>
      <c r="I33" s="12">
        <f t="shared" si="15"/>
        <v>332803790352.92126</v>
      </c>
    </row>
    <row r="34" spans="1:9" x14ac:dyDescent="0.25">
      <c r="B34">
        <v>4</v>
      </c>
      <c r="C34" s="12">
        <v>348430000000</v>
      </c>
      <c r="D34" s="12">
        <v>0</v>
      </c>
      <c r="E34" s="12">
        <v>-3.0699999999999998E-4</v>
      </c>
      <c r="F34" s="12">
        <v>2.16E-7</v>
      </c>
      <c r="G34" s="12">
        <v>-8.964E-11</v>
      </c>
      <c r="H34">
        <v>178.84515324597714</v>
      </c>
      <c r="I34" s="12">
        <f t="shared" si="15"/>
        <v>331527884542.84528</v>
      </c>
    </row>
    <row r="35" spans="1:9" x14ac:dyDescent="0.25">
      <c r="B35">
        <v>5</v>
      </c>
      <c r="C35" s="12">
        <v>348430000000</v>
      </c>
      <c r="D35" s="12">
        <v>0</v>
      </c>
      <c r="E35" s="12">
        <v>-3.0699999999999998E-4</v>
      </c>
      <c r="F35" s="12">
        <v>2.16E-7</v>
      </c>
      <c r="G35" s="12">
        <v>-8.964E-11</v>
      </c>
      <c r="H35">
        <v>194.44253704048231</v>
      </c>
      <c r="I35" s="12">
        <f t="shared" si="15"/>
        <v>330246714368.36023</v>
      </c>
    </row>
    <row r="36" spans="1:9" x14ac:dyDescent="0.25">
      <c r="B36">
        <v>6</v>
      </c>
      <c r="C36" s="12">
        <v>348430000000</v>
      </c>
      <c r="D36" s="12">
        <v>0</v>
      </c>
      <c r="E36" s="12">
        <v>-3.0699999999999998E-4</v>
      </c>
      <c r="F36" s="12">
        <v>2.16E-7</v>
      </c>
      <c r="G36" s="12">
        <v>-8.964E-11</v>
      </c>
      <c r="H36">
        <v>210.45869185537691</v>
      </c>
      <c r="I36" s="12">
        <f t="shared" si="15"/>
        <v>328960021439.29211</v>
      </c>
    </row>
    <row r="37" spans="1:9" x14ac:dyDescent="0.25">
      <c r="B37">
        <v>7</v>
      </c>
      <c r="C37" s="12">
        <v>348430000000</v>
      </c>
      <c r="D37" s="12">
        <v>0</v>
      </c>
      <c r="E37" s="12">
        <v>-3.0699999999999998E-4</v>
      </c>
      <c r="F37" s="12">
        <v>2.16E-7</v>
      </c>
      <c r="G37" s="12">
        <v>-8.964E-11</v>
      </c>
      <c r="H37">
        <v>226.91672509449657</v>
      </c>
      <c r="I37" s="12">
        <f t="shared" si="15"/>
        <v>327667506344.52319</v>
      </c>
    </row>
    <row r="38" spans="1:9" x14ac:dyDescent="0.25">
      <c r="B38">
        <v>8</v>
      </c>
      <c r="C38" s="12">
        <v>348430000000</v>
      </c>
      <c r="D38" s="12">
        <v>0</v>
      </c>
      <c r="E38" s="12">
        <v>-3.0699999999999998E-4</v>
      </c>
      <c r="F38" s="12">
        <v>2.16E-7</v>
      </c>
      <c r="G38" s="12">
        <v>-8.964E-11</v>
      </c>
      <c r="H38">
        <v>243.84171099395965</v>
      </c>
      <c r="I38" s="12">
        <f t="shared" si="15"/>
        <v>326368821075.12683</v>
      </c>
    </row>
    <row r="39" spans="1:9" x14ac:dyDescent="0.25">
      <c r="B39">
        <v>9</v>
      </c>
      <c r="C39" s="12">
        <v>348430000000</v>
      </c>
      <c r="D39" s="12">
        <v>0</v>
      </c>
      <c r="E39" s="12">
        <v>-3.0699999999999998E-4</v>
      </c>
      <c r="F39" s="12">
        <v>2.16E-7</v>
      </c>
      <c r="G39" s="12">
        <v>-8.964E-11</v>
      </c>
      <c r="H39">
        <v>261.26092035462625</v>
      </c>
      <c r="I39" s="12">
        <f t="shared" si="15"/>
        <v>325063559884.21118</v>
      </c>
    </row>
    <row r="40" spans="1:9" x14ac:dyDescent="0.25">
      <c r="B40">
        <v>10</v>
      </c>
      <c r="C40" s="12">
        <v>348430000000</v>
      </c>
      <c r="D40" s="12">
        <v>0</v>
      </c>
      <c r="E40" s="12">
        <v>-3.0699999999999998E-4</v>
      </c>
      <c r="F40" s="12">
        <v>2.16E-7</v>
      </c>
      <c r="G40" s="12">
        <v>-8.964E-11</v>
      </c>
      <c r="H40">
        <v>279.76053769522542</v>
      </c>
      <c r="I40" s="12">
        <f t="shared" si="15"/>
        <v>323711061877.05908</v>
      </c>
    </row>
    <row r="43" spans="1:9" x14ac:dyDescent="0.25">
      <c r="A43" s="35" t="s">
        <v>141</v>
      </c>
      <c r="B43" t="s">
        <v>91</v>
      </c>
      <c r="C43" s="2" t="s">
        <v>95</v>
      </c>
      <c r="D43" s="2" t="s">
        <v>96</v>
      </c>
      <c r="E43" s="2" t="s">
        <v>97</v>
      </c>
      <c r="F43" s="2" t="s">
        <v>98</v>
      </c>
      <c r="G43" s="2" t="s">
        <v>99</v>
      </c>
      <c r="H43" s="2" t="s">
        <v>109</v>
      </c>
      <c r="I43" t="s">
        <v>104</v>
      </c>
    </row>
    <row r="44" spans="1:9" x14ac:dyDescent="0.25">
      <c r="A44" t="s">
        <v>104</v>
      </c>
      <c r="B44">
        <v>1</v>
      </c>
      <c r="C44" s="12">
        <v>201040000000</v>
      </c>
      <c r="D44" s="12">
        <v>0</v>
      </c>
      <c r="E44" s="12">
        <v>3.079E-4</v>
      </c>
      <c r="F44" s="12">
        <v>-6.5339999999999996E-7</v>
      </c>
      <c r="G44" s="12">
        <v>0</v>
      </c>
      <c r="H44" s="5">
        <v>134.36001740112889</v>
      </c>
      <c r="I44" s="12">
        <f>C44*(D44*H44^(-1)+1+E44*H44+F44*H44^2+G44*H44^3)</f>
        <v>206985531064.00714</v>
      </c>
    </row>
    <row r="45" spans="1:9" x14ac:dyDescent="0.25">
      <c r="B45">
        <v>2</v>
      </c>
      <c r="C45" s="12">
        <v>201040000000</v>
      </c>
      <c r="D45" s="12">
        <v>0</v>
      </c>
      <c r="E45" s="12">
        <v>3.079E-4</v>
      </c>
      <c r="F45" s="12">
        <v>-6.5339999999999996E-7</v>
      </c>
      <c r="G45" s="12">
        <v>0</v>
      </c>
      <c r="H45">
        <v>148.8229253858253</v>
      </c>
      <c r="I45" s="12">
        <f t="shared" ref="I45:I53" si="16">C45*(D45*H45^(-1)+1+E45*H45+F45*H45^2+G45*H45^3)</f>
        <v>207342785660.4335</v>
      </c>
    </row>
    <row r="46" spans="1:9" x14ac:dyDescent="0.25">
      <c r="B46">
        <v>3</v>
      </c>
      <c r="C46" s="12">
        <v>201040000000</v>
      </c>
      <c r="D46" s="12">
        <v>0</v>
      </c>
      <c r="E46" s="12">
        <v>3.079E-4</v>
      </c>
      <c r="F46" s="12">
        <v>-6.5339999999999996E-7</v>
      </c>
      <c r="G46" s="12">
        <v>0</v>
      </c>
      <c r="H46">
        <v>163.64519943640127</v>
      </c>
      <c r="I46" s="12">
        <f t="shared" si="16"/>
        <v>207651897487.69952</v>
      </c>
    </row>
    <row r="47" spans="1:9" x14ac:dyDescent="0.25">
      <c r="B47">
        <v>4</v>
      </c>
      <c r="C47" s="12">
        <v>201040000000</v>
      </c>
      <c r="D47" s="12">
        <v>0</v>
      </c>
      <c r="E47" s="12">
        <v>3.079E-4</v>
      </c>
      <c r="F47" s="12">
        <v>-6.5339999999999996E-7</v>
      </c>
      <c r="G47" s="12">
        <v>0</v>
      </c>
      <c r="H47">
        <v>178.84515324597714</v>
      </c>
      <c r="I47" s="12">
        <f t="shared" si="16"/>
        <v>207908941507.8255</v>
      </c>
    </row>
    <row r="48" spans="1:9" x14ac:dyDescent="0.25">
      <c r="B48">
        <v>5</v>
      </c>
      <c r="C48" s="12">
        <v>201040000000</v>
      </c>
      <c r="D48" s="12">
        <v>0</v>
      </c>
      <c r="E48" s="12">
        <v>3.079E-4</v>
      </c>
      <c r="F48" s="12">
        <v>-6.5339999999999996E-7</v>
      </c>
      <c r="G48" s="12">
        <v>0</v>
      </c>
      <c r="H48">
        <v>194.44253704048231</v>
      </c>
      <c r="I48" s="12">
        <f t="shared" si="16"/>
        <v>208109606813.57684</v>
      </c>
    </row>
    <row r="49" spans="1:9" x14ac:dyDescent="0.25">
      <c r="B49">
        <v>6</v>
      </c>
      <c r="C49" s="12">
        <v>201040000000</v>
      </c>
      <c r="D49" s="12">
        <v>0</v>
      </c>
      <c r="E49" s="12">
        <v>3.079E-4</v>
      </c>
      <c r="F49" s="12">
        <v>-6.5339999999999996E-7</v>
      </c>
      <c r="G49" s="12">
        <v>0</v>
      </c>
      <c r="H49">
        <v>210.45869185537691</v>
      </c>
      <c r="I49" s="12">
        <f t="shared" si="16"/>
        <v>208249148818.81146</v>
      </c>
    </row>
    <row r="50" spans="1:9" x14ac:dyDescent="0.25">
      <c r="B50">
        <v>7</v>
      </c>
      <c r="C50" s="12">
        <v>201040000000</v>
      </c>
      <c r="D50" s="12">
        <v>0</v>
      </c>
      <c r="E50" s="12">
        <v>3.079E-4</v>
      </c>
      <c r="F50" s="12">
        <v>-6.5339999999999996E-7</v>
      </c>
      <c r="G50" s="12">
        <v>0</v>
      </c>
      <c r="H50">
        <v>226.91672509449657</v>
      </c>
      <c r="I50" s="12">
        <f t="shared" si="16"/>
        <v>208322334140.51581</v>
      </c>
    </row>
    <row r="51" spans="1:9" x14ac:dyDescent="0.25">
      <c r="B51">
        <v>8</v>
      </c>
      <c r="C51" s="12">
        <v>201040000000</v>
      </c>
      <c r="D51" s="12">
        <v>0</v>
      </c>
      <c r="E51" s="12">
        <v>3.079E-4</v>
      </c>
      <c r="F51" s="12">
        <v>-6.5339999999999996E-7</v>
      </c>
      <c r="G51" s="12">
        <v>0</v>
      </c>
      <c r="H51">
        <v>243.84171099395965</v>
      </c>
      <c r="I51" s="12">
        <f t="shared" si="16"/>
        <v>208323376825.72177</v>
      </c>
    </row>
    <row r="52" spans="1:9" x14ac:dyDescent="0.25">
      <c r="B52">
        <v>9</v>
      </c>
      <c r="C52" s="12">
        <v>201040000000</v>
      </c>
      <c r="D52" s="12">
        <v>0</v>
      </c>
      <c r="E52" s="12">
        <v>3.079E-4</v>
      </c>
      <c r="F52" s="12">
        <v>-6.5339999999999996E-7</v>
      </c>
      <c r="G52" s="12">
        <v>0</v>
      </c>
      <c r="H52">
        <v>261.26092035462625</v>
      </c>
      <c r="I52" s="12">
        <f t="shared" si="16"/>
        <v>208245864282.92554</v>
      </c>
    </row>
    <row r="53" spans="1:9" x14ac:dyDescent="0.25">
      <c r="B53">
        <v>10</v>
      </c>
      <c r="C53" s="12">
        <v>201040000000</v>
      </c>
      <c r="D53" s="12">
        <v>0</v>
      </c>
      <c r="E53" s="12">
        <v>3.079E-4</v>
      </c>
      <c r="F53" s="12">
        <v>-6.5339999999999996E-7</v>
      </c>
      <c r="G53" s="12">
        <v>0</v>
      </c>
      <c r="H53">
        <v>279.76053769522542</v>
      </c>
      <c r="I53" s="12">
        <f t="shared" si="16"/>
        <v>208076257724.82346</v>
      </c>
    </row>
    <row r="57" spans="1:9" x14ac:dyDescent="0.25">
      <c r="A57" s="35" t="s">
        <v>141</v>
      </c>
      <c r="B57" t="s">
        <v>91</v>
      </c>
      <c r="C57" s="2" t="s">
        <v>95</v>
      </c>
      <c r="D57" s="2" t="s">
        <v>96</v>
      </c>
      <c r="E57" s="2" t="s">
        <v>97</v>
      </c>
      <c r="F57" s="2" t="s">
        <v>98</v>
      </c>
      <c r="G57" s="2" t="s">
        <v>99</v>
      </c>
      <c r="H57" s="2" t="s">
        <v>109</v>
      </c>
      <c r="I57" t="s">
        <v>102</v>
      </c>
    </row>
    <row r="58" spans="1:9" x14ac:dyDescent="0.25">
      <c r="A58" t="s">
        <v>102</v>
      </c>
      <c r="B58">
        <v>1</v>
      </c>
      <c r="C58" s="12">
        <v>5.8722999999999997E-6</v>
      </c>
      <c r="D58" s="12">
        <v>0</v>
      </c>
      <c r="E58" s="12">
        <v>9.0950000000000004E-4</v>
      </c>
      <c r="F58" s="12">
        <v>0</v>
      </c>
      <c r="G58" s="12">
        <v>0</v>
      </c>
      <c r="H58" s="5">
        <v>134.36001740112889</v>
      </c>
      <c r="I58" s="12">
        <f>C58*(D58*H58^(-1)+1+E58*H58+F58*H58^2+G58*H58^3)</f>
        <v>6.5898976193029381E-6</v>
      </c>
    </row>
    <row r="59" spans="1:9" x14ac:dyDescent="0.25">
      <c r="B59">
        <v>2</v>
      </c>
      <c r="C59" s="12">
        <v>5.8722999999999997E-6</v>
      </c>
      <c r="D59" s="12">
        <v>0</v>
      </c>
      <c r="E59" s="12">
        <v>9.0950000000000004E-4</v>
      </c>
      <c r="F59" s="12">
        <v>0</v>
      </c>
      <c r="G59" s="12">
        <v>0</v>
      </c>
      <c r="H59">
        <v>148.8229253858253</v>
      </c>
      <c r="I59" s="12">
        <f t="shared" ref="I59:I67" si="17">C59*(D59*H59^(-1)+1+E59*H59+F59*H59^2+G59*H59^3)</f>
        <v>6.6671419404839237E-6</v>
      </c>
    </row>
    <row r="60" spans="1:9" x14ac:dyDescent="0.25">
      <c r="B60">
        <v>3</v>
      </c>
      <c r="C60" s="12">
        <v>5.8722999999999997E-6</v>
      </c>
      <c r="D60" s="12">
        <v>0</v>
      </c>
      <c r="E60" s="12">
        <v>9.0950000000000004E-4</v>
      </c>
      <c r="F60" s="12">
        <v>0</v>
      </c>
      <c r="G60" s="12">
        <v>0</v>
      </c>
      <c r="H60">
        <v>163.64519943640127</v>
      </c>
      <c r="I60" s="12">
        <f t="shared" si="17"/>
        <v>6.7463055843795199E-6</v>
      </c>
    </row>
    <row r="61" spans="1:9" x14ac:dyDescent="0.25">
      <c r="B61">
        <v>4</v>
      </c>
      <c r="C61" s="12">
        <v>5.8722999999999997E-6</v>
      </c>
      <c r="D61" s="12">
        <v>0</v>
      </c>
      <c r="E61" s="12">
        <v>9.0950000000000004E-4</v>
      </c>
      <c r="F61" s="12">
        <v>0</v>
      </c>
      <c r="G61" s="12">
        <v>0</v>
      </c>
      <c r="H61">
        <v>178.84515324597714</v>
      </c>
      <c r="I61" s="12">
        <f t="shared" si="17"/>
        <v>6.8274863618030764E-6</v>
      </c>
    </row>
    <row r="62" spans="1:9" x14ac:dyDescent="0.25">
      <c r="B62">
        <v>5</v>
      </c>
      <c r="C62" s="12">
        <v>5.8722999999999997E-6</v>
      </c>
      <c r="D62" s="12">
        <v>0</v>
      </c>
      <c r="E62" s="12">
        <v>9.0950000000000004E-4</v>
      </c>
      <c r="F62" s="12">
        <v>0</v>
      </c>
      <c r="G62" s="12">
        <v>0</v>
      </c>
      <c r="H62">
        <v>194.44253704048231</v>
      </c>
      <c r="I62" s="12">
        <f t="shared" si="17"/>
        <v>6.9107897558840392E-6</v>
      </c>
    </row>
    <row r="63" spans="1:9" x14ac:dyDescent="0.25">
      <c r="B63">
        <v>6</v>
      </c>
      <c r="C63" s="12">
        <v>5.8722999999999997E-6</v>
      </c>
      <c r="D63" s="12">
        <v>0</v>
      </c>
      <c r="E63" s="12">
        <v>9.0950000000000004E-4</v>
      </c>
      <c r="F63" s="12">
        <v>0</v>
      </c>
      <c r="G63" s="12">
        <v>0</v>
      </c>
      <c r="H63">
        <v>210.45869185537691</v>
      </c>
      <c r="I63" s="12">
        <f t="shared" si="17"/>
        <v>6.9963297460378289E-6</v>
      </c>
    </row>
    <row r="64" spans="1:9" x14ac:dyDescent="0.25">
      <c r="B64">
        <v>7</v>
      </c>
      <c r="C64" s="12">
        <v>5.8722999999999997E-6</v>
      </c>
      <c r="D64" s="12">
        <v>0</v>
      </c>
      <c r="E64" s="12">
        <v>9.0950000000000004E-4</v>
      </c>
      <c r="F64" s="12">
        <v>0</v>
      </c>
      <c r="G64" s="12">
        <v>0</v>
      </c>
      <c r="H64">
        <v>226.91672509449657</v>
      </c>
      <c r="I64" s="12">
        <f t="shared" si="17"/>
        <v>7.0842297456005079E-6</v>
      </c>
    </row>
    <row r="65" spans="1:19" x14ac:dyDescent="0.25">
      <c r="B65">
        <v>8</v>
      </c>
      <c r="C65" s="12">
        <v>5.8722999999999997E-6</v>
      </c>
      <c r="D65" s="12">
        <v>0</v>
      </c>
      <c r="E65" s="12">
        <v>9.0950000000000004E-4</v>
      </c>
      <c r="F65" s="12">
        <v>0</v>
      </c>
      <c r="G65" s="12">
        <v>0</v>
      </c>
      <c r="H65">
        <v>243.84171099395965</v>
      </c>
      <c r="I65" s="12">
        <f t="shared" si="17"/>
        <v>7.1746236724778098E-6</v>
      </c>
    </row>
    <row r="66" spans="1:19" x14ac:dyDescent="0.25">
      <c r="B66">
        <v>9</v>
      </c>
      <c r="C66" s="12">
        <v>5.8722999999999997E-6</v>
      </c>
      <c r="D66" s="12">
        <v>0</v>
      </c>
      <c r="E66" s="12">
        <v>9.0950000000000004E-4</v>
      </c>
      <c r="F66" s="12">
        <v>0</v>
      </c>
      <c r="G66" s="12">
        <v>0</v>
      </c>
      <c r="H66">
        <v>261.26092035462625</v>
      </c>
      <c r="I66" s="12">
        <f t="shared" si="17"/>
        <v>7.2676571761133097E-6</v>
      </c>
    </row>
    <row r="67" spans="1:19" x14ac:dyDescent="0.25">
      <c r="B67">
        <v>10</v>
      </c>
      <c r="C67" s="12">
        <v>5.8722999999999997E-6</v>
      </c>
      <c r="D67" s="12">
        <v>0</v>
      </c>
      <c r="E67" s="12">
        <v>9.0950000000000004E-4</v>
      </c>
      <c r="F67" s="12">
        <v>0</v>
      </c>
      <c r="G67" s="12">
        <v>0</v>
      </c>
      <c r="H67">
        <v>279.76053769522542</v>
      </c>
      <c r="I67" s="12">
        <f t="shared" si="17"/>
        <v>7.3664609841092279E-6</v>
      </c>
    </row>
    <row r="70" spans="1:19" x14ac:dyDescent="0.25">
      <c r="A70" s="35" t="s">
        <v>141</v>
      </c>
      <c r="B70" t="s">
        <v>91</v>
      </c>
      <c r="C70" s="2" t="s">
        <v>95</v>
      </c>
      <c r="D70" s="2" t="s">
        <v>96</v>
      </c>
      <c r="E70" s="2" t="s">
        <v>97</v>
      </c>
      <c r="F70" s="2" t="s">
        <v>98</v>
      </c>
      <c r="G70" s="2" t="s">
        <v>99</v>
      </c>
      <c r="H70" s="2" t="s">
        <v>109</v>
      </c>
      <c r="I70" t="s">
        <v>106</v>
      </c>
      <c r="K70" s="2"/>
      <c r="M70" s="2"/>
      <c r="N70" s="2"/>
      <c r="O70" s="2"/>
      <c r="P70" s="2"/>
      <c r="Q70" s="2"/>
      <c r="R70" s="2"/>
    </row>
    <row r="71" spans="1:19" x14ac:dyDescent="0.25">
      <c r="A71" t="s">
        <v>106</v>
      </c>
      <c r="B71">
        <v>1</v>
      </c>
      <c r="C71" s="12">
        <v>1.2330000000000001E-5</v>
      </c>
      <c r="D71" s="12">
        <v>0</v>
      </c>
      <c r="E71" s="12">
        <v>8.0860000000000003E-4</v>
      </c>
      <c r="F71" s="12">
        <v>0</v>
      </c>
      <c r="G71" s="12">
        <v>0</v>
      </c>
      <c r="H71" s="5">
        <v>134.36001740112889</v>
      </c>
      <c r="I71" s="12">
        <f>C71*(D71*H71^(-1)+1+E71*H71+F71*H71^2+G71*H71^3)</f>
        <v>1.3669574479169915E-5</v>
      </c>
      <c r="M71" s="12"/>
      <c r="N71" s="12"/>
      <c r="O71" s="12"/>
      <c r="P71" s="12"/>
      <c r="Q71" s="12"/>
      <c r="R71" s="5"/>
      <c r="S71" s="12"/>
    </row>
    <row r="72" spans="1:19" x14ac:dyDescent="0.25">
      <c r="B72">
        <v>2</v>
      </c>
      <c r="C72" s="12">
        <v>1.2330000000000001E-5</v>
      </c>
      <c r="D72" s="12">
        <v>0</v>
      </c>
      <c r="E72" s="12">
        <v>8.0860000000000003E-4</v>
      </c>
      <c r="F72" s="12">
        <v>0</v>
      </c>
      <c r="G72" s="12">
        <v>0</v>
      </c>
      <c r="H72">
        <v>148.8229253858253</v>
      </c>
      <c r="I72" s="12">
        <f t="shared" ref="I72:I80" si="18">C72*(D72*H72^(-1)+1+E72*H72+F72*H72^2+G72*H72^3)</f>
        <v>1.3813770221367842E-5</v>
      </c>
    </row>
    <row r="73" spans="1:19" x14ac:dyDescent="0.25">
      <c r="B73">
        <v>3</v>
      </c>
      <c r="C73" s="12">
        <v>1.2330000000000001E-5</v>
      </c>
      <c r="D73" s="12">
        <v>0</v>
      </c>
      <c r="E73" s="12">
        <v>8.0860000000000003E-4</v>
      </c>
      <c r="F73" s="12">
        <v>0</v>
      </c>
      <c r="G73" s="12">
        <v>0</v>
      </c>
      <c r="H73">
        <v>163.64519943640127</v>
      </c>
      <c r="I73" s="12">
        <f t="shared" si="18"/>
        <v>1.3961548856898501E-5</v>
      </c>
    </row>
    <row r="74" spans="1:19" x14ac:dyDescent="0.25">
      <c r="B74">
        <v>4</v>
      </c>
      <c r="C74" s="12">
        <v>1.2330000000000001E-5</v>
      </c>
      <c r="D74" s="12">
        <v>0</v>
      </c>
      <c r="E74" s="12">
        <v>8.0860000000000003E-4</v>
      </c>
      <c r="F74" s="12">
        <v>0</v>
      </c>
      <c r="G74" s="12">
        <v>0</v>
      </c>
      <c r="H74">
        <v>178.84515324597714</v>
      </c>
      <c r="I74" s="12">
        <f t="shared" si="18"/>
        <v>1.4113092973978217E-5</v>
      </c>
    </row>
    <row r="75" spans="1:19" x14ac:dyDescent="0.25">
      <c r="B75">
        <v>5</v>
      </c>
      <c r="C75" s="12">
        <v>1.2330000000000001E-5</v>
      </c>
      <c r="D75" s="12">
        <v>0</v>
      </c>
      <c r="E75" s="12">
        <v>8.0860000000000003E-4</v>
      </c>
      <c r="F75" s="12">
        <v>0</v>
      </c>
      <c r="G75" s="12">
        <v>0</v>
      </c>
      <c r="H75">
        <v>194.44253704048231</v>
      </c>
      <c r="I75" s="12">
        <f t="shared" si="18"/>
        <v>1.4268599483110017E-5</v>
      </c>
    </row>
    <row r="76" spans="1:19" x14ac:dyDescent="0.25">
      <c r="B76">
        <v>6</v>
      </c>
      <c r="C76" s="12">
        <v>1.2330000000000001E-5</v>
      </c>
      <c r="D76" s="12">
        <v>0</v>
      </c>
      <c r="E76" s="12">
        <v>8.0860000000000003E-4</v>
      </c>
      <c r="F76" s="12">
        <v>0</v>
      </c>
      <c r="G76" s="12">
        <v>0</v>
      </c>
      <c r="H76">
        <v>210.45869185537691</v>
      </c>
      <c r="I76" s="12">
        <f t="shared" si="18"/>
        <v>1.4428281155228398E-5</v>
      </c>
    </row>
    <row r="77" spans="1:19" x14ac:dyDescent="0.25">
      <c r="B77">
        <v>7</v>
      </c>
      <c r="C77" s="12">
        <v>1.2330000000000001E-5</v>
      </c>
      <c r="D77" s="12">
        <v>0</v>
      </c>
      <c r="E77" s="12">
        <v>8.0860000000000003E-4</v>
      </c>
      <c r="F77" s="12">
        <v>0</v>
      </c>
      <c r="G77" s="12">
        <v>0</v>
      </c>
      <c r="H77">
        <v>226.91672509449657</v>
      </c>
      <c r="I77" s="12">
        <f t="shared" si="18"/>
        <v>1.4592368372027686E-5</v>
      </c>
    </row>
    <row r="78" spans="1:19" x14ac:dyDescent="0.25">
      <c r="B78">
        <v>8</v>
      </c>
      <c r="C78" s="12">
        <v>1.2330000000000001E-5</v>
      </c>
      <c r="D78" s="12">
        <v>0</v>
      </c>
      <c r="E78" s="12">
        <v>8.0860000000000003E-4</v>
      </c>
      <c r="F78" s="12">
        <v>0</v>
      </c>
      <c r="G78" s="12">
        <v>0</v>
      </c>
      <c r="H78">
        <v>243.84171099395965</v>
      </c>
      <c r="I78" s="12">
        <f t="shared" si="18"/>
        <v>1.4761111124594796E-5</v>
      </c>
    </row>
    <row r="79" spans="1:19" x14ac:dyDescent="0.25">
      <c r="B79">
        <v>9</v>
      </c>
      <c r="C79" s="12">
        <v>1.2330000000000001E-5</v>
      </c>
      <c r="D79" s="12">
        <v>0</v>
      </c>
      <c r="E79" s="12">
        <v>8.0860000000000003E-4</v>
      </c>
      <c r="F79" s="12">
        <v>0</v>
      </c>
      <c r="G79" s="12">
        <v>0</v>
      </c>
      <c r="H79">
        <v>261.26092035462625</v>
      </c>
      <c r="I79" s="12">
        <f t="shared" si="18"/>
        <v>1.4934781303850597E-5</v>
      </c>
    </row>
    <row r="80" spans="1:19" x14ac:dyDescent="0.25">
      <c r="B80">
        <v>10</v>
      </c>
      <c r="C80" s="12">
        <v>1.2330000000000001E-5</v>
      </c>
      <c r="D80" s="12">
        <v>0</v>
      </c>
      <c r="E80" s="12">
        <v>8.0860000000000003E-4</v>
      </c>
      <c r="F80" s="12">
        <v>0</v>
      </c>
      <c r="G80" s="12">
        <v>0</v>
      </c>
      <c r="H80">
        <v>279.76053769522542</v>
      </c>
      <c r="I80" s="12">
        <f t="shared" si="18"/>
        <v>1.511922319172183E-5</v>
      </c>
    </row>
    <row r="82" spans="1:9" x14ac:dyDescent="0.25">
      <c r="A82" s="2" t="s">
        <v>143</v>
      </c>
    </row>
    <row r="83" spans="1:9" x14ac:dyDescent="0.25">
      <c r="A83" s="2" t="s">
        <v>144</v>
      </c>
    </row>
    <row r="84" spans="1:9" x14ac:dyDescent="0.25">
      <c r="B84" s="2" t="s">
        <v>108</v>
      </c>
      <c r="C84" s="2" t="s">
        <v>111</v>
      </c>
      <c r="D84" s="2" t="s">
        <v>132</v>
      </c>
      <c r="E84" s="2" t="s">
        <v>133</v>
      </c>
      <c r="F84" s="2" t="s">
        <v>134</v>
      </c>
      <c r="G84" s="2" t="s">
        <v>135</v>
      </c>
      <c r="H84" s="2" t="s">
        <v>128</v>
      </c>
      <c r="I84" s="4"/>
    </row>
    <row r="85" spans="1:9" x14ac:dyDescent="0.25">
      <c r="B85">
        <v>335340674118.82928</v>
      </c>
      <c r="C85">
        <v>206985531064.00714</v>
      </c>
      <c r="D85" s="1">
        <v>0.04</v>
      </c>
      <c r="E85" s="1">
        <v>-1.6E-2</v>
      </c>
      <c r="F85">
        <v>1</v>
      </c>
      <c r="G85">
        <f>(0.5+E85/D85)^F85</f>
        <v>9.9999999999999978E-2</v>
      </c>
      <c r="H85">
        <f t="shared" ref="H85:H94" si="19">(B85-C85)*G85+C85</f>
        <v>219821045369.48935</v>
      </c>
    </row>
    <row r="86" spans="1:9" x14ac:dyDescent="0.25">
      <c r="B86">
        <v>334074655471.81543</v>
      </c>
      <c r="C86">
        <v>207342785660.4335</v>
      </c>
      <c r="D86" s="1">
        <v>0.04</v>
      </c>
      <c r="E86" s="1">
        <f>E85+0.004</f>
        <v>-1.2E-2</v>
      </c>
      <c r="F86">
        <v>1</v>
      </c>
      <c r="G86">
        <f t="shared" ref="G86:G94" si="20">(0.5+E86/D86)^F86</f>
        <v>0.2</v>
      </c>
      <c r="H86">
        <f t="shared" si="19"/>
        <v>232689159622.7099</v>
      </c>
    </row>
    <row r="87" spans="1:9" x14ac:dyDescent="0.25">
      <c r="A87" s="21" t="s">
        <v>146</v>
      </c>
      <c r="B87">
        <v>332803790352.92126</v>
      </c>
      <c r="C87">
        <v>207651897487.69952</v>
      </c>
      <c r="D87" s="1">
        <v>0.04</v>
      </c>
      <c r="E87" s="1">
        <f t="shared" ref="E87:E94" si="21">E86+0.004</f>
        <v>-8.0000000000000002E-3</v>
      </c>
      <c r="F87">
        <v>1</v>
      </c>
      <c r="G87">
        <f t="shared" si="20"/>
        <v>0.3</v>
      </c>
      <c r="H87">
        <f t="shared" si="19"/>
        <v>245197465347.26605</v>
      </c>
    </row>
    <row r="88" spans="1:9" x14ac:dyDescent="0.25">
      <c r="B88">
        <v>331527884542.84528</v>
      </c>
      <c r="C88">
        <v>207908941507.8255</v>
      </c>
      <c r="D88" s="1">
        <v>0.04</v>
      </c>
      <c r="E88" s="1">
        <f t="shared" si="21"/>
        <v>-4.0000000000000001E-3</v>
      </c>
      <c r="F88">
        <v>1</v>
      </c>
      <c r="G88">
        <f t="shared" si="20"/>
        <v>0.4</v>
      </c>
      <c r="H88">
        <f t="shared" si="19"/>
        <v>257356518721.8334</v>
      </c>
    </row>
    <row r="89" spans="1:9" x14ac:dyDescent="0.25">
      <c r="B89">
        <v>330246714368.36023</v>
      </c>
      <c r="C89">
        <v>208109606813.57684</v>
      </c>
      <c r="D89" s="1">
        <v>0.04</v>
      </c>
      <c r="E89" s="1">
        <f t="shared" si="21"/>
        <v>0</v>
      </c>
      <c r="F89">
        <v>1</v>
      </c>
      <c r="G89">
        <f t="shared" si="20"/>
        <v>0.5</v>
      </c>
      <c r="H89">
        <f t="shared" si="19"/>
        <v>269178160590.96854</v>
      </c>
    </row>
    <row r="90" spans="1:9" x14ac:dyDescent="0.25">
      <c r="B90">
        <v>328960021439.29211</v>
      </c>
      <c r="C90">
        <v>208249148818.81146</v>
      </c>
      <c r="D90" s="1">
        <v>0.04</v>
      </c>
      <c r="E90" s="1">
        <f t="shared" si="21"/>
        <v>4.0000000000000001E-3</v>
      </c>
      <c r="F90">
        <v>1</v>
      </c>
      <c r="G90">
        <f t="shared" si="20"/>
        <v>0.6</v>
      </c>
      <c r="H90">
        <f t="shared" si="19"/>
        <v>280675672391.09985</v>
      </c>
    </row>
    <row r="91" spans="1:9" x14ac:dyDescent="0.25">
      <c r="B91">
        <v>327667506344.52319</v>
      </c>
      <c r="C91">
        <v>208322334140.51581</v>
      </c>
      <c r="D91" s="1">
        <v>0.04</v>
      </c>
      <c r="E91" s="1">
        <f t="shared" si="21"/>
        <v>8.0000000000000002E-3</v>
      </c>
      <c r="F91">
        <v>1</v>
      </c>
      <c r="G91">
        <f t="shared" si="20"/>
        <v>0.7</v>
      </c>
      <c r="H91">
        <f t="shared" si="19"/>
        <v>291863954683.32098</v>
      </c>
    </row>
    <row r="92" spans="1:9" x14ac:dyDescent="0.25">
      <c r="B92">
        <v>326368821075.12683</v>
      </c>
      <c r="C92">
        <v>208323376825.72177</v>
      </c>
      <c r="D92" s="1">
        <v>0.04</v>
      </c>
      <c r="E92" s="1">
        <f t="shared" si="21"/>
        <v>1.2E-2</v>
      </c>
      <c r="F92">
        <v>1</v>
      </c>
      <c r="G92">
        <f t="shared" si="20"/>
        <v>0.8</v>
      </c>
      <c r="H92">
        <f t="shared" si="19"/>
        <v>302759732225.24585</v>
      </c>
    </row>
    <row r="93" spans="1:9" x14ac:dyDescent="0.25">
      <c r="B93">
        <v>325063559884.21118</v>
      </c>
      <c r="C93">
        <v>208245864282.92554</v>
      </c>
      <c r="D93" s="1">
        <v>0.04</v>
      </c>
      <c r="E93" s="1">
        <f t="shared" si="21"/>
        <v>1.6E-2</v>
      </c>
      <c r="F93">
        <v>1</v>
      </c>
      <c r="G93">
        <f t="shared" si="20"/>
        <v>0.9</v>
      </c>
      <c r="H93">
        <f t="shared" si="19"/>
        <v>313381790324.08264</v>
      </c>
    </row>
    <row r="94" spans="1:9" x14ac:dyDescent="0.25">
      <c r="B94">
        <v>323711061877.05908</v>
      </c>
      <c r="C94">
        <v>208076257724.82346</v>
      </c>
      <c r="D94" s="1">
        <v>0.04</v>
      </c>
      <c r="E94" s="1">
        <f t="shared" si="21"/>
        <v>0.02</v>
      </c>
      <c r="F94">
        <v>1</v>
      </c>
      <c r="G94">
        <f t="shared" si="20"/>
        <v>1</v>
      </c>
      <c r="H94">
        <f t="shared" si="19"/>
        <v>323711061877.05908</v>
      </c>
    </row>
    <row r="97" spans="1:8" x14ac:dyDescent="0.25">
      <c r="B97" s="2" t="s">
        <v>108</v>
      </c>
      <c r="C97" s="2" t="s">
        <v>111</v>
      </c>
      <c r="D97" s="2" t="s">
        <v>132</v>
      </c>
      <c r="E97" s="2" t="s">
        <v>133</v>
      </c>
      <c r="F97" s="2" t="s">
        <v>134</v>
      </c>
      <c r="G97" s="2" t="s">
        <v>135</v>
      </c>
      <c r="H97" s="2" t="s">
        <v>129</v>
      </c>
    </row>
    <row r="98" spans="1:8" x14ac:dyDescent="0.25">
      <c r="A98" s="21" t="s">
        <v>145</v>
      </c>
      <c r="B98">
        <v>6.5898976193029381E-6</v>
      </c>
      <c r="C98">
        <v>1.3669574479169915E-5</v>
      </c>
      <c r="D98" s="1">
        <v>0.04</v>
      </c>
      <c r="E98" s="1">
        <v>-1.6E-2</v>
      </c>
      <c r="F98">
        <v>1</v>
      </c>
      <c r="G98">
        <f>(0.5+E98/D98)^F98</f>
        <v>9.9999999999999978E-2</v>
      </c>
      <c r="H98">
        <f t="shared" ref="H98:H107" si="22">(B98-C98)*G98+C98</f>
        <v>1.2961606793183218E-5</v>
      </c>
    </row>
    <row r="99" spans="1:8" x14ac:dyDescent="0.25">
      <c r="B99">
        <v>6.6671419404839237E-6</v>
      </c>
      <c r="C99">
        <v>1.3813770221367842E-5</v>
      </c>
      <c r="D99" s="1">
        <v>0.04</v>
      </c>
      <c r="E99" s="1">
        <f>E98+0.004</f>
        <v>-1.2E-2</v>
      </c>
      <c r="F99">
        <v>1</v>
      </c>
      <c r="G99">
        <f t="shared" ref="G99:G107" si="23">(0.5+E99/D99)^F99</f>
        <v>0.2</v>
      </c>
      <c r="H99">
        <f t="shared" si="22"/>
        <v>1.2384444565191059E-5</v>
      </c>
    </row>
    <row r="100" spans="1:8" x14ac:dyDescent="0.25">
      <c r="A100" s="21"/>
      <c r="B100">
        <v>6.7463055843795199E-6</v>
      </c>
      <c r="C100">
        <v>1.3961548856898501E-5</v>
      </c>
      <c r="D100" s="1">
        <v>0.04</v>
      </c>
      <c r="E100" s="1">
        <f t="shared" ref="E100:E107" si="24">E99+0.004</f>
        <v>-8.0000000000000002E-3</v>
      </c>
      <c r="F100">
        <v>1</v>
      </c>
      <c r="G100">
        <f t="shared" si="23"/>
        <v>0.3</v>
      </c>
      <c r="H100">
        <f t="shared" si="22"/>
        <v>1.1796975875142807E-5</v>
      </c>
    </row>
    <row r="101" spans="1:8" x14ac:dyDescent="0.25">
      <c r="B101">
        <v>6.8274863618030764E-6</v>
      </c>
      <c r="C101">
        <v>1.4113092973978217E-5</v>
      </c>
      <c r="D101" s="1">
        <v>0.04</v>
      </c>
      <c r="E101" s="1">
        <f t="shared" si="24"/>
        <v>-4.0000000000000001E-3</v>
      </c>
      <c r="F101">
        <v>1</v>
      </c>
      <c r="G101">
        <f t="shared" si="23"/>
        <v>0.4</v>
      </c>
      <c r="H101">
        <f t="shared" si="22"/>
        <v>1.119885032910816E-5</v>
      </c>
    </row>
    <row r="102" spans="1:8" x14ac:dyDescent="0.25">
      <c r="B102">
        <v>6.9107897558840392E-6</v>
      </c>
      <c r="C102">
        <v>1.4268599483110017E-5</v>
      </c>
      <c r="D102" s="1">
        <v>0.04</v>
      </c>
      <c r="E102" s="1">
        <f t="shared" si="24"/>
        <v>0</v>
      </c>
      <c r="F102">
        <v>1</v>
      </c>
      <c r="G102">
        <f t="shared" si="23"/>
        <v>0.5</v>
      </c>
      <c r="H102">
        <f t="shared" si="22"/>
        <v>1.0589694619497028E-5</v>
      </c>
    </row>
    <row r="103" spans="1:8" x14ac:dyDescent="0.25">
      <c r="B103">
        <v>6.9963297460378289E-6</v>
      </c>
      <c r="C103">
        <v>1.4428281155228398E-5</v>
      </c>
      <c r="D103" s="1">
        <v>0.04</v>
      </c>
      <c r="E103" s="1">
        <f t="shared" si="24"/>
        <v>4.0000000000000001E-3</v>
      </c>
      <c r="F103">
        <v>1</v>
      </c>
      <c r="G103">
        <f t="shared" si="23"/>
        <v>0.6</v>
      </c>
      <c r="H103">
        <f t="shared" si="22"/>
        <v>9.9691103097140564E-6</v>
      </c>
    </row>
    <row r="104" spans="1:8" x14ac:dyDescent="0.25">
      <c r="B104">
        <v>7.0842297456005079E-6</v>
      </c>
      <c r="C104">
        <v>1.4592368372027686E-5</v>
      </c>
      <c r="D104" s="1">
        <v>0.04</v>
      </c>
      <c r="E104" s="1">
        <f t="shared" si="24"/>
        <v>8.0000000000000002E-3</v>
      </c>
      <c r="F104">
        <v>1</v>
      </c>
      <c r="G104">
        <f t="shared" si="23"/>
        <v>0.7</v>
      </c>
      <c r="H104">
        <f t="shared" si="22"/>
        <v>9.3366713335286612E-6</v>
      </c>
    </row>
    <row r="105" spans="1:8" x14ac:dyDescent="0.25">
      <c r="B105">
        <v>7.1746236724778098E-6</v>
      </c>
      <c r="C105">
        <v>1.4761111124594796E-5</v>
      </c>
      <c r="D105" s="1">
        <v>0.04</v>
      </c>
      <c r="E105" s="1">
        <f t="shared" si="24"/>
        <v>1.2E-2</v>
      </c>
      <c r="F105">
        <v>1</v>
      </c>
      <c r="G105">
        <f t="shared" si="23"/>
        <v>0.8</v>
      </c>
      <c r="H105">
        <f t="shared" si="22"/>
        <v>8.6919211629012067E-6</v>
      </c>
    </row>
    <row r="106" spans="1:8" x14ac:dyDescent="0.25">
      <c r="B106">
        <v>7.2676571761133097E-6</v>
      </c>
      <c r="C106">
        <v>1.4934781303850597E-5</v>
      </c>
      <c r="D106" s="1">
        <v>0.04</v>
      </c>
      <c r="E106" s="1">
        <f t="shared" si="24"/>
        <v>1.6E-2</v>
      </c>
      <c r="F106">
        <v>1</v>
      </c>
      <c r="G106">
        <f t="shared" si="23"/>
        <v>0.9</v>
      </c>
      <c r="H106">
        <f t="shared" si="22"/>
        <v>8.0343695888870399E-6</v>
      </c>
    </row>
    <row r="107" spans="1:8" x14ac:dyDescent="0.25">
      <c r="B107">
        <v>7.3664609841092279E-6</v>
      </c>
      <c r="C107">
        <v>1.511922319172183E-5</v>
      </c>
      <c r="D107" s="1">
        <v>0.04</v>
      </c>
      <c r="E107" s="1">
        <f t="shared" si="24"/>
        <v>0.02</v>
      </c>
      <c r="F107">
        <v>1</v>
      </c>
      <c r="G107">
        <f t="shared" si="23"/>
        <v>1</v>
      </c>
      <c r="H107">
        <f t="shared" si="22"/>
        <v>7.3664609841092279E-6</v>
      </c>
    </row>
    <row r="113" spans="2:27" x14ac:dyDescent="0.25">
      <c r="B113" s="4">
        <v>1</v>
      </c>
      <c r="C113" s="34">
        <v>83100000000</v>
      </c>
      <c r="D113" s="34">
        <v>83100000000</v>
      </c>
      <c r="E113" s="34">
        <v>0.32900000000000001</v>
      </c>
      <c r="F113" s="34">
        <v>0.32900000000000001</v>
      </c>
      <c r="G113" s="34">
        <v>30600000000</v>
      </c>
      <c r="H113" s="34">
        <v>25600000000</v>
      </c>
      <c r="I113" s="34">
        <v>25600000000</v>
      </c>
      <c r="J113" s="34">
        <v>-1.2299999999999999E-10</v>
      </c>
      <c r="K113" s="34">
        <v>-1.2299999999999999E-10</v>
      </c>
      <c r="L113" s="34">
        <v>0</v>
      </c>
      <c r="M113" s="34">
        <v>1E-3</v>
      </c>
      <c r="N113" s="34">
        <v>0</v>
      </c>
      <c r="O113" s="34">
        <v>0</v>
      </c>
      <c r="P113" s="34">
        <v>1.1504999999999999E-8</v>
      </c>
      <c r="Q113" s="34">
        <v>0</v>
      </c>
      <c r="R113" s="34">
        <v>0</v>
      </c>
      <c r="S113" s="34">
        <v>1.1999999999999999E-6</v>
      </c>
      <c r="T113" s="34">
        <v>1.1999999999999999E-6</v>
      </c>
      <c r="U113" s="34">
        <v>0</v>
      </c>
      <c r="V113" s="34">
        <v>0</v>
      </c>
      <c r="W113" s="34">
        <v>2.1</v>
      </c>
      <c r="X113" s="34">
        <v>7600</v>
      </c>
      <c r="Y113" s="12">
        <v>-2.1000000000000001E-2</v>
      </c>
      <c r="Z113" s="12">
        <v>-0.02</v>
      </c>
      <c r="AA113" s="4">
        <v>2</v>
      </c>
    </row>
    <row r="114" spans="2:27" x14ac:dyDescent="0.25">
      <c r="B114" s="4">
        <v>2</v>
      </c>
      <c r="C114" s="12">
        <v>219821045369.48935</v>
      </c>
      <c r="D114" s="12">
        <v>219821045369.48935</v>
      </c>
      <c r="E114" s="12">
        <v>0.28000000000000003</v>
      </c>
      <c r="F114" s="12">
        <v>0.28000000000000003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1.2961606793183218E-5</v>
      </c>
      <c r="T114" s="12">
        <v>1.2961606793183218E-5</v>
      </c>
      <c r="U114" s="12">
        <v>0</v>
      </c>
      <c r="V114" s="12">
        <v>0</v>
      </c>
      <c r="W114" s="12">
        <v>12.04</v>
      </c>
      <c r="X114" s="12">
        <v>7586.4</v>
      </c>
      <c r="Y114" s="12">
        <v>-0.02</v>
      </c>
      <c r="Z114" s="12">
        <v>-1.6E-2</v>
      </c>
      <c r="AA114" s="5">
        <v>0</v>
      </c>
    </row>
    <row r="115" spans="2:27" x14ac:dyDescent="0.25">
      <c r="B115" s="4">
        <v>3</v>
      </c>
      <c r="C115" s="12">
        <v>232689159622.7099</v>
      </c>
      <c r="D115" s="12">
        <v>232689159622.7099</v>
      </c>
      <c r="E115" s="12">
        <v>0.28000000000000003</v>
      </c>
      <c r="F115" s="12">
        <v>0.28000000000000003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1.2384444565191059E-5</v>
      </c>
      <c r="T115" s="12">
        <v>1.2384444565191059E-5</v>
      </c>
      <c r="U115" s="12">
        <v>0</v>
      </c>
      <c r="V115" s="12">
        <v>0</v>
      </c>
      <c r="W115" s="12">
        <v>11.754999999999999</v>
      </c>
      <c r="X115" s="12">
        <v>7006.8</v>
      </c>
      <c r="Y115" s="12">
        <v>-1.6E-2</v>
      </c>
      <c r="Z115" s="12">
        <v>-1.2E-2</v>
      </c>
      <c r="AA115" s="5">
        <v>0</v>
      </c>
    </row>
    <row r="116" spans="2:27" x14ac:dyDescent="0.25">
      <c r="B116" s="4">
        <v>4</v>
      </c>
      <c r="C116" s="12">
        <v>245197465347.26605</v>
      </c>
      <c r="D116" s="12">
        <v>245197465347.26605</v>
      </c>
      <c r="E116" s="12">
        <v>0.28000000000000003</v>
      </c>
      <c r="F116" s="12">
        <v>0.28000000000000003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1.1796975875142807E-5</v>
      </c>
      <c r="T116" s="12">
        <v>1.1796975875142807E-5</v>
      </c>
      <c r="U116" s="12">
        <v>0</v>
      </c>
      <c r="V116" s="12">
        <v>0</v>
      </c>
      <c r="W116" s="12">
        <v>11.469999999999999</v>
      </c>
      <c r="X116" s="12">
        <v>6427.2</v>
      </c>
      <c r="Y116" s="12">
        <v>-1.2E-2</v>
      </c>
      <c r="Z116" s="12">
        <v>-8.0000000000000002E-3</v>
      </c>
      <c r="AA116" s="5">
        <v>0</v>
      </c>
    </row>
    <row r="117" spans="2:27" x14ac:dyDescent="0.25">
      <c r="B117" s="4">
        <v>5</v>
      </c>
      <c r="C117" s="12">
        <v>257356518721.8334</v>
      </c>
      <c r="D117" s="12">
        <v>257356518721.8334</v>
      </c>
      <c r="E117" s="12">
        <v>0.28000000000000003</v>
      </c>
      <c r="F117" s="12">
        <v>0.28000000000000003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1.119885032910816E-5</v>
      </c>
      <c r="T117" s="12">
        <v>1.119885032910816E-5</v>
      </c>
      <c r="U117" s="12">
        <v>0</v>
      </c>
      <c r="V117" s="12">
        <v>0</v>
      </c>
      <c r="W117" s="12">
        <v>11.184999999999999</v>
      </c>
      <c r="X117" s="12">
        <v>5847.6</v>
      </c>
      <c r="Y117" s="12">
        <v>-8.0000000000000002E-3</v>
      </c>
      <c r="Z117" s="12">
        <v>-4.0000000000000001E-3</v>
      </c>
      <c r="AA117" s="5">
        <v>0</v>
      </c>
    </row>
    <row r="118" spans="2:27" x14ac:dyDescent="0.25">
      <c r="B118" s="4">
        <v>6</v>
      </c>
      <c r="C118" s="12">
        <v>269178160590.96854</v>
      </c>
      <c r="D118" s="12">
        <v>269178160590.96854</v>
      </c>
      <c r="E118" s="12">
        <v>0.28000000000000003</v>
      </c>
      <c r="F118" s="12">
        <v>0.28000000000000003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1.0589694619497028E-5</v>
      </c>
      <c r="T118" s="12">
        <v>1.0589694619497028E-5</v>
      </c>
      <c r="U118" s="12">
        <v>0</v>
      </c>
      <c r="V118" s="12">
        <v>0</v>
      </c>
      <c r="W118" s="12">
        <v>10.899999999999999</v>
      </c>
      <c r="X118" s="12">
        <v>5268</v>
      </c>
      <c r="Y118" s="12">
        <v>-4.0000000000000001E-3</v>
      </c>
      <c r="Z118" s="12">
        <v>0</v>
      </c>
      <c r="AA118" s="5">
        <v>0</v>
      </c>
    </row>
    <row r="119" spans="2:27" x14ac:dyDescent="0.25">
      <c r="B119" s="4">
        <v>7</v>
      </c>
      <c r="C119" s="12">
        <v>280675672391.09985</v>
      </c>
      <c r="D119" s="12">
        <v>280675672391.09985</v>
      </c>
      <c r="E119" s="12">
        <v>0.28000000000000003</v>
      </c>
      <c r="F119" s="12">
        <v>0.28000000000000003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9.9691103097140564E-6</v>
      </c>
      <c r="T119" s="12">
        <v>9.9691103097140564E-6</v>
      </c>
      <c r="U119" s="12">
        <v>0</v>
      </c>
      <c r="V119" s="12">
        <v>0</v>
      </c>
      <c r="W119" s="12">
        <v>10.614999999999998</v>
      </c>
      <c r="X119" s="12">
        <v>4688.3999999999996</v>
      </c>
      <c r="Y119" s="12">
        <v>0</v>
      </c>
      <c r="Z119" s="12">
        <v>4.0000000000000001E-3</v>
      </c>
      <c r="AA119" s="5">
        <v>0</v>
      </c>
    </row>
    <row r="120" spans="2:27" x14ac:dyDescent="0.25">
      <c r="B120" s="4">
        <v>8</v>
      </c>
      <c r="C120" s="12">
        <v>291863954683.32098</v>
      </c>
      <c r="D120" s="12">
        <v>291863954683.32098</v>
      </c>
      <c r="E120" s="12">
        <v>0.28000000000000003</v>
      </c>
      <c r="F120" s="12">
        <v>0.28000000000000003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9.3366713335286612E-6</v>
      </c>
      <c r="T120" s="12">
        <v>9.3366713335286612E-6</v>
      </c>
      <c r="U120" s="12">
        <v>0</v>
      </c>
      <c r="V120" s="12">
        <v>0</v>
      </c>
      <c r="W120" s="12">
        <v>10.33</v>
      </c>
      <c r="X120" s="12">
        <v>4108.8</v>
      </c>
      <c r="Y120" s="12">
        <v>4.0000000000000001E-3</v>
      </c>
      <c r="Z120" s="12">
        <v>8.0000000000000002E-3</v>
      </c>
      <c r="AA120" s="5">
        <v>0</v>
      </c>
    </row>
    <row r="121" spans="2:27" x14ac:dyDescent="0.25">
      <c r="B121" s="4">
        <v>9</v>
      </c>
      <c r="C121" s="12">
        <v>302759732225.24585</v>
      </c>
      <c r="D121" s="12">
        <v>302759732225.24585</v>
      </c>
      <c r="E121" s="12">
        <v>0.28000000000000003</v>
      </c>
      <c r="F121" s="12">
        <v>0.28000000000000003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8.6919211629012067E-6</v>
      </c>
      <c r="T121" s="12">
        <v>8.6919211629012067E-6</v>
      </c>
      <c r="U121" s="12">
        <v>0</v>
      </c>
      <c r="V121" s="12">
        <v>0</v>
      </c>
      <c r="W121" s="12">
        <v>10.045</v>
      </c>
      <c r="X121" s="12">
        <v>3529.2</v>
      </c>
      <c r="Y121" s="12">
        <v>8.0000000000000002E-3</v>
      </c>
      <c r="Z121" s="12">
        <v>1.2E-2</v>
      </c>
      <c r="AA121" s="5">
        <v>0</v>
      </c>
    </row>
    <row r="122" spans="2:27" x14ac:dyDescent="0.25">
      <c r="B122" s="4">
        <v>10</v>
      </c>
      <c r="C122" s="12">
        <v>313381790324.08264</v>
      </c>
      <c r="D122" s="12">
        <v>313381790324.08264</v>
      </c>
      <c r="E122" s="12">
        <v>0.28000000000000003</v>
      </c>
      <c r="F122" s="12">
        <v>0.28000000000000003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8.0343695888870399E-6</v>
      </c>
      <c r="T122" s="12">
        <v>8.0343695888870399E-6</v>
      </c>
      <c r="U122" s="12">
        <v>0</v>
      </c>
      <c r="V122" s="12">
        <v>0</v>
      </c>
      <c r="W122" s="12">
        <v>9.76</v>
      </c>
      <c r="X122" s="12">
        <v>2949.5999999999995</v>
      </c>
      <c r="Y122" s="12">
        <v>1.2E-2</v>
      </c>
      <c r="Z122" s="12">
        <v>1.6E-2</v>
      </c>
      <c r="AA122" s="5">
        <v>0</v>
      </c>
    </row>
    <row r="123" spans="2:27" x14ac:dyDescent="0.25">
      <c r="B123" s="4">
        <v>11</v>
      </c>
      <c r="C123" s="12">
        <v>323711061877.05908</v>
      </c>
      <c r="D123" s="12">
        <v>323711061877.05908</v>
      </c>
      <c r="E123" s="12">
        <v>0.28000000000000003</v>
      </c>
      <c r="F123" s="12">
        <v>0.28000000000000003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7.3664609841092279E-6</v>
      </c>
      <c r="T123" s="12">
        <v>7.3664609841092279E-6</v>
      </c>
      <c r="U123" s="12">
        <v>0</v>
      </c>
      <c r="V123" s="12">
        <v>0</v>
      </c>
      <c r="W123" s="12">
        <v>9.19</v>
      </c>
      <c r="X123" s="12">
        <v>2370</v>
      </c>
      <c r="Y123" s="12">
        <v>1.6E-2</v>
      </c>
      <c r="Z123" s="12">
        <v>0.02</v>
      </c>
      <c r="AA123" s="5">
        <v>0</v>
      </c>
    </row>
    <row r="124" spans="2:27" x14ac:dyDescent="0.25">
      <c r="B124" s="4">
        <v>12</v>
      </c>
      <c r="C124" s="12">
        <v>83100000000</v>
      </c>
      <c r="D124" s="12">
        <v>83100000000</v>
      </c>
      <c r="E124" s="12">
        <v>0.32900000000000001</v>
      </c>
      <c r="F124" s="12">
        <v>0.32900000000000001</v>
      </c>
      <c r="G124" s="12">
        <v>30600000000</v>
      </c>
      <c r="H124" s="12">
        <v>25600000000</v>
      </c>
      <c r="I124" s="12">
        <v>25600000000</v>
      </c>
      <c r="J124" s="12">
        <v>-1.2299999999999999E-10</v>
      </c>
      <c r="K124" s="12">
        <v>-1.2299999999999999E-10</v>
      </c>
      <c r="L124" s="12">
        <v>0</v>
      </c>
      <c r="M124" s="12">
        <v>1E-3</v>
      </c>
      <c r="N124" s="12">
        <v>0</v>
      </c>
      <c r="O124" s="12">
        <v>0</v>
      </c>
      <c r="P124" s="12">
        <v>1.1504999999999999E-8</v>
      </c>
      <c r="Q124" s="12">
        <v>0</v>
      </c>
      <c r="R124" s="12">
        <v>0</v>
      </c>
      <c r="S124" s="12">
        <v>1.1999999999999999E-6</v>
      </c>
      <c r="T124" s="12">
        <v>1.1999999999999999E-6</v>
      </c>
      <c r="U124" s="12">
        <v>0</v>
      </c>
      <c r="V124" s="12">
        <v>0</v>
      </c>
      <c r="W124" s="12">
        <v>2.1</v>
      </c>
      <c r="X124" s="12">
        <v>7600</v>
      </c>
      <c r="Y124" s="12">
        <v>0.02</v>
      </c>
      <c r="Z124" s="12">
        <v>2.1000000000000001E-2</v>
      </c>
      <c r="AA124" s="5">
        <v>2</v>
      </c>
    </row>
    <row r="129" spans="1:28" x14ac:dyDescent="0.25">
      <c r="Y129" s="12"/>
    </row>
    <row r="130" spans="1:28" x14ac:dyDescent="0.25">
      <c r="Y130" s="12"/>
    </row>
    <row r="136" spans="1:28" x14ac:dyDescent="0.25">
      <c r="A136">
        <v>1</v>
      </c>
      <c r="B136">
        <v>33</v>
      </c>
      <c r="C136">
        <v>35</v>
      </c>
      <c r="D136">
        <v>3</v>
      </c>
      <c r="E136">
        <v>22</v>
      </c>
      <c r="F136">
        <v>34</v>
      </c>
      <c r="G136">
        <v>23</v>
      </c>
      <c r="H136">
        <v>2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>
        <v>3</v>
      </c>
      <c r="B137">
        <v>35</v>
      </c>
      <c r="C137">
        <v>37</v>
      </c>
      <c r="D137">
        <v>5</v>
      </c>
      <c r="E137">
        <v>23</v>
      </c>
      <c r="F137">
        <v>36</v>
      </c>
      <c r="G137">
        <v>24</v>
      </c>
      <c r="H137">
        <v>4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5</v>
      </c>
      <c r="B138">
        <v>37</v>
      </c>
      <c r="C138">
        <v>39</v>
      </c>
      <c r="D138">
        <v>7</v>
      </c>
      <c r="E138">
        <v>24</v>
      </c>
      <c r="F138">
        <v>38</v>
      </c>
      <c r="G138">
        <v>25</v>
      </c>
      <c r="H138">
        <v>6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7</v>
      </c>
      <c r="B139">
        <v>39</v>
      </c>
      <c r="C139">
        <v>41</v>
      </c>
      <c r="D139">
        <v>9</v>
      </c>
      <c r="E139">
        <v>25</v>
      </c>
      <c r="F139">
        <v>40</v>
      </c>
      <c r="G139">
        <v>26</v>
      </c>
      <c r="H139">
        <v>8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9</v>
      </c>
      <c r="B140">
        <v>41</v>
      </c>
      <c r="C140">
        <v>43</v>
      </c>
      <c r="D140">
        <v>11</v>
      </c>
      <c r="E140">
        <v>26</v>
      </c>
      <c r="F140">
        <v>42</v>
      </c>
      <c r="G140">
        <v>27</v>
      </c>
      <c r="H140">
        <v>10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11</v>
      </c>
      <c r="B141">
        <v>43</v>
      </c>
      <c r="C141">
        <v>45</v>
      </c>
      <c r="D141">
        <v>13</v>
      </c>
      <c r="E141">
        <v>27</v>
      </c>
      <c r="F141">
        <v>44</v>
      </c>
      <c r="G141">
        <v>28</v>
      </c>
      <c r="H141">
        <v>12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>
        <v>13</v>
      </c>
      <c r="B142">
        <v>45</v>
      </c>
      <c r="C142">
        <v>47</v>
      </c>
      <c r="D142">
        <v>15</v>
      </c>
      <c r="E142">
        <v>28</v>
      </c>
      <c r="F142">
        <v>46</v>
      </c>
      <c r="G142">
        <v>29</v>
      </c>
      <c r="H142">
        <v>14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15</v>
      </c>
      <c r="B143">
        <v>47</v>
      </c>
      <c r="C143">
        <v>49</v>
      </c>
      <c r="D143">
        <v>17</v>
      </c>
      <c r="E143">
        <v>29</v>
      </c>
      <c r="F143">
        <v>48</v>
      </c>
      <c r="G143">
        <v>30</v>
      </c>
      <c r="H143">
        <v>16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17</v>
      </c>
      <c r="B144">
        <v>49</v>
      </c>
      <c r="C144">
        <v>51</v>
      </c>
      <c r="D144">
        <v>19</v>
      </c>
      <c r="E144">
        <v>30</v>
      </c>
      <c r="F144">
        <v>50</v>
      </c>
      <c r="G144">
        <v>31</v>
      </c>
      <c r="H144">
        <v>18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>
        <v>19</v>
      </c>
      <c r="B145">
        <v>51</v>
      </c>
      <c r="C145">
        <v>53</v>
      </c>
      <c r="D145">
        <v>21</v>
      </c>
      <c r="E145">
        <v>31</v>
      </c>
      <c r="F145">
        <v>52</v>
      </c>
      <c r="G145">
        <v>32</v>
      </c>
      <c r="H145">
        <v>20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>
        <v>33</v>
      </c>
      <c r="B146">
        <v>65</v>
      </c>
      <c r="C146">
        <v>67</v>
      </c>
      <c r="D146">
        <v>35</v>
      </c>
      <c r="E146">
        <v>54</v>
      </c>
      <c r="F146">
        <v>66</v>
      </c>
      <c r="G146">
        <v>55</v>
      </c>
      <c r="H146">
        <v>34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35</v>
      </c>
      <c r="B147">
        <v>67</v>
      </c>
      <c r="C147">
        <v>69</v>
      </c>
      <c r="D147">
        <v>37</v>
      </c>
      <c r="E147">
        <v>55</v>
      </c>
      <c r="F147">
        <v>68</v>
      </c>
      <c r="G147">
        <v>56</v>
      </c>
      <c r="H147">
        <v>36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37</v>
      </c>
      <c r="B148">
        <v>69</v>
      </c>
      <c r="C148">
        <v>71</v>
      </c>
      <c r="D148">
        <v>39</v>
      </c>
      <c r="E148">
        <v>56</v>
      </c>
      <c r="F148">
        <v>70</v>
      </c>
      <c r="G148">
        <v>57</v>
      </c>
      <c r="H148">
        <v>38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39</v>
      </c>
      <c r="B149">
        <v>71</v>
      </c>
      <c r="C149">
        <v>73</v>
      </c>
      <c r="D149">
        <v>41</v>
      </c>
      <c r="E149">
        <v>57</v>
      </c>
      <c r="F149">
        <v>72</v>
      </c>
      <c r="G149">
        <v>58</v>
      </c>
      <c r="H149">
        <v>40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41</v>
      </c>
      <c r="B150">
        <v>73</v>
      </c>
      <c r="C150">
        <v>75</v>
      </c>
      <c r="D150">
        <v>43</v>
      </c>
      <c r="E150">
        <v>58</v>
      </c>
      <c r="F150">
        <v>74</v>
      </c>
      <c r="G150">
        <v>59</v>
      </c>
      <c r="H150">
        <v>42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43</v>
      </c>
      <c r="B151">
        <v>75</v>
      </c>
      <c r="C151">
        <v>77</v>
      </c>
      <c r="D151">
        <v>45</v>
      </c>
      <c r="E151">
        <v>59</v>
      </c>
      <c r="F151">
        <v>76</v>
      </c>
      <c r="G151">
        <v>60</v>
      </c>
      <c r="H151">
        <v>44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45</v>
      </c>
      <c r="B152">
        <v>77</v>
      </c>
      <c r="C152">
        <v>79</v>
      </c>
      <c r="D152">
        <v>47</v>
      </c>
      <c r="E152">
        <v>60</v>
      </c>
      <c r="F152">
        <v>78</v>
      </c>
      <c r="G152">
        <v>61</v>
      </c>
      <c r="H152">
        <v>46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47</v>
      </c>
      <c r="B153">
        <v>79</v>
      </c>
      <c r="C153">
        <v>81</v>
      </c>
      <c r="D153">
        <v>49</v>
      </c>
      <c r="E153">
        <v>61</v>
      </c>
      <c r="F153">
        <v>80</v>
      </c>
      <c r="G153">
        <v>62</v>
      </c>
      <c r="H153">
        <v>48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>
        <v>49</v>
      </c>
      <c r="B154">
        <v>81</v>
      </c>
      <c r="C154">
        <v>83</v>
      </c>
      <c r="D154">
        <v>51</v>
      </c>
      <c r="E154">
        <v>62</v>
      </c>
      <c r="F154">
        <v>82</v>
      </c>
      <c r="G154">
        <v>63</v>
      </c>
      <c r="H154">
        <v>50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>
        <v>51</v>
      </c>
      <c r="B155">
        <v>83</v>
      </c>
      <c r="C155">
        <v>85</v>
      </c>
      <c r="D155">
        <v>53</v>
      </c>
      <c r="E155">
        <v>63</v>
      </c>
      <c r="F155">
        <v>84</v>
      </c>
      <c r="G155">
        <v>64</v>
      </c>
      <c r="H155">
        <v>52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65</v>
      </c>
      <c r="B156">
        <v>97</v>
      </c>
      <c r="C156">
        <v>99</v>
      </c>
      <c r="D156">
        <v>67</v>
      </c>
      <c r="E156">
        <v>86</v>
      </c>
      <c r="F156">
        <v>98</v>
      </c>
      <c r="G156">
        <v>87</v>
      </c>
      <c r="H156">
        <v>66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67</v>
      </c>
      <c r="B157">
        <v>99</v>
      </c>
      <c r="C157">
        <v>101</v>
      </c>
      <c r="D157">
        <v>69</v>
      </c>
      <c r="E157">
        <v>87</v>
      </c>
      <c r="F157">
        <v>100</v>
      </c>
      <c r="G157">
        <v>88</v>
      </c>
      <c r="H157">
        <v>68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69</v>
      </c>
      <c r="B158">
        <v>101</v>
      </c>
      <c r="C158">
        <v>103</v>
      </c>
      <c r="D158">
        <v>71</v>
      </c>
      <c r="E158">
        <v>88</v>
      </c>
      <c r="F158">
        <v>102</v>
      </c>
      <c r="G158">
        <v>89</v>
      </c>
      <c r="H158">
        <v>70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71</v>
      </c>
      <c r="B159">
        <v>103</v>
      </c>
      <c r="C159">
        <v>105</v>
      </c>
      <c r="D159">
        <v>73</v>
      </c>
      <c r="E159">
        <v>89</v>
      </c>
      <c r="F159">
        <v>104</v>
      </c>
      <c r="G159">
        <v>90</v>
      </c>
      <c r="H159">
        <v>72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73</v>
      </c>
      <c r="B160">
        <v>105</v>
      </c>
      <c r="C160">
        <v>107</v>
      </c>
      <c r="D160">
        <v>75</v>
      </c>
      <c r="E160">
        <v>90</v>
      </c>
      <c r="F160">
        <v>106</v>
      </c>
      <c r="G160">
        <v>91</v>
      </c>
      <c r="H160">
        <v>74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75</v>
      </c>
      <c r="B161">
        <v>107</v>
      </c>
      <c r="C161">
        <v>109</v>
      </c>
      <c r="D161">
        <v>77</v>
      </c>
      <c r="E161">
        <v>91</v>
      </c>
      <c r="F161">
        <v>108</v>
      </c>
      <c r="G161">
        <v>92</v>
      </c>
      <c r="H161">
        <v>76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>
        <v>77</v>
      </c>
      <c r="B162">
        <v>109</v>
      </c>
      <c r="C162">
        <v>111</v>
      </c>
      <c r="D162">
        <v>79</v>
      </c>
      <c r="E162">
        <v>92</v>
      </c>
      <c r="F162">
        <v>110</v>
      </c>
      <c r="G162">
        <v>93</v>
      </c>
      <c r="H162">
        <v>78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79</v>
      </c>
      <c r="B163">
        <v>111</v>
      </c>
      <c r="C163">
        <v>113</v>
      </c>
      <c r="D163">
        <v>81</v>
      </c>
      <c r="E163">
        <v>93</v>
      </c>
      <c r="F163">
        <v>112</v>
      </c>
      <c r="G163">
        <v>94</v>
      </c>
      <c r="H163">
        <v>80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>
        <v>81</v>
      </c>
      <c r="B164">
        <v>113</v>
      </c>
      <c r="C164">
        <v>115</v>
      </c>
      <c r="D164">
        <v>83</v>
      </c>
      <c r="E164">
        <v>94</v>
      </c>
      <c r="F164">
        <v>114</v>
      </c>
      <c r="G164">
        <v>95</v>
      </c>
      <c r="H164">
        <v>82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83</v>
      </c>
      <c r="B165">
        <v>115</v>
      </c>
      <c r="C165">
        <v>117</v>
      </c>
      <c r="D165">
        <v>85</v>
      </c>
      <c r="E165">
        <v>95</v>
      </c>
      <c r="F165">
        <v>116</v>
      </c>
      <c r="G165">
        <v>96</v>
      </c>
      <c r="H165">
        <v>84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5">
      <c r="A166">
        <v>97</v>
      </c>
      <c r="B166">
        <v>129</v>
      </c>
      <c r="C166">
        <v>131</v>
      </c>
      <c r="D166">
        <v>99</v>
      </c>
      <c r="E166">
        <v>118</v>
      </c>
      <c r="F166">
        <v>130</v>
      </c>
      <c r="G166">
        <v>119</v>
      </c>
      <c r="H166">
        <v>98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99</v>
      </c>
      <c r="B167">
        <v>131</v>
      </c>
      <c r="C167">
        <v>133</v>
      </c>
      <c r="D167">
        <v>101</v>
      </c>
      <c r="E167">
        <v>119</v>
      </c>
      <c r="F167">
        <v>132</v>
      </c>
      <c r="G167">
        <v>120</v>
      </c>
      <c r="H167">
        <v>100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101</v>
      </c>
      <c r="B168">
        <v>133</v>
      </c>
      <c r="C168">
        <v>135</v>
      </c>
      <c r="D168">
        <v>103</v>
      </c>
      <c r="E168">
        <v>120</v>
      </c>
      <c r="F168">
        <v>134</v>
      </c>
      <c r="G168">
        <v>121</v>
      </c>
      <c r="H168">
        <v>102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103</v>
      </c>
      <c r="B169">
        <v>135</v>
      </c>
      <c r="C169">
        <v>137</v>
      </c>
      <c r="D169">
        <v>105</v>
      </c>
      <c r="E169">
        <v>121</v>
      </c>
      <c r="F169">
        <v>136</v>
      </c>
      <c r="G169">
        <v>122</v>
      </c>
      <c r="H169">
        <v>104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105</v>
      </c>
      <c r="B170">
        <v>137</v>
      </c>
      <c r="C170">
        <v>139</v>
      </c>
      <c r="D170">
        <v>107</v>
      </c>
      <c r="E170">
        <v>122</v>
      </c>
      <c r="F170">
        <v>138</v>
      </c>
      <c r="G170">
        <v>123</v>
      </c>
      <c r="H170">
        <v>106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107</v>
      </c>
      <c r="B171">
        <v>139</v>
      </c>
      <c r="C171">
        <v>141</v>
      </c>
      <c r="D171">
        <v>109</v>
      </c>
      <c r="E171">
        <v>123</v>
      </c>
      <c r="F171">
        <v>140</v>
      </c>
      <c r="G171">
        <v>124</v>
      </c>
      <c r="H171">
        <v>108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109</v>
      </c>
      <c r="B172">
        <v>141</v>
      </c>
      <c r="C172">
        <v>143</v>
      </c>
      <c r="D172">
        <v>111</v>
      </c>
      <c r="E172">
        <v>124</v>
      </c>
      <c r="F172">
        <v>142</v>
      </c>
      <c r="G172">
        <v>125</v>
      </c>
      <c r="H172">
        <v>110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111</v>
      </c>
      <c r="B173">
        <v>143</v>
      </c>
      <c r="C173">
        <v>145</v>
      </c>
      <c r="D173">
        <v>113</v>
      </c>
      <c r="E173">
        <v>125</v>
      </c>
      <c r="F173">
        <v>144</v>
      </c>
      <c r="G173">
        <v>126</v>
      </c>
      <c r="H173">
        <v>112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113</v>
      </c>
      <c r="B174">
        <v>145</v>
      </c>
      <c r="C174">
        <v>147</v>
      </c>
      <c r="D174">
        <v>115</v>
      </c>
      <c r="E174">
        <v>126</v>
      </c>
      <c r="F174">
        <v>146</v>
      </c>
      <c r="G174">
        <v>127</v>
      </c>
      <c r="H174">
        <v>114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115</v>
      </c>
      <c r="B175">
        <v>147</v>
      </c>
      <c r="C175">
        <v>149</v>
      </c>
      <c r="D175">
        <v>117</v>
      </c>
      <c r="E175">
        <v>127</v>
      </c>
      <c r="F175">
        <v>148</v>
      </c>
      <c r="G175">
        <v>128</v>
      </c>
      <c r="H175">
        <v>116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129</v>
      </c>
      <c r="B176">
        <v>161</v>
      </c>
      <c r="C176">
        <v>163</v>
      </c>
      <c r="D176">
        <v>131</v>
      </c>
      <c r="E176">
        <v>150</v>
      </c>
      <c r="F176">
        <v>162</v>
      </c>
      <c r="G176">
        <v>151</v>
      </c>
      <c r="H176">
        <v>130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131</v>
      </c>
      <c r="B177">
        <v>163</v>
      </c>
      <c r="C177">
        <v>165</v>
      </c>
      <c r="D177">
        <v>133</v>
      </c>
      <c r="E177">
        <v>151</v>
      </c>
      <c r="F177">
        <v>164</v>
      </c>
      <c r="G177">
        <v>152</v>
      </c>
      <c r="H177">
        <v>132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133</v>
      </c>
      <c r="B178">
        <v>165</v>
      </c>
      <c r="C178">
        <v>167</v>
      </c>
      <c r="D178">
        <v>135</v>
      </c>
      <c r="E178">
        <v>152</v>
      </c>
      <c r="F178">
        <v>166</v>
      </c>
      <c r="G178">
        <v>153</v>
      </c>
      <c r="H178">
        <v>134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135</v>
      </c>
      <c r="B179">
        <v>167</v>
      </c>
      <c r="C179">
        <v>169</v>
      </c>
      <c r="D179">
        <v>137</v>
      </c>
      <c r="E179">
        <v>153</v>
      </c>
      <c r="F179">
        <v>168</v>
      </c>
      <c r="G179">
        <v>154</v>
      </c>
      <c r="H179">
        <v>136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137</v>
      </c>
      <c r="B180">
        <v>169</v>
      </c>
      <c r="C180">
        <v>171</v>
      </c>
      <c r="D180">
        <v>139</v>
      </c>
      <c r="E180">
        <v>154</v>
      </c>
      <c r="F180">
        <v>170</v>
      </c>
      <c r="G180">
        <v>155</v>
      </c>
      <c r="H180">
        <v>138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139</v>
      </c>
      <c r="B181">
        <v>171</v>
      </c>
      <c r="C181">
        <v>173</v>
      </c>
      <c r="D181">
        <v>141</v>
      </c>
      <c r="E181">
        <v>155</v>
      </c>
      <c r="F181">
        <v>172</v>
      </c>
      <c r="G181">
        <v>156</v>
      </c>
      <c r="H181">
        <v>140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141</v>
      </c>
      <c r="B182">
        <v>173</v>
      </c>
      <c r="C182">
        <v>175</v>
      </c>
      <c r="D182">
        <v>143</v>
      </c>
      <c r="E182">
        <v>156</v>
      </c>
      <c r="F182">
        <v>174</v>
      </c>
      <c r="G182">
        <v>157</v>
      </c>
      <c r="H182">
        <v>142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143</v>
      </c>
      <c r="B183">
        <v>175</v>
      </c>
      <c r="C183">
        <v>177</v>
      </c>
      <c r="D183">
        <v>145</v>
      </c>
      <c r="E183">
        <v>157</v>
      </c>
      <c r="F183">
        <v>176</v>
      </c>
      <c r="G183">
        <v>158</v>
      </c>
      <c r="H183">
        <v>144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145</v>
      </c>
      <c r="B184">
        <v>177</v>
      </c>
      <c r="C184">
        <v>179</v>
      </c>
      <c r="D184">
        <v>147</v>
      </c>
      <c r="E184">
        <v>158</v>
      </c>
      <c r="F184">
        <v>178</v>
      </c>
      <c r="G184">
        <v>159</v>
      </c>
      <c r="H184">
        <v>146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147</v>
      </c>
      <c r="B185">
        <v>179</v>
      </c>
      <c r="C185">
        <v>181</v>
      </c>
      <c r="D185">
        <v>149</v>
      </c>
      <c r="E185">
        <v>159</v>
      </c>
      <c r="F185">
        <v>180</v>
      </c>
      <c r="G185">
        <v>160</v>
      </c>
      <c r="H185">
        <v>148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161</v>
      </c>
      <c r="B186">
        <v>193</v>
      </c>
      <c r="C186">
        <v>195</v>
      </c>
      <c r="D186">
        <v>163</v>
      </c>
      <c r="E186">
        <v>182</v>
      </c>
      <c r="F186">
        <v>194</v>
      </c>
      <c r="G186">
        <v>183</v>
      </c>
      <c r="H186">
        <v>162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163</v>
      </c>
      <c r="B187">
        <v>195</v>
      </c>
      <c r="C187">
        <v>197</v>
      </c>
      <c r="D187">
        <v>165</v>
      </c>
      <c r="E187">
        <v>183</v>
      </c>
      <c r="F187">
        <v>196</v>
      </c>
      <c r="G187">
        <v>184</v>
      </c>
      <c r="H187">
        <v>164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165</v>
      </c>
      <c r="B188">
        <v>197</v>
      </c>
      <c r="C188">
        <v>199</v>
      </c>
      <c r="D188">
        <v>167</v>
      </c>
      <c r="E188">
        <v>184</v>
      </c>
      <c r="F188">
        <v>198</v>
      </c>
      <c r="G188">
        <v>185</v>
      </c>
      <c r="H188">
        <v>166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167</v>
      </c>
      <c r="B189">
        <v>199</v>
      </c>
      <c r="C189">
        <v>201</v>
      </c>
      <c r="D189">
        <v>169</v>
      </c>
      <c r="E189">
        <v>185</v>
      </c>
      <c r="F189">
        <v>200</v>
      </c>
      <c r="G189">
        <v>186</v>
      </c>
      <c r="H189">
        <v>168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169</v>
      </c>
      <c r="B190">
        <v>201</v>
      </c>
      <c r="C190">
        <v>203</v>
      </c>
      <c r="D190">
        <v>171</v>
      </c>
      <c r="E190">
        <v>186</v>
      </c>
      <c r="F190">
        <v>202</v>
      </c>
      <c r="G190">
        <v>187</v>
      </c>
      <c r="H190">
        <v>170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171</v>
      </c>
      <c r="B191">
        <v>203</v>
      </c>
      <c r="C191">
        <v>205</v>
      </c>
      <c r="D191">
        <v>173</v>
      </c>
      <c r="E191">
        <v>187</v>
      </c>
      <c r="F191">
        <v>204</v>
      </c>
      <c r="G191">
        <v>188</v>
      </c>
      <c r="H191">
        <v>172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173</v>
      </c>
      <c r="B192">
        <v>205</v>
      </c>
      <c r="C192">
        <v>207</v>
      </c>
      <c r="D192">
        <v>175</v>
      </c>
      <c r="E192">
        <v>188</v>
      </c>
      <c r="F192">
        <v>206</v>
      </c>
      <c r="G192">
        <v>189</v>
      </c>
      <c r="H192">
        <v>174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175</v>
      </c>
      <c r="B193">
        <v>207</v>
      </c>
      <c r="C193">
        <v>209</v>
      </c>
      <c r="D193">
        <v>177</v>
      </c>
      <c r="E193">
        <v>189</v>
      </c>
      <c r="F193">
        <v>208</v>
      </c>
      <c r="G193">
        <v>190</v>
      </c>
      <c r="H193">
        <v>176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177</v>
      </c>
      <c r="B194">
        <v>209</v>
      </c>
      <c r="C194">
        <v>211</v>
      </c>
      <c r="D194">
        <v>179</v>
      </c>
      <c r="E194">
        <v>190</v>
      </c>
      <c r="F194">
        <v>210</v>
      </c>
      <c r="G194">
        <v>191</v>
      </c>
      <c r="H194">
        <v>178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179</v>
      </c>
      <c r="B195">
        <v>211</v>
      </c>
      <c r="C195">
        <v>213</v>
      </c>
      <c r="D195">
        <v>181</v>
      </c>
      <c r="E195">
        <v>191</v>
      </c>
      <c r="F195">
        <v>212</v>
      </c>
      <c r="G195">
        <v>192</v>
      </c>
      <c r="H195">
        <v>180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193</v>
      </c>
      <c r="B196">
        <v>225</v>
      </c>
      <c r="C196">
        <v>227</v>
      </c>
      <c r="D196">
        <v>195</v>
      </c>
      <c r="E196">
        <v>214</v>
      </c>
      <c r="F196">
        <v>226</v>
      </c>
      <c r="G196">
        <v>215</v>
      </c>
      <c r="H196">
        <v>194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195</v>
      </c>
      <c r="B197">
        <v>227</v>
      </c>
      <c r="C197">
        <v>229</v>
      </c>
      <c r="D197">
        <v>197</v>
      </c>
      <c r="E197">
        <v>215</v>
      </c>
      <c r="F197">
        <v>228</v>
      </c>
      <c r="G197">
        <v>216</v>
      </c>
      <c r="H197">
        <v>196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>
        <v>197</v>
      </c>
      <c r="B198">
        <v>229</v>
      </c>
      <c r="C198">
        <v>231</v>
      </c>
      <c r="D198">
        <v>199</v>
      </c>
      <c r="E198">
        <v>216</v>
      </c>
      <c r="F198">
        <v>230</v>
      </c>
      <c r="G198">
        <v>217</v>
      </c>
      <c r="H198">
        <v>198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199</v>
      </c>
      <c r="B199">
        <v>231</v>
      </c>
      <c r="C199">
        <v>233</v>
      </c>
      <c r="D199">
        <v>201</v>
      </c>
      <c r="E199">
        <v>217</v>
      </c>
      <c r="F199">
        <v>232</v>
      </c>
      <c r="G199">
        <v>218</v>
      </c>
      <c r="H199">
        <v>200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201</v>
      </c>
      <c r="B200">
        <v>233</v>
      </c>
      <c r="C200">
        <v>235</v>
      </c>
      <c r="D200">
        <v>203</v>
      </c>
      <c r="E200">
        <v>218</v>
      </c>
      <c r="F200">
        <v>234</v>
      </c>
      <c r="G200">
        <v>219</v>
      </c>
      <c r="H200">
        <v>202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203</v>
      </c>
      <c r="B201">
        <v>235</v>
      </c>
      <c r="C201">
        <v>237</v>
      </c>
      <c r="D201">
        <v>205</v>
      </c>
      <c r="E201">
        <v>219</v>
      </c>
      <c r="F201">
        <v>236</v>
      </c>
      <c r="G201">
        <v>220</v>
      </c>
      <c r="H201">
        <v>204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205</v>
      </c>
      <c r="B202">
        <v>237</v>
      </c>
      <c r="C202">
        <v>239</v>
      </c>
      <c r="D202">
        <v>207</v>
      </c>
      <c r="E202">
        <v>220</v>
      </c>
      <c r="F202">
        <v>238</v>
      </c>
      <c r="G202">
        <v>221</v>
      </c>
      <c r="H202">
        <v>206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207</v>
      </c>
      <c r="B203">
        <v>239</v>
      </c>
      <c r="C203">
        <v>241</v>
      </c>
      <c r="D203">
        <v>209</v>
      </c>
      <c r="E203">
        <v>221</v>
      </c>
      <c r="F203">
        <v>240</v>
      </c>
      <c r="G203">
        <v>222</v>
      </c>
      <c r="H203">
        <v>208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209</v>
      </c>
      <c r="B204">
        <v>241</v>
      </c>
      <c r="C204">
        <v>243</v>
      </c>
      <c r="D204">
        <v>211</v>
      </c>
      <c r="E204">
        <v>222</v>
      </c>
      <c r="F204">
        <v>242</v>
      </c>
      <c r="G204">
        <v>223</v>
      </c>
      <c r="H204">
        <v>210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211</v>
      </c>
      <c r="B205">
        <v>243</v>
      </c>
      <c r="C205">
        <v>245</v>
      </c>
      <c r="D205">
        <v>213</v>
      </c>
      <c r="E205">
        <v>223</v>
      </c>
      <c r="F205">
        <v>244</v>
      </c>
      <c r="G205">
        <v>224</v>
      </c>
      <c r="H205">
        <v>212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225</v>
      </c>
      <c r="B206">
        <v>257</v>
      </c>
      <c r="C206">
        <v>259</v>
      </c>
      <c r="D206">
        <v>227</v>
      </c>
      <c r="E206">
        <v>246</v>
      </c>
      <c r="F206">
        <v>258</v>
      </c>
      <c r="G206">
        <v>247</v>
      </c>
      <c r="H206">
        <v>226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227</v>
      </c>
      <c r="B207">
        <v>259</v>
      </c>
      <c r="C207">
        <v>261</v>
      </c>
      <c r="D207">
        <v>229</v>
      </c>
      <c r="E207">
        <v>247</v>
      </c>
      <c r="F207">
        <v>260</v>
      </c>
      <c r="G207">
        <v>248</v>
      </c>
      <c r="H207">
        <v>228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229</v>
      </c>
      <c r="B208">
        <v>261</v>
      </c>
      <c r="C208">
        <v>263</v>
      </c>
      <c r="D208">
        <v>231</v>
      </c>
      <c r="E208">
        <v>248</v>
      </c>
      <c r="F208">
        <v>262</v>
      </c>
      <c r="G208">
        <v>249</v>
      </c>
      <c r="H208">
        <v>230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231</v>
      </c>
      <c r="B209">
        <v>263</v>
      </c>
      <c r="C209">
        <v>265</v>
      </c>
      <c r="D209">
        <v>233</v>
      </c>
      <c r="E209">
        <v>249</v>
      </c>
      <c r="F209">
        <v>264</v>
      </c>
      <c r="G209">
        <v>250</v>
      </c>
      <c r="H209">
        <v>232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233</v>
      </c>
      <c r="B210">
        <v>265</v>
      </c>
      <c r="C210">
        <v>267</v>
      </c>
      <c r="D210">
        <v>235</v>
      </c>
      <c r="E210">
        <v>250</v>
      </c>
      <c r="F210">
        <v>266</v>
      </c>
      <c r="G210">
        <v>251</v>
      </c>
      <c r="H210">
        <v>234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235</v>
      </c>
      <c r="B211">
        <v>267</v>
      </c>
      <c r="C211">
        <v>269</v>
      </c>
      <c r="D211">
        <v>237</v>
      </c>
      <c r="E211">
        <v>251</v>
      </c>
      <c r="F211">
        <v>268</v>
      </c>
      <c r="G211">
        <v>252</v>
      </c>
      <c r="H211">
        <v>236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237</v>
      </c>
      <c r="B212">
        <v>269</v>
      </c>
      <c r="C212">
        <v>271</v>
      </c>
      <c r="D212">
        <v>239</v>
      </c>
      <c r="E212">
        <v>252</v>
      </c>
      <c r="F212">
        <v>270</v>
      </c>
      <c r="G212">
        <v>253</v>
      </c>
      <c r="H212">
        <v>238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239</v>
      </c>
      <c r="B213">
        <v>271</v>
      </c>
      <c r="C213">
        <v>273</v>
      </c>
      <c r="D213">
        <v>241</v>
      </c>
      <c r="E213">
        <v>253</v>
      </c>
      <c r="F213">
        <v>272</v>
      </c>
      <c r="G213">
        <v>254</v>
      </c>
      <c r="H213">
        <v>240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241</v>
      </c>
      <c r="B214">
        <v>273</v>
      </c>
      <c r="C214">
        <v>275</v>
      </c>
      <c r="D214">
        <v>243</v>
      </c>
      <c r="E214">
        <v>254</v>
      </c>
      <c r="F214">
        <v>274</v>
      </c>
      <c r="G214">
        <v>255</v>
      </c>
      <c r="H214">
        <v>242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243</v>
      </c>
      <c r="B215">
        <v>275</v>
      </c>
      <c r="C215">
        <v>277</v>
      </c>
      <c r="D215">
        <v>245</v>
      </c>
      <c r="E215">
        <v>255</v>
      </c>
      <c r="F215">
        <v>276</v>
      </c>
      <c r="G215">
        <v>256</v>
      </c>
      <c r="H215">
        <v>244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257</v>
      </c>
      <c r="B216">
        <v>289</v>
      </c>
      <c r="C216">
        <v>291</v>
      </c>
      <c r="D216">
        <v>259</v>
      </c>
      <c r="E216">
        <v>278</v>
      </c>
      <c r="F216">
        <v>290</v>
      </c>
      <c r="G216">
        <v>279</v>
      </c>
      <c r="H216">
        <v>258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259</v>
      </c>
      <c r="B217">
        <v>291</v>
      </c>
      <c r="C217">
        <v>293</v>
      </c>
      <c r="D217">
        <v>261</v>
      </c>
      <c r="E217">
        <v>279</v>
      </c>
      <c r="F217">
        <v>292</v>
      </c>
      <c r="G217">
        <v>280</v>
      </c>
      <c r="H217">
        <v>260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261</v>
      </c>
      <c r="B218">
        <v>293</v>
      </c>
      <c r="C218">
        <v>295</v>
      </c>
      <c r="D218">
        <v>263</v>
      </c>
      <c r="E218">
        <v>280</v>
      </c>
      <c r="F218">
        <v>294</v>
      </c>
      <c r="G218">
        <v>281</v>
      </c>
      <c r="H218">
        <v>262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263</v>
      </c>
      <c r="B219">
        <v>295</v>
      </c>
      <c r="C219">
        <v>297</v>
      </c>
      <c r="D219">
        <v>265</v>
      </c>
      <c r="E219">
        <v>281</v>
      </c>
      <c r="F219">
        <v>296</v>
      </c>
      <c r="G219">
        <v>282</v>
      </c>
      <c r="H219">
        <v>264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265</v>
      </c>
      <c r="B220">
        <v>297</v>
      </c>
      <c r="C220">
        <v>299</v>
      </c>
      <c r="D220">
        <v>267</v>
      </c>
      <c r="E220">
        <v>282</v>
      </c>
      <c r="F220">
        <v>298</v>
      </c>
      <c r="G220">
        <v>283</v>
      </c>
      <c r="H220">
        <v>266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267</v>
      </c>
      <c r="B221">
        <v>299</v>
      </c>
      <c r="C221">
        <v>301</v>
      </c>
      <c r="D221">
        <v>269</v>
      </c>
      <c r="E221">
        <v>283</v>
      </c>
      <c r="F221">
        <v>300</v>
      </c>
      <c r="G221">
        <v>284</v>
      </c>
      <c r="H221">
        <v>268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269</v>
      </c>
      <c r="B222">
        <v>301</v>
      </c>
      <c r="C222">
        <v>303</v>
      </c>
      <c r="D222">
        <v>271</v>
      </c>
      <c r="E222">
        <v>284</v>
      </c>
      <c r="F222">
        <v>302</v>
      </c>
      <c r="G222">
        <v>285</v>
      </c>
      <c r="H222">
        <v>270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271</v>
      </c>
      <c r="B223">
        <v>303</v>
      </c>
      <c r="C223">
        <v>305</v>
      </c>
      <c r="D223">
        <v>273</v>
      </c>
      <c r="E223">
        <v>285</v>
      </c>
      <c r="F223">
        <v>304</v>
      </c>
      <c r="G223">
        <v>286</v>
      </c>
      <c r="H223">
        <v>272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273</v>
      </c>
      <c r="B224">
        <v>305</v>
      </c>
      <c r="C224">
        <v>307</v>
      </c>
      <c r="D224">
        <v>275</v>
      </c>
      <c r="E224">
        <v>286</v>
      </c>
      <c r="F224">
        <v>306</v>
      </c>
      <c r="G224">
        <v>287</v>
      </c>
      <c r="H224">
        <v>274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275</v>
      </c>
      <c r="B225">
        <v>307</v>
      </c>
      <c r="C225">
        <v>309</v>
      </c>
      <c r="D225">
        <v>277</v>
      </c>
      <c r="E225">
        <v>287</v>
      </c>
      <c r="F225">
        <v>308</v>
      </c>
      <c r="G225">
        <v>288</v>
      </c>
      <c r="H225">
        <v>276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289</v>
      </c>
      <c r="B226">
        <v>321</v>
      </c>
      <c r="C226">
        <v>323</v>
      </c>
      <c r="D226">
        <v>291</v>
      </c>
      <c r="E226">
        <v>310</v>
      </c>
      <c r="F226">
        <v>322</v>
      </c>
      <c r="G226">
        <v>311</v>
      </c>
      <c r="H226">
        <v>290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291</v>
      </c>
      <c r="B227">
        <v>323</v>
      </c>
      <c r="C227">
        <v>325</v>
      </c>
      <c r="D227">
        <v>293</v>
      </c>
      <c r="E227">
        <v>311</v>
      </c>
      <c r="F227">
        <v>324</v>
      </c>
      <c r="G227">
        <v>312</v>
      </c>
      <c r="H227">
        <v>292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293</v>
      </c>
      <c r="B228">
        <v>325</v>
      </c>
      <c r="C228">
        <v>327</v>
      </c>
      <c r="D228">
        <v>295</v>
      </c>
      <c r="E228">
        <v>312</v>
      </c>
      <c r="F228">
        <v>326</v>
      </c>
      <c r="G228">
        <v>313</v>
      </c>
      <c r="H228">
        <v>294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295</v>
      </c>
      <c r="B229">
        <v>327</v>
      </c>
      <c r="C229">
        <v>329</v>
      </c>
      <c r="D229">
        <v>297</v>
      </c>
      <c r="E229">
        <v>313</v>
      </c>
      <c r="F229">
        <v>328</v>
      </c>
      <c r="G229">
        <v>314</v>
      </c>
      <c r="H229">
        <v>296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297</v>
      </c>
      <c r="B230">
        <v>329</v>
      </c>
      <c r="C230">
        <v>331</v>
      </c>
      <c r="D230">
        <v>299</v>
      </c>
      <c r="E230">
        <v>314</v>
      </c>
      <c r="F230">
        <v>330</v>
      </c>
      <c r="G230">
        <v>315</v>
      </c>
      <c r="H230">
        <v>298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299</v>
      </c>
      <c r="B231">
        <v>331</v>
      </c>
      <c r="C231">
        <v>333</v>
      </c>
      <c r="D231">
        <v>301</v>
      </c>
      <c r="E231">
        <v>315</v>
      </c>
      <c r="F231">
        <v>332</v>
      </c>
      <c r="G231">
        <v>316</v>
      </c>
      <c r="H231">
        <v>300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301</v>
      </c>
      <c r="B232">
        <v>333</v>
      </c>
      <c r="C232">
        <v>335</v>
      </c>
      <c r="D232">
        <v>303</v>
      </c>
      <c r="E232">
        <v>316</v>
      </c>
      <c r="F232">
        <v>334</v>
      </c>
      <c r="G232">
        <v>317</v>
      </c>
      <c r="H232">
        <v>302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303</v>
      </c>
      <c r="B233">
        <v>335</v>
      </c>
      <c r="C233">
        <v>337</v>
      </c>
      <c r="D233">
        <v>305</v>
      </c>
      <c r="E233">
        <v>317</v>
      </c>
      <c r="F233">
        <v>336</v>
      </c>
      <c r="G233">
        <v>318</v>
      </c>
      <c r="H233">
        <v>304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305</v>
      </c>
      <c r="B234">
        <v>337</v>
      </c>
      <c r="C234">
        <v>339</v>
      </c>
      <c r="D234">
        <v>307</v>
      </c>
      <c r="E234">
        <v>318</v>
      </c>
      <c r="F234">
        <v>338</v>
      </c>
      <c r="G234">
        <v>319</v>
      </c>
      <c r="H234">
        <v>306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307</v>
      </c>
      <c r="B235">
        <v>339</v>
      </c>
      <c r="C235">
        <v>341</v>
      </c>
      <c r="D235">
        <v>309</v>
      </c>
      <c r="E235">
        <v>319</v>
      </c>
      <c r="F235">
        <v>340</v>
      </c>
      <c r="G235">
        <v>320</v>
      </c>
      <c r="H235">
        <v>308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40" spans="1:28" x14ac:dyDescent="0.25">
      <c r="A240">
        <v>1</v>
      </c>
      <c r="B240">
        <v>0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2</v>
      </c>
      <c r="B241">
        <v>0</v>
      </c>
      <c r="C241">
        <v>0.02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3</v>
      </c>
      <c r="B242">
        <v>0</v>
      </c>
      <c r="C242">
        <v>0.04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4</v>
      </c>
      <c r="B243">
        <v>0</v>
      </c>
      <c r="C243">
        <v>0.06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5</v>
      </c>
      <c r="B244">
        <v>0</v>
      </c>
      <c r="C244">
        <v>0.08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6</v>
      </c>
      <c r="B245">
        <v>0</v>
      </c>
      <c r="C245">
        <v>0.1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7</v>
      </c>
      <c r="B246">
        <v>0</v>
      </c>
      <c r="C246">
        <v>0.12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8</v>
      </c>
      <c r="B247">
        <v>0</v>
      </c>
      <c r="C247">
        <v>0.14000000000000001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9</v>
      </c>
      <c r="B248">
        <v>0</v>
      </c>
      <c r="C248">
        <v>0.16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10</v>
      </c>
      <c r="B249">
        <v>0</v>
      </c>
      <c r="C249">
        <v>0.18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</v>
      </c>
      <c r="B250">
        <v>0</v>
      </c>
      <c r="C250">
        <v>0.2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12</v>
      </c>
      <c r="B251">
        <v>0</v>
      </c>
      <c r="C251">
        <v>0.22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13</v>
      </c>
      <c r="B252">
        <v>0</v>
      </c>
      <c r="C252">
        <v>0.24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14</v>
      </c>
      <c r="B253">
        <v>0</v>
      </c>
      <c r="C253">
        <v>0.26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15</v>
      </c>
      <c r="B254">
        <v>0</v>
      </c>
      <c r="C254">
        <v>0.28000000000000003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16</v>
      </c>
      <c r="B255">
        <v>0</v>
      </c>
      <c r="C255">
        <v>0.3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17</v>
      </c>
      <c r="B256">
        <v>0</v>
      </c>
      <c r="C256">
        <v>0.32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18</v>
      </c>
      <c r="B257">
        <v>0</v>
      </c>
      <c r="C257">
        <v>0.34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19</v>
      </c>
      <c r="B258">
        <v>0</v>
      </c>
      <c r="C258">
        <v>0.36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20</v>
      </c>
      <c r="B259">
        <v>0</v>
      </c>
      <c r="C259">
        <v>0.38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21</v>
      </c>
      <c r="B260">
        <v>0</v>
      </c>
      <c r="C260">
        <v>0.4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22</v>
      </c>
      <c r="B261">
        <v>0.02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23</v>
      </c>
      <c r="B262">
        <v>0.02</v>
      </c>
      <c r="C262">
        <v>0.04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>
        <v>24</v>
      </c>
      <c r="B263">
        <v>0.02</v>
      </c>
      <c r="C263">
        <v>0.08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>
        <v>25</v>
      </c>
      <c r="B264">
        <v>0.02</v>
      </c>
      <c r="C264">
        <v>0.12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>
        <v>26</v>
      </c>
      <c r="B265">
        <v>0.02</v>
      </c>
      <c r="C265">
        <v>0.16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>
        <v>27</v>
      </c>
      <c r="B266">
        <v>0.02</v>
      </c>
      <c r="C266">
        <v>0.2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>
        <v>28</v>
      </c>
      <c r="B267">
        <v>0.02</v>
      </c>
      <c r="C267">
        <v>0.24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>
        <v>29</v>
      </c>
      <c r="B268">
        <v>0.02</v>
      </c>
      <c r="C268">
        <v>0.28000000000000003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>
        <v>30</v>
      </c>
      <c r="B269">
        <v>0.02</v>
      </c>
      <c r="C269">
        <v>0.32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>
        <v>31</v>
      </c>
      <c r="B270">
        <v>0.02</v>
      </c>
      <c r="C270">
        <v>0.36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>
        <v>32</v>
      </c>
      <c r="B271">
        <v>0.02</v>
      </c>
      <c r="C271">
        <v>0.4</v>
      </c>
      <c r="D271">
        <v>0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33</v>
      </c>
      <c r="B272">
        <v>0.04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34</v>
      </c>
      <c r="B273">
        <v>0.04</v>
      </c>
      <c r="C273">
        <v>0.02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35</v>
      </c>
      <c r="B274">
        <v>0.04</v>
      </c>
      <c r="C274">
        <v>0.04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>
        <v>36</v>
      </c>
      <c r="B275">
        <v>0.04</v>
      </c>
      <c r="C275">
        <v>0.06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37</v>
      </c>
      <c r="B276">
        <v>0.04</v>
      </c>
      <c r="C276">
        <v>0.08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38</v>
      </c>
      <c r="B277">
        <v>0.04</v>
      </c>
      <c r="C277">
        <v>0.1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>
        <v>39</v>
      </c>
      <c r="B278">
        <v>0.04</v>
      </c>
      <c r="C278">
        <v>0.12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40</v>
      </c>
      <c r="B279">
        <v>0.04</v>
      </c>
      <c r="C279">
        <v>0.14000000000000001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>
        <v>41</v>
      </c>
      <c r="B280">
        <v>0.04</v>
      </c>
      <c r="C280">
        <v>0.16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>
        <v>42</v>
      </c>
      <c r="B281">
        <v>0.04</v>
      </c>
      <c r="C281">
        <v>0.18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43</v>
      </c>
      <c r="B282">
        <v>0.04</v>
      </c>
      <c r="C282">
        <v>0.2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44</v>
      </c>
      <c r="B283">
        <v>0.04</v>
      </c>
      <c r="C283">
        <v>0.22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>
        <v>45</v>
      </c>
      <c r="B284">
        <v>0.04</v>
      </c>
      <c r="C284">
        <v>0.24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46</v>
      </c>
      <c r="B285">
        <v>0.04</v>
      </c>
      <c r="C285">
        <v>0.26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47</v>
      </c>
      <c r="B286">
        <v>0.04</v>
      </c>
      <c r="C286">
        <v>0.28000000000000003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>
        <v>48</v>
      </c>
      <c r="B287">
        <v>0.04</v>
      </c>
      <c r="C287">
        <v>0.3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>
        <v>49</v>
      </c>
      <c r="B288">
        <v>0.04</v>
      </c>
      <c r="C288">
        <v>0.32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>
        <v>50</v>
      </c>
      <c r="B289">
        <v>0.04</v>
      </c>
      <c r="C289">
        <v>0.34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>
        <v>51</v>
      </c>
      <c r="B290">
        <v>0.04</v>
      </c>
      <c r="C290">
        <v>0.36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>
        <v>52</v>
      </c>
      <c r="B291">
        <v>0.04</v>
      </c>
      <c r="C291">
        <v>0.38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>
        <v>53</v>
      </c>
      <c r="B292">
        <v>0.04</v>
      </c>
      <c r="C292">
        <v>0.4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54</v>
      </c>
      <c r="B293">
        <v>0.06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55</v>
      </c>
      <c r="B294">
        <v>0.06</v>
      </c>
      <c r="C294">
        <v>0.04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>
        <v>56</v>
      </c>
      <c r="B295">
        <v>0.06</v>
      </c>
      <c r="C295">
        <v>0.08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>
        <v>57</v>
      </c>
      <c r="B296">
        <v>0.06</v>
      </c>
      <c r="C296">
        <v>0.12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>
        <v>58</v>
      </c>
      <c r="B297">
        <v>0.06</v>
      </c>
      <c r="C297">
        <v>0.16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59</v>
      </c>
      <c r="B298">
        <v>0.06</v>
      </c>
      <c r="C298">
        <v>0.2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>
        <v>60</v>
      </c>
      <c r="B299">
        <v>0.06</v>
      </c>
      <c r="C299">
        <v>0.24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>
        <v>61</v>
      </c>
      <c r="B300">
        <v>0.06</v>
      </c>
      <c r="C300">
        <v>0.28000000000000003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>
        <v>62</v>
      </c>
      <c r="B301">
        <v>0.06</v>
      </c>
      <c r="C301">
        <v>0.32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>
        <v>63</v>
      </c>
      <c r="B302">
        <v>0.06</v>
      </c>
      <c r="C302">
        <v>0.36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>
        <v>64</v>
      </c>
      <c r="B303">
        <v>0.06</v>
      </c>
      <c r="C303">
        <v>0.4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65</v>
      </c>
      <c r="B304">
        <v>0.08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66</v>
      </c>
      <c r="B305">
        <v>0.08</v>
      </c>
      <c r="C305">
        <v>0.02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67</v>
      </c>
      <c r="B306">
        <v>0.08</v>
      </c>
      <c r="C306">
        <v>0.04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68</v>
      </c>
      <c r="B307">
        <v>0.08</v>
      </c>
      <c r="C307">
        <v>0.06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69</v>
      </c>
      <c r="B308">
        <v>0.08</v>
      </c>
      <c r="C308">
        <v>0.08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>
        <v>70</v>
      </c>
      <c r="B309">
        <v>0.08</v>
      </c>
      <c r="C309">
        <v>0.1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>
        <v>71</v>
      </c>
      <c r="B310">
        <v>0.08</v>
      </c>
      <c r="C310">
        <v>0.12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>
        <v>72</v>
      </c>
      <c r="B311">
        <v>0.08</v>
      </c>
      <c r="C311">
        <v>0.14000000000000001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>
        <v>73</v>
      </c>
      <c r="B312">
        <v>0.08</v>
      </c>
      <c r="C312">
        <v>0.16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>
        <v>74</v>
      </c>
      <c r="B313">
        <v>0.08</v>
      </c>
      <c r="C313">
        <v>0.18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>
        <v>75</v>
      </c>
      <c r="B314">
        <v>0.08</v>
      </c>
      <c r="C314">
        <v>0.2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76</v>
      </c>
      <c r="B315">
        <v>0.08</v>
      </c>
      <c r="C315">
        <v>0.22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>
        <v>77</v>
      </c>
      <c r="B316">
        <v>0.08</v>
      </c>
      <c r="C316">
        <v>0.24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>
        <v>78</v>
      </c>
      <c r="B317">
        <v>0.08</v>
      </c>
      <c r="C317">
        <v>0.26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79</v>
      </c>
      <c r="B318">
        <v>0.08</v>
      </c>
      <c r="C318">
        <v>0.28000000000000003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>
        <v>80</v>
      </c>
      <c r="B319">
        <v>0.08</v>
      </c>
      <c r="C319">
        <v>0.3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>
        <v>81</v>
      </c>
      <c r="B320">
        <v>0.08</v>
      </c>
      <c r="C320">
        <v>0.32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>
        <v>82</v>
      </c>
      <c r="B321">
        <v>0.08</v>
      </c>
      <c r="C321">
        <v>0.34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>
        <v>83</v>
      </c>
      <c r="B322">
        <v>0.08</v>
      </c>
      <c r="C322">
        <v>0.36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84</v>
      </c>
      <c r="B323">
        <v>0.08</v>
      </c>
      <c r="C323">
        <v>0.38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85</v>
      </c>
      <c r="B324">
        <v>0.08</v>
      </c>
      <c r="C324">
        <v>0.4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86</v>
      </c>
      <c r="B325">
        <v>0.1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87</v>
      </c>
      <c r="B326">
        <v>0.1</v>
      </c>
      <c r="C326">
        <v>0.04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>
        <v>88</v>
      </c>
      <c r="B327">
        <v>0.1</v>
      </c>
      <c r="C327">
        <v>0.08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>
        <v>89</v>
      </c>
      <c r="B328">
        <v>0.1</v>
      </c>
      <c r="C328">
        <v>0.12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90</v>
      </c>
      <c r="B329">
        <v>0.1</v>
      </c>
      <c r="C329">
        <v>0.16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91</v>
      </c>
      <c r="B330">
        <v>0.1</v>
      </c>
      <c r="C330">
        <v>0.2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92</v>
      </c>
      <c r="B331">
        <v>0.1</v>
      </c>
      <c r="C331">
        <v>0.24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93</v>
      </c>
      <c r="B332">
        <v>0.1</v>
      </c>
      <c r="C332">
        <v>0.28000000000000003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94</v>
      </c>
      <c r="B333">
        <v>0.1</v>
      </c>
      <c r="C333">
        <v>0.32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95</v>
      </c>
      <c r="B334">
        <v>0.1</v>
      </c>
      <c r="C334">
        <v>0.36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96</v>
      </c>
      <c r="B335">
        <v>0.1</v>
      </c>
      <c r="C335">
        <v>0.4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97</v>
      </c>
      <c r="B336">
        <v>0.12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98</v>
      </c>
      <c r="B337">
        <v>0.12</v>
      </c>
      <c r="C337">
        <v>0.02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99</v>
      </c>
      <c r="B338">
        <v>0.12</v>
      </c>
      <c r="C338">
        <v>0.04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100</v>
      </c>
      <c r="B339">
        <v>0.12</v>
      </c>
      <c r="C339">
        <v>0.06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>
        <v>101</v>
      </c>
      <c r="B340">
        <v>0.12</v>
      </c>
      <c r="C340">
        <v>0.08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102</v>
      </c>
      <c r="B341">
        <v>0.12</v>
      </c>
      <c r="C341">
        <v>0.1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103</v>
      </c>
      <c r="B342">
        <v>0.12</v>
      </c>
      <c r="C342">
        <v>0.12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>
        <v>104</v>
      </c>
      <c r="B343">
        <v>0.12</v>
      </c>
      <c r="C343">
        <v>0.14000000000000001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>
        <v>105</v>
      </c>
      <c r="B344">
        <v>0.12</v>
      </c>
      <c r="C344">
        <v>0.16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106</v>
      </c>
      <c r="B345">
        <v>0.12</v>
      </c>
      <c r="C345">
        <v>0.18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107</v>
      </c>
      <c r="B346">
        <v>0.12</v>
      </c>
      <c r="C346">
        <v>0.2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>
        <v>108</v>
      </c>
      <c r="B347">
        <v>0.12</v>
      </c>
      <c r="C347">
        <v>0.22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109</v>
      </c>
      <c r="B348">
        <v>0.12</v>
      </c>
      <c r="C348">
        <v>0.24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110</v>
      </c>
      <c r="B349">
        <v>0.12</v>
      </c>
      <c r="C349">
        <v>0.26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111</v>
      </c>
      <c r="B350">
        <v>0.12</v>
      </c>
      <c r="C350">
        <v>0.28000000000000003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>
        <v>112</v>
      </c>
      <c r="B351">
        <v>0.12</v>
      </c>
      <c r="C351">
        <v>0.3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>
        <v>113</v>
      </c>
      <c r="B352">
        <v>0.12</v>
      </c>
      <c r="C352">
        <v>0.32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>
        <v>114</v>
      </c>
      <c r="B353">
        <v>0.12</v>
      </c>
      <c r="C353">
        <v>0.34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115</v>
      </c>
      <c r="B354">
        <v>0.12</v>
      </c>
      <c r="C354">
        <v>0.36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116</v>
      </c>
      <c r="B355">
        <v>0.12</v>
      </c>
      <c r="C355">
        <v>0.38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>
        <v>117</v>
      </c>
      <c r="B356">
        <v>0.12</v>
      </c>
      <c r="C356">
        <v>0.4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118</v>
      </c>
      <c r="B357">
        <v>0.14000000000000001</v>
      </c>
      <c r="C357">
        <v>0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119</v>
      </c>
      <c r="B358">
        <v>0.14000000000000001</v>
      </c>
      <c r="C358">
        <v>0.04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120</v>
      </c>
      <c r="B359">
        <v>0.14000000000000001</v>
      </c>
      <c r="C359">
        <v>0.08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121</v>
      </c>
      <c r="B360">
        <v>0.14000000000000001</v>
      </c>
      <c r="C360">
        <v>0.12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122</v>
      </c>
      <c r="B361">
        <v>0.14000000000000001</v>
      </c>
      <c r="C361">
        <v>0.16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123</v>
      </c>
      <c r="B362">
        <v>0.14000000000000001</v>
      </c>
      <c r="C362">
        <v>0.2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124</v>
      </c>
      <c r="B363">
        <v>0.14000000000000001</v>
      </c>
      <c r="C363">
        <v>0.24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>
        <v>125</v>
      </c>
      <c r="B364">
        <v>0.14000000000000001</v>
      </c>
      <c r="C364">
        <v>0.28000000000000003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>
        <v>126</v>
      </c>
      <c r="B365">
        <v>0.14000000000000001</v>
      </c>
      <c r="C365">
        <v>0.32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>
        <v>127</v>
      </c>
      <c r="B366">
        <v>0.14000000000000001</v>
      </c>
      <c r="C366">
        <v>0.36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>
        <v>128</v>
      </c>
      <c r="B367">
        <v>0.14000000000000001</v>
      </c>
      <c r="C367">
        <v>0.4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129</v>
      </c>
      <c r="B368">
        <v>0.16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130</v>
      </c>
      <c r="B369">
        <v>0.16</v>
      </c>
      <c r="C369">
        <v>0.02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>
        <v>131</v>
      </c>
      <c r="B370">
        <v>0.16</v>
      </c>
      <c r="C370">
        <v>0.04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132</v>
      </c>
      <c r="B371">
        <v>0.16</v>
      </c>
      <c r="C371">
        <v>0.06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133</v>
      </c>
      <c r="B372">
        <v>0.16</v>
      </c>
      <c r="C372">
        <v>0.08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134</v>
      </c>
      <c r="B373">
        <v>0.16</v>
      </c>
      <c r="C373">
        <v>0.1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>
        <v>135</v>
      </c>
      <c r="B374">
        <v>0.16</v>
      </c>
      <c r="C374">
        <v>0.12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136</v>
      </c>
      <c r="B375">
        <v>0.16</v>
      </c>
      <c r="C375">
        <v>0.14000000000000001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137</v>
      </c>
      <c r="B376">
        <v>0.16</v>
      </c>
      <c r="C376">
        <v>0.16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138</v>
      </c>
      <c r="B377">
        <v>0.16</v>
      </c>
      <c r="C377">
        <v>0.18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>
        <v>139</v>
      </c>
      <c r="B378">
        <v>0.16</v>
      </c>
      <c r="C378">
        <v>0.2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>
        <v>140</v>
      </c>
      <c r="B379">
        <v>0.16</v>
      </c>
      <c r="C379">
        <v>0.22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>
        <v>141</v>
      </c>
      <c r="B380">
        <v>0.16</v>
      </c>
      <c r="C380">
        <v>0.24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142</v>
      </c>
      <c r="B381">
        <v>0.16</v>
      </c>
      <c r="C381">
        <v>0.26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>
        <v>143</v>
      </c>
      <c r="B382">
        <v>0.16</v>
      </c>
      <c r="C382">
        <v>0.28000000000000003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>
        <v>144</v>
      </c>
      <c r="B383">
        <v>0.16</v>
      </c>
      <c r="C383">
        <v>0.3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145</v>
      </c>
      <c r="B384">
        <v>0.16</v>
      </c>
      <c r="C384">
        <v>0.32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>
        <v>146</v>
      </c>
      <c r="B385">
        <v>0.16</v>
      </c>
      <c r="C385">
        <v>0.34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147</v>
      </c>
      <c r="B386">
        <v>0.16</v>
      </c>
      <c r="C386">
        <v>0.36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148</v>
      </c>
      <c r="B387">
        <v>0.16</v>
      </c>
      <c r="C387">
        <v>0.38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>
        <v>149</v>
      </c>
      <c r="B388">
        <v>0.16</v>
      </c>
      <c r="C388">
        <v>0.4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150</v>
      </c>
      <c r="B389">
        <v>0.18</v>
      </c>
      <c r="C389">
        <v>0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151</v>
      </c>
      <c r="B390">
        <v>0.18</v>
      </c>
      <c r="C390">
        <v>0.04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>
        <v>152</v>
      </c>
      <c r="B391">
        <v>0.18</v>
      </c>
      <c r="C391">
        <v>0.08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153</v>
      </c>
      <c r="B392">
        <v>0.18</v>
      </c>
      <c r="C392">
        <v>0.12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154</v>
      </c>
      <c r="B393">
        <v>0.18</v>
      </c>
      <c r="C393">
        <v>0.16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>
        <v>155</v>
      </c>
      <c r="B394">
        <v>0.18</v>
      </c>
      <c r="C394">
        <v>0.2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156</v>
      </c>
      <c r="B395">
        <v>0.18</v>
      </c>
      <c r="C395">
        <v>0.24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157</v>
      </c>
      <c r="B396">
        <v>0.18</v>
      </c>
      <c r="C396">
        <v>0.28000000000000003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>
        <v>158</v>
      </c>
      <c r="B397">
        <v>0.18</v>
      </c>
      <c r="C397">
        <v>0.32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>
        <v>159</v>
      </c>
      <c r="B398">
        <v>0.18</v>
      </c>
      <c r="C398">
        <v>0.36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>
        <v>160</v>
      </c>
      <c r="B399">
        <v>0.18</v>
      </c>
      <c r="C399">
        <v>0.4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161</v>
      </c>
      <c r="B400">
        <v>0.2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162</v>
      </c>
      <c r="B401">
        <v>0.2</v>
      </c>
      <c r="C401">
        <v>0.02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163</v>
      </c>
      <c r="B402">
        <v>0.2</v>
      </c>
      <c r="C402">
        <v>0.04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164</v>
      </c>
      <c r="B403">
        <v>0.2</v>
      </c>
      <c r="C403">
        <v>0.06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>
        <v>165</v>
      </c>
      <c r="B404">
        <v>0.2</v>
      </c>
      <c r="C404">
        <v>0.08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>
        <v>166</v>
      </c>
      <c r="B405">
        <v>0.2</v>
      </c>
      <c r="C405">
        <v>0.1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167</v>
      </c>
      <c r="B406">
        <v>0.2</v>
      </c>
      <c r="C406">
        <v>0.12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>
        <v>168</v>
      </c>
      <c r="B407">
        <v>0.2</v>
      </c>
      <c r="C407">
        <v>0.14000000000000001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169</v>
      </c>
      <c r="B408">
        <v>0.2</v>
      </c>
      <c r="C408">
        <v>0.16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>
        <v>170</v>
      </c>
      <c r="B409">
        <v>0.2</v>
      </c>
      <c r="C409">
        <v>0.18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>
        <v>171</v>
      </c>
      <c r="B410">
        <v>0.2</v>
      </c>
      <c r="C410">
        <v>0.2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172</v>
      </c>
      <c r="B411">
        <v>0.2</v>
      </c>
      <c r="C411">
        <v>0.22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173</v>
      </c>
      <c r="B412">
        <v>0.2</v>
      </c>
      <c r="C412">
        <v>0.24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>
        <v>174</v>
      </c>
      <c r="B413">
        <v>0.2</v>
      </c>
      <c r="C413">
        <v>0.26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175</v>
      </c>
      <c r="B414">
        <v>0.2</v>
      </c>
      <c r="C414">
        <v>0.28000000000000003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176</v>
      </c>
      <c r="B415">
        <v>0.2</v>
      </c>
      <c r="C415">
        <v>0.3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>
        <v>177</v>
      </c>
      <c r="B416">
        <v>0.2</v>
      </c>
      <c r="C416">
        <v>0.32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>
        <v>178</v>
      </c>
      <c r="B417">
        <v>0.2</v>
      </c>
      <c r="C417">
        <v>0.34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>
        <v>179</v>
      </c>
      <c r="B418">
        <v>0.2</v>
      </c>
      <c r="C418">
        <v>0.36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>
        <v>180</v>
      </c>
      <c r="B419">
        <v>0.2</v>
      </c>
      <c r="C419">
        <v>0.38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>
        <v>181</v>
      </c>
      <c r="B420">
        <v>0.2</v>
      </c>
      <c r="C420">
        <v>0.4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182</v>
      </c>
      <c r="B421">
        <v>0.22</v>
      </c>
      <c r="C421">
        <v>0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183</v>
      </c>
      <c r="B422">
        <v>0.22</v>
      </c>
      <c r="C422">
        <v>0.04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184</v>
      </c>
      <c r="B423">
        <v>0.22</v>
      </c>
      <c r="C423">
        <v>0.08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>
        <v>185</v>
      </c>
      <c r="B424">
        <v>0.22</v>
      </c>
      <c r="C424">
        <v>0.12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>
        <v>186</v>
      </c>
      <c r="B425">
        <v>0.22</v>
      </c>
      <c r="C425">
        <v>0.16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>
        <v>187</v>
      </c>
      <c r="B426">
        <v>0.22</v>
      </c>
      <c r="C426">
        <v>0.2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188</v>
      </c>
      <c r="B427">
        <v>0.22</v>
      </c>
      <c r="C427">
        <v>0.24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>
        <v>189</v>
      </c>
      <c r="B428">
        <v>0.22</v>
      </c>
      <c r="C428">
        <v>0.28000000000000003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>
        <v>190</v>
      </c>
      <c r="B429">
        <v>0.22</v>
      </c>
      <c r="C429">
        <v>0.32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191</v>
      </c>
      <c r="B430">
        <v>0.22</v>
      </c>
      <c r="C430">
        <v>0.36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>
        <v>192</v>
      </c>
      <c r="B431">
        <v>0.22</v>
      </c>
      <c r="C431">
        <v>0.4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193</v>
      </c>
      <c r="B432">
        <v>0.24</v>
      </c>
      <c r="C432">
        <v>0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194</v>
      </c>
      <c r="B433">
        <v>0.24</v>
      </c>
      <c r="C433">
        <v>0.02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>
        <v>195</v>
      </c>
      <c r="B434">
        <v>0.24</v>
      </c>
      <c r="C434">
        <v>0.04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196</v>
      </c>
      <c r="B435">
        <v>0.24</v>
      </c>
      <c r="C435">
        <v>0.06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197</v>
      </c>
      <c r="B436">
        <v>0.24</v>
      </c>
      <c r="C436">
        <v>0.08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>
        <v>198</v>
      </c>
      <c r="B437">
        <v>0.24</v>
      </c>
      <c r="C437">
        <v>0.1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>
        <v>199</v>
      </c>
      <c r="B438">
        <v>0.24</v>
      </c>
      <c r="C438">
        <v>0.12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>
        <v>200</v>
      </c>
      <c r="B439">
        <v>0.24</v>
      </c>
      <c r="C439">
        <v>0.14000000000000001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201</v>
      </c>
      <c r="B440">
        <v>0.24</v>
      </c>
      <c r="C440">
        <v>0.16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>
        <v>202</v>
      </c>
      <c r="B441">
        <v>0.24</v>
      </c>
      <c r="C441">
        <v>0.18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>
        <v>203</v>
      </c>
      <c r="B442">
        <v>0.24</v>
      </c>
      <c r="C442">
        <v>0.2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>
        <v>204</v>
      </c>
      <c r="B443">
        <v>0.24</v>
      </c>
      <c r="C443">
        <v>0.22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205</v>
      </c>
      <c r="B444">
        <v>0.24</v>
      </c>
      <c r="C444">
        <v>0.24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>
        <v>206</v>
      </c>
      <c r="B445">
        <v>0.24</v>
      </c>
      <c r="C445">
        <v>0.26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>
        <v>207</v>
      </c>
      <c r="B446">
        <v>0.24</v>
      </c>
      <c r="C446">
        <v>0.28000000000000003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>
        <v>208</v>
      </c>
      <c r="B447">
        <v>0.24</v>
      </c>
      <c r="C447">
        <v>0.3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209</v>
      </c>
      <c r="B448">
        <v>0.24</v>
      </c>
      <c r="C448">
        <v>0.32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>
        <v>210</v>
      </c>
      <c r="B449">
        <v>0.24</v>
      </c>
      <c r="C449">
        <v>0.34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>
        <v>211</v>
      </c>
      <c r="B450">
        <v>0.24</v>
      </c>
      <c r="C450">
        <v>0.36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>
        <v>212</v>
      </c>
      <c r="B451">
        <v>0.24</v>
      </c>
      <c r="C451">
        <v>0.38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213</v>
      </c>
      <c r="B452">
        <v>0.24</v>
      </c>
      <c r="C452">
        <v>0.4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214</v>
      </c>
      <c r="B453">
        <v>0.26</v>
      </c>
      <c r="C453">
        <v>0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</row>
    <row r="454" spans="1:12" x14ac:dyDescent="0.25">
      <c r="A454">
        <v>215</v>
      </c>
      <c r="B454">
        <v>0.26</v>
      </c>
      <c r="C454">
        <v>0.04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>
        <v>216</v>
      </c>
      <c r="B455">
        <v>0.26</v>
      </c>
      <c r="C455">
        <v>0.08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>
        <v>217</v>
      </c>
      <c r="B456">
        <v>0.26</v>
      </c>
      <c r="C456">
        <v>0.12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>
        <v>218</v>
      </c>
      <c r="B457">
        <v>0.26</v>
      </c>
      <c r="C457">
        <v>0.16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>
        <v>219</v>
      </c>
      <c r="B458">
        <v>0.26</v>
      </c>
      <c r="C458">
        <v>0.2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>
        <v>220</v>
      </c>
      <c r="B459">
        <v>0.26</v>
      </c>
      <c r="C459">
        <v>0.24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>
        <v>221</v>
      </c>
      <c r="B460">
        <v>0.26</v>
      </c>
      <c r="C460">
        <v>0.28000000000000003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>
        <v>222</v>
      </c>
      <c r="B461">
        <v>0.26</v>
      </c>
      <c r="C461">
        <v>0.32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>
        <v>223</v>
      </c>
      <c r="B462">
        <v>0.26</v>
      </c>
      <c r="C462">
        <v>0.36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224</v>
      </c>
      <c r="B463">
        <v>0.26</v>
      </c>
      <c r="C463">
        <v>0.4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</row>
    <row r="464" spans="1:12" x14ac:dyDescent="0.25">
      <c r="A464">
        <v>225</v>
      </c>
      <c r="B464">
        <v>0.28000000000000003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</row>
    <row r="465" spans="1:12" x14ac:dyDescent="0.25">
      <c r="A465">
        <v>226</v>
      </c>
      <c r="B465">
        <v>0.28000000000000003</v>
      </c>
      <c r="C465">
        <v>0.02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>
        <v>227</v>
      </c>
      <c r="B466">
        <v>0.28000000000000003</v>
      </c>
      <c r="C466">
        <v>0.04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>
        <v>228</v>
      </c>
      <c r="B467">
        <v>0.28000000000000003</v>
      </c>
      <c r="C467">
        <v>0.06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>
        <v>229</v>
      </c>
      <c r="B468">
        <v>0.28000000000000003</v>
      </c>
      <c r="C468">
        <v>0.08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>
        <v>230</v>
      </c>
      <c r="B469">
        <v>0.28000000000000003</v>
      </c>
      <c r="C469">
        <v>0.1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>
        <v>231</v>
      </c>
      <c r="B470">
        <v>0.28000000000000003</v>
      </c>
      <c r="C470">
        <v>0.12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232</v>
      </c>
      <c r="B471">
        <v>0.28000000000000003</v>
      </c>
      <c r="C471">
        <v>0.14000000000000001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>
        <v>233</v>
      </c>
      <c r="B472">
        <v>0.28000000000000003</v>
      </c>
      <c r="C472">
        <v>0.16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>
        <v>234</v>
      </c>
      <c r="B473">
        <v>0.28000000000000003</v>
      </c>
      <c r="C473">
        <v>0.18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>
        <v>235</v>
      </c>
      <c r="B474">
        <v>0.28000000000000003</v>
      </c>
      <c r="C474">
        <v>0.2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>
        <v>236</v>
      </c>
      <c r="B475">
        <v>0.28000000000000003</v>
      </c>
      <c r="C475">
        <v>0.22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>
        <v>237</v>
      </c>
      <c r="B476">
        <v>0.28000000000000003</v>
      </c>
      <c r="C476">
        <v>0.24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>
        <v>238</v>
      </c>
      <c r="B477">
        <v>0.28000000000000003</v>
      </c>
      <c r="C477">
        <v>0.26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>
        <v>239</v>
      </c>
      <c r="B478">
        <v>0.28000000000000003</v>
      </c>
      <c r="C478">
        <v>0.28000000000000003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>
        <v>240</v>
      </c>
      <c r="B479">
        <v>0.28000000000000003</v>
      </c>
      <c r="C479">
        <v>0.3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>
        <v>241</v>
      </c>
      <c r="B480">
        <v>0.28000000000000003</v>
      </c>
      <c r="C480">
        <v>0.32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>
        <v>242</v>
      </c>
      <c r="B481">
        <v>0.28000000000000003</v>
      </c>
      <c r="C481">
        <v>0.34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243</v>
      </c>
      <c r="B482">
        <v>0.28000000000000003</v>
      </c>
      <c r="C482">
        <v>0.36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>
        <v>244</v>
      </c>
      <c r="B483">
        <v>0.28000000000000003</v>
      </c>
      <c r="C483">
        <v>0.38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>
        <v>245</v>
      </c>
      <c r="B484">
        <v>0.28000000000000003</v>
      </c>
      <c r="C484">
        <v>0.4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</row>
    <row r="485" spans="1:12" x14ac:dyDescent="0.25">
      <c r="A485">
        <v>246</v>
      </c>
      <c r="B485">
        <v>0.3</v>
      </c>
      <c r="C485">
        <v>0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</row>
    <row r="486" spans="1:12" x14ac:dyDescent="0.25">
      <c r="A486">
        <v>247</v>
      </c>
      <c r="B486">
        <v>0.3</v>
      </c>
      <c r="C486">
        <v>0.04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>
        <v>248</v>
      </c>
      <c r="B487">
        <v>0.3</v>
      </c>
      <c r="C487">
        <v>0.08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>
        <v>249</v>
      </c>
      <c r="B488">
        <v>0.3</v>
      </c>
      <c r="C488">
        <v>0.12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>
        <v>250</v>
      </c>
      <c r="B489">
        <v>0.3</v>
      </c>
      <c r="C489">
        <v>0.16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>
        <v>251</v>
      </c>
      <c r="B490">
        <v>0.3</v>
      </c>
      <c r="C490">
        <v>0.2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>
        <v>252</v>
      </c>
      <c r="B491">
        <v>0.3</v>
      </c>
      <c r="C491">
        <v>0.24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>
        <v>253</v>
      </c>
      <c r="B492">
        <v>0.3</v>
      </c>
      <c r="C492">
        <v>0.28000000000000003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>
        <v>254</v>
      </c>
      <c r="B493">
        <v>0.3</v>
      </c>
      <c r="C493">
        <v>0.32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>
        <v>255</v>
      </c>
      <c r="B494">
        <v>0.3</v>
      </c>
      <c r="C494">
        <v>0.36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>
        <v>256</v>
      </c>
      <c r="B495">
        <v>0.3</v>
      </c>
      <c r="C495">
        <v>0.4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0</v>
      </c>
    </row>
    <row r="496" spans="1:12" x14ac:dyDescent="0.25">
      <c r="A496">
        <v>257</v>
      </c>
      <c r="B496">
        <v>0.32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>
        <v>258</v>
      </c>
      <c r="B497">
        <v>0.32</v>
      </c>
      <c r="C497">
        <v>0.02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>
        <v>259</v>
      </c>
      <c r="B498">
        <v>0.32</v>
      </c>
      <c r="C498">
        <v>0.04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260</v>
      </c>
      <c r="B499">
        <v>0.32</v>
      </c>
      <c r="C499">
        <v>0.06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>
        <v>261</v>
      </c>
      <c r="B500">
        <v>0.32</v>
      </c>
      <c r="C500">
        <v>0.08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262</v>
      </c>
      <c r="B501">
        <v>0.32</v>
      </c>
      <c r="C501">
        <v>0.1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263</v>
      </c>
      <c r="B502">
        <v>0.32</v>
      </c>
      <c r="C502">
        <v>0.12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>
        <v>264</v>
      </c>
      <c r="B503">
        <v>0.32</v>
      </c>
      <c r="C503">
        <v>0.14000000000000001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265</v>
      </c>
      <c r="B504">
        <v>0.32</v>
      </c>
      <c r="C504">
        <v>0.16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266</v>
      </c>
      <c r="B505">
        <v>0.32</v>
      </c>
      <c r="C505">
        <v>0.18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>
        <v>267</v>
      </c>
      <c r="B506">
        <v>0.32</v>
      </c>
      <c r="C506">
        <v>0.2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>
        <v>268</v>
      </c>
      <c r="B507">
        <v>0.32</v>
      </c>
      <c r="C507">
        <v>0.22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>
        <v>269</v>
      </c>
      <c r="B508">
        <v>0.32</v>
      </c>
      <c r="C508">
        <v>0.24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>
        <v>270</v>
      </c>
      <c r="B509">
        <v>0.32</v>
      </c>
      <c r="C509">
        <v>0.26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>
        <v>271</v>
      </c>
      <c r="B510">
        <v>0.32</v>
      </c>
      <c r="C510">
        <v>0.28000000000000003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>
        <v>272</v>
      </c>
      <c r="B511">
        <v>0.32</v>
      </c>
      <c r="C511">
        <v>0.3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273</v>
      </c>
      <c r="B512">
        <v>0.32</v>
      </c>
      <c r="C512">
        <v>0.32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>
        <v>274</v>
      </c>
      <c r="B513">
        <v>0.32</v>
      </c>
      <c r="C513">
        <v>0.34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>
        <v>275</v>
      </c>
      <c r="B514">
        <v>0.32</v>
      </c>
      <c r="C514">
        <v>0.36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>
        <v>276</v>
      </c>
      <c r="B515">
        <v>0.32</v>
      </c>
      <c r="C515">
        <v>0.38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277</v>
      </c>
      <c r="B516">
        <v>0.32</v>
      </c>
      <c r="C516">
        <v>0.4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0</v>
      </c>
    </row>
    <row r="517" spans="1:12" x14ac:dyDescent="0.25">
      <c r="A517">
        <v>278</v>
      </c>
      <c r="B517">
        <v>0.34</v>
      </c>
      <c r="C517">
        <v>0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</row>
    <row r="518" spans="1:12" x14ac:dyDescent="0.25">
      <c r="A518">
        <v>279</v>
      </c>
      <c r="B518">
        <v>0.34</v>
      </c>
      <c r="C518">
        <v>0.04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280</v>
      </c>
      <c r="B519">
        <v>0.34</v>
      </c>
      <c r="C519">
        <v>0.08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281</v>
      </c>
      <c r="B520">
        <v>0.34</v>
      </c>
      <c r="C520">
        <v>0.12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>
        <v>282</v>
      </c>
      <c r="B521">
        <v>0.34</v>
      </c>
      <c r="C521">
        <v>0.16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>
        <v>283</v>
      </c>
      <c r="B522">
        <v>0.34</v>
      </c>
      <c r="C522">
        <v>0.2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>
        <v>284</v>
      </c>
      <c r="B523">
        <v>0.34</v>
      </c>
      <c r="C523">
        <v>0.24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285</v>
      </c>
      <c r="B524">
        <v>0.34</v>
      </c>
      <c r="C524">
        <v>0.28000000000000003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>
        <v>286</v>
      </c>
      <c r="B525">
        <v>0.34</v>
      </c>
      <c r="C525">
        <v>0.32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>
        <v>287</v>
      </c>
      <c r="B526">
        <v>0.34</v>
      </c>
      <c r="C526">
        <v>0.36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>
        <v>288</v>
      </c>
      <c r="B527">
        <v>0.34</v>
      </c>
      <c r="C527">
        <v>0.4</v>
      </c>
      <c r="D527">
        <v>0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0</v>
      </c>
    </row>
    <row r="528" spans="1:12" x14ac:dyDescent="0.25">
      <c r="A528">
        <v>289</v>
      </c>
      <c r="B528">
        <v>0.36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0</v>
      </c>
    </row>
    <row r="529" spans="1:12" x14ac:dyDescent="0.25">
      <c r="A529">
        <v>290</v>
      </c>
      <c r="B529">
        <v>0.36</v>
      </c>
      <c r="C529">
        <v>0.02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>
        <v>291</v>
      </c>
      <c r="B530">
        <v>0.36</v>
      </c>
      <c r="C530">
        <v>0.04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>
        <v>292</v>
      </c>
      <c r="B531">
        <v>0.36</v>
      </c>
      <c r="C531">
        <v>0.06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>
        <v>293</v>
      </c>
      <c r="B532">
        <v>0.36</v>
      </c>
      <c r="C532">
        <v>0.08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294</v>
      </c>
      <c r="B533">
        <v>0.36</v>
      </c>
      <c r="C533">
        <v>0.1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>
        <v>295</v>
      </c>
      <c r="B534">
        <v>0.36</v>
      </c>
      <c r="C534">
        <v>0.12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296</v>
      </c>
      <c r="B535">
        <v>0.36</v>
      </c>
      <c r="C535">
        <v>0.14000000000000001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297</v>
      </c>
      <c r="B536">
        <v>0.36</v>
      </c>
      <c r="C536">
        <v>0.16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298</v>
      </c>
      <c r="B537">
        <v>0.36</v>
      </c>
      <c r="C537">
        <v>0.18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299</v>
      </c>
      <c r="B538">
        <v>0.36</v>
      </c>
      <c r="C538">
        <v>0.2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>
        <v>300</v>
      </c>
      <c r="B539">
        <v>0.36</v>
      </c>
      <c r="C539">
        <v>0.22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>
        <v>301</v>
      </c>
      <c r="B540">
        <v>0.36</v>
      </c>
      <c r="C540">
        <v>0.24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>
        <v>302</v>
      </c>
      <c r="B541">
        <v>0.36</v>
      </c>
      <c r="C541">
        <v>0.26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>
        <v>303</v>
      </c>
      <c r="B542">
        <v>0.36</v>
      </c>
      <c r="C542">
        <v>0.28000000000000003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>
        <v>304</v>
      </c>
      <c r="B543">
        <v>0.36</v>
      </c>
      <c r="C543">
        <v>0.3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>
        <v>305</v>
      </c>
      <c r="B544">
        <v>0.36</v>
      </c>
      <c r="C544">
        <v>0.32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>
        <v>306</v>
      </c>
      <c r="B545">
        <v>0.36</v>
      </c>
      <c r="C545">
        <v>0.34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>
        <v>307</v>
      </c>
      <c r="B546">
        <v>0.36</v>
      </c>
      <c r="C546">
        <v>0.36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308</v>
      </c>
      <c r="B547">
        <v>0.36</v>
      </c>
      <c r="C547">
        <v>0.38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>
        <v>309</v>
      </c>
      <c r="B548">
        <v>0.36</v>
      </c>
      <c r="C548">
        <v>0.4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0</v>
      </c>
    </row>
    <row r="549" spans="1:12" x14ac:dyDescent="0.25">
      <c r="A549">
        <v>310</v>
      </c>
      <c r="B549">
        <v>0.38</v>
      </c>
      <c r="C549">
        <v>0</v>
      </c>
      <c r="D549">
        <v>0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0</v>
      </c>
      <c r="K549">
        <v>0</v>
      </c>
      <c r="L549">
        <v>0</v>
      </c>
    </row>
    <row r="550" spans="1:12" x14ac:dyDescent="0.25">
      <c r="A550">
        <v>311</v>
      </c>
      <c r="B550">
        <v>0.38</v>
      </c>
      <c r="C550">
        <v>0.04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>
        <v>312</v>
      </c>
      <c r="B551">
        <v>0.38</v>
      </c>
      <c r="C551">
        <v>0.08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>
        <v>313</v>
      </c>
      <c r="B552">
        <v>0.38</v>
      </c>
      <c r="C552">
        <v>0.12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>
        <v>314</v>
      </c>
      <c r="B553">
        <v>0.38</v>
      </c>
      <c r="C553">
        <v>0.16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315</v>
      </c>
      <c r="B554">
        <v>0.38</v>
      </c>
      <c r="C554">
        <v>0.2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>
        <v>316</v>
      </c>
      <c r="B555">
        <v>0.38</v>
      </c>
      <c r="C555">
        <v>0.24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>
        <v>317</v>
      </c>
      <c r="B556">
        <v>0.38</v>
      </c>
      <c r="C556">
        <v>0.28000000000000003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318</v>
      </c>
      <c r="B557">
        <v>0.38</v>
      </c>
      <c r="C557">
        <v>0.32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>
        <v>319</v>
      </c>
      <c r="B558">
        <v>0.38</v>
      </c>
      <c r="C558">
        <v>0.36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>
        <v>320</v>
      </c>
      <c r="B559">
        <v>0.38</v>
      </c>
      <c r="C559">
        <v>0.4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</row>
    <row r="560" spans="1:12" x14ac:dyDescent="0.25">
      <c r="A560">
        <v>321</v>
      </c>
      <c r="B560">
        <v>0.4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0</v>
      </c>
    </row>
    <row r="561" spans="1:12" x14ac:dyDescent="0.25">
      <c r="A561">
        <v>322</v>
      </c>
      <c r="B561">
        <v>0.4</v>
      </c>
      <c r="C561">
        <v>0.02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0</v>
      </c>
    </row>
    <row r="562" spans="1:12" x14ac:dyDescent="0.25">
      <c r="A562">
        <v>323</v>
      </c>
      <c r="B562">
        <v>0.4</v>
      </c>
      <c r="C562">
        <v>0.04</v>
      </c>
      <c r="D562">
        <v>0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</row>
    <row r="563" spans="1:12" x14ac:dyDescent="0.25">
      <c r="A563">
        <v>324</v>
      </c>
      <c r="B563">
        <v>0.4</v>
      </c>
      <c r="C563">
        <v>0.06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0</v>
      </c>
    </row>
    <row r="564" spans="1:12" x14ac:dyDescent="0.25">
      <c r="A564">
        <v>325</v>
      </c>
      <c r="B564">
        <v>0.4</v>
      </c>
      <c r="C564">
        <v>0.08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0</v>
      </c>
    </row>
    <row r="565" spans="1:12" x14ac:dyDescent="0.25">
      <c r="A565">
        <v>326</v>
      </c>
      <c r="B565">
        <v>0.4</v>
      </c>
      <c r="C565">
        <v>0.1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</row>
    <row r="566" spans="1:12" x14ac:dyDescent="0.25">
      <c r="A566">
        <v>327</v>
      </c>
      <c r="B566">
        <v>0.4</v>
      </c>
      <c r="C566">
        <v>0.12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</row>
    <row r="567" spans="1:12" x14ac:dyDescent="0.25">
      <c r="A567">
        <v>328</v>
      </c>
      <c r="B567">
        <v>0.4</v>
      </c>
      <c r="C567">
        <v>0.14000000000000001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</row>
    <row r="568" spans="1:12" x14ac:dyDescent="0.25">
      <c r="A568">
        <v>329</v>
      </c>
      <c r="B568">
        <v>0.4</v>
      </c>
      <c r="C568">
        <v>0.16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</row>
    <row r="569" spans="1:12" x14ac:dyDescent="0.25">
      <c r="A569">
        <v>330</v>
      </c>
      <c r="B569">
        <v>0.4</v>
      </c>
      <c r="C569">
        <v>0.18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</row>
    <row r="570" spans="1:12" x14ac:dyDescent="0.25">
      <c r="A570">
        <v>331</v>
      </c>
      <c r="B570">
        <v>0.4</v>
      </c>
      <c r="C570">
        <v>0.2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0</v>
      </c>
    </row>
    <row r="571" spans="1:12" x14ac:dyDescent="0.25">
      <c r="A571">
        <v>332</v>
      </c>
      <c r="B571">
        <v>0.4</v>
      </c>
      <c r="C571">
        <v>0.22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0</v>
      </c>
      <c r="L571">
        <v>0</v>
      </c>
    </row>
    <row r="572" spans="1:12" x14ac:dyDescent="0.25">
      <c r="A572">
        <v>333</v>
      </c>
      <c r="B572">
        <v>0.4</v>
      </c>
      <c r="C572">
        <v>0.24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0</v>
      </c>
    </row>
    <row r="573" spans="1:12" x14ac:dyDescent="0.25">
      <c r="A573">
        <v>334</v>
      </c>
      <c r="B573">
        <v>0.4</v>
      </c>
      <c r="C573">
        <v>0.26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</row>
    <row r="574" spans="1:12" x14ac:dyDescent="0.25">
      <c r="A574">
        <v>335</v>
      </c>
      <c r="B574">
        <v>0.4</v>
      </c>
      <c r="C574">
        <v>0.28000000000000003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0</v>
      </c>
    </row>
    <row r="575" spans="1:12" x14ac:dyDescent="0.25">
      <c r="A575">
        <v>336</v>
      </c>
      <c r="B575">
        <v>0.4</v>
      </c>
      <c r="C575">
        <v>0.3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0</v>
      </c>
    </row>
    <row r="576" spans="1:12" x14ac:dyDescent="0.25">
      <c r="A576">
        <v>337</v>
      </c>
      <c r="B576">
        <v>0.4</v>
      </c>
      <c r="C576">
        <v>0.32</v>
      </c>
      <c r="D576">
        <v>0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0</v>
      </c>
    </row>
    <row r="577" spans="1:12" x14ac:dyDescent="0.25">
      <c r="A577">
        <v>338</v>
      </c>
      <c r="B577">
        <v>0.4</v>
      </c>
      <c r="C577">
        <v>0.34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</row>
    <row r="578" spans="1:12" x14ac:dyDescent="0.25">
      <c r="A578">
        <v>339</v>
      </c>
      <c r="B578">
        <v>0.4</v>
      </c>
      <c r="C578">
        <v>0.36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</row>
    <row r="579" spans="1:12" x14ac:dyDescent="0.25">
      <c r="A579">
        <v>340</v>
      </c>
      <c r="B579">
        <v>0.4</v>
      </c>
      <c r="C579">
        <v>0.38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</row>
    <row r="580" spans="1:12" x14ac:dyDescent="0.25">
      <c r="A580">
        <v>341</v>
      </c>
      <c r="B580">
        <v>0.4</v>
      </c>
      <c r="C580">
        <v>0.4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D162"/>
  <sheetViews>
    <sheetView workbookViewId="0">
      <selection activeCell="F22" sqref="F22"/>
    </sheetView>
  </sheetViews>
  <sheetFormatPr defaultRowHeight="14" x14ac:dyDescent="0.25"/>
  <cols>
    <col min="4" max="4" width="10.36328125" customWidth="1"/>
    <col min="5" max="5" width="10.26953125" customWidth="1"/>
    <col min="6" max="6" width="11.08984375" customWidth="1"/>
    <col min="7" max="7" width="11" customWidth="1"/>
    <col min="8" max="8" width="10.453125" customWidth="1"/>
    <col min="9" max="10" width="11" customWidth="1"/>
    <col min="11" max="12" width="10.90625" customWidth="1"/>
    <col min="13" max="13" width="10.26953125" customWidth="1"/>
    <col min="14" max="14" width="10.1796875" customWidth="1"/>
    <col min="15" max="15" width="11.81640625" customWidth="1"/>
    <col min="16" max="16" width="10.453125" customWidth="1"/>
    <col min="17" max="17" width="10.81640625" customWidth="1"/>
    <col min="18" max="18" width="11.6328125" customWidth="1"/>
    <col min="19" max="19" width="10.81640625" customWidth="1"/>
    <col min="20" max="20" width="10.7265625" customWidth="1"/>
    <col min="21" max="21" width="10.453125" customWidth="1"/>
    <col min="22" max="22" width="11.08984375" customWidth="1"/>
    <col min="23" max="23" width="10" customWidth="1"/>
    <col min="24" max="24" width="10.90625" customWidth="1"/>
    <col min="25" max="25" width="10.26953125" bestFit="1" customWidth="1"/>
    <col min="26" max="26" width="10.81640625" customWidth="1"/>
    <col min="27" max="27" width="11.36328125" customWidth="1"/>
  </cols>
  <sheetData>
    <row r="2" spans="3:28" x14ac:dyDescent="0.25"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83</v>
      </c>
      <c r="Y2" s="3" t="s">
        <v>17</v>
      </c>
      <c r="Z2" s="3" t="s">
        <v>18</v>
      </c>
      <c r="AA2" s="3" t="s">
        <v>19</v>
      </c>
      <c r="AB2" s="3" t="s">
        <v>20</v>
      </c>
    </row>
    <row r="3" spans="3:28" x14ac:dyDescent="0.25">
      <c r="C3">
        <v>1</v>
      </c>
      <c r="D3" s="12">
        <v>63000000000</v>
      </c>
      <c r="E3" s="12">
        <v>63000000000</v>
      </c>
      <c r="F3" s="12">
        <v>0.3</v>
      </c>
      <c r="G3" s="12">
        <v>0.3</v>
      </c>
      <c r="H3" s="12">
        <v>0</v>
      </c>
      <c r="I3" s="12">
        <v>0</v>
      </c>
      <c r="J3" s="12">
        <v>0</v>
      </c>
      <c r="K3" s="13">
        <v>1</v>
      </c>
      <c r="L3" s="13">
        <v>1</v>
      </c>
      <c r="M3" s="13">
        <v>0</v>
      </c>
      <c r="N3" s="13">
        <v>1</v>
      </c>
      <c r="O3" s="13">
        <v>1</v>
      </c>
      <c r="P3" s="13">
        <v>1</v>
      </c>
      <c r="Q3" s="13">
        <v>1</v>
      </c>
      <c r="R3" s="13">
        <v>1</v>
      </c>
      <c r="S3" s="13">
        <v>1</v>
      </c>
      <c r="T3" s="12">
        <v>5.0000000000000001E-9</v>
      </c>
      <c r="U3" s="12">
        <v>5.0000000000000001E-9</v>
      </c>
      <c r="V3" s="13">
        <v>1</v>
      </c>
      <c r="W3" s="13">
        <v>1</v>
      </c>
      <c r="X3" s="12">
        <v>2.1</v>
      </c>
      <c r="Y3" s="12">
        <v>7500</v>
      </c>
      <c r="Z3" s="12">
        <v>-5.4999999999999997E-3</v>
      </c>
      <c r="AA3" s="12">
        <v>-5.0000000000000001E-3</v>
      </c>
      <c r="AB3">
        <v>2</v>
      </c>
    </row>
    <row r="4" spans="3:28" x14ac:dyDescent="0.25">
      <c r="C4">
        <v>2</v>
      </c>
      <c r="D4" s="12">
        <v>82149999999.999985</v>
      </c>
      <c r="E4" s="12">
        <v>82149999999.999985</v>
      </c>
      <c r="F4" s="12">
        <v>0.3</v>
      </c>
      <c r="G4" s="12">
        <v>0.3</v>
      </c>
      <c r="H4" s="12">
        <v>0</v>
      </c>
      <c r="I4" s="12">
        <v>0</v>
      </c>
      <c r="J4" s="12">
        <v>0</v>
      </c>
      <c r="K4" s="13">
        <v>1</v>
      </c>
      <c r="L4" s="13">
        <v>1</v>
      </c>
      <c r="M4" s="13">
        <v>0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2">
        <v>2.1050000000000003E-5</v>
      </c>
      <c r="U4" s="12">
        <v>2.1050000000000003E-5</v>
      </c>
      <c r="V4" s="13">
        <v>1</v>
      </c>
      <c r="W4" s="13">
        <v>1</v>
      </c>
      <c r="X4" s="12">
        <v>183.809</v>
      </c>
      <c r="Y4" s="12">
        <v>2721.65</v>
      </c>
      <c r="Z4" s="12">
        <v>-5.0000000000000001E-3</v>
      </c>
      <c r="AA4" s="12">
        <v>-4.0000000000000001E-3</v>
      </c>
      <c r="AB4">
        <v>2</v>
      </c>
    </row>
    <row r="5" spans="3:28" x14ac:dyDescent="0.25">
      <c r="C5">
        <v>3</v>
      </c>
      <c r="D5" s="12">
        <v>90250000000</v>
      </c>
      <c r="E5" s="12">
        <v>90250000000</v>
      </c>
      <c r="F5" s="12">
        <v>0.3</v>
      </c>
      <c r="G5" s="12">
        <v>0.3</v>
      </c>
      <c r="H5" s="12">
        <v>0</v>
      </c>
      <c r="I5" s="12">
        <v>0</v>
      </c>
      <c r="J5" s="12">
        <v>0</v>
      </c>
      <c r="K5" s="13">
        <v>1</v>
      </c>
      <c r="L5" s="13">
        <v>1</v>
      </c>
      <c r="M5" s="13">
        <v>0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S5" s="13">
        <v>1</v>
      </c>
      <c r="T5" s="12">
        <v>1.9749999999999999E-5</v>
      </c>
      <c r="U5" s="12">
        <v>1.9749999999999999E-5</v>
      </c>
      <c r="V5" s="13">
        <v>1</v>
      </c>
      <c r="W5" s="13">
        <v>1</v>
      </c>
      <c r="X5" s="12">
        <v>163.61799999999999</v>
      </c>
      <c r="Y5" s="12">
        <v>2750.95</v>
      </c>
      <c r="Z5" s="12">
        <v>-4.0000000000000001E-3</v>
      </c>
      <c r="AA5" s="12">
        <v>-3.0000000000000001E-3</v>
      </c>
      <c r="AB5">
        <v>2</v>
      </c>
    </row>
    <row r="6" spans="3:28" x14ac:dyDescent="0.25">
      <c r="C6">
        <v>4</v>
      </c>
      <c r="D6" s="12">
        <v>98350000000</v>
      </c>
      <c r="E6" s="12">
        <v>98350000000</v>
      </c>
      <c r="F6" s="12">
        <v>0.3</v>
      </c>
      <c r="G6" s="12">
        <v>0.3</v>
      </c>
      <c r="H6" s="12">
        <v>0</v>
      </c>
      <c r="I6" s="12">
        <v>0</v>
      </c>
      <c r="J6" s="12">
        <v>0</v>
      </c>
      <c r="K6" s="13">
        <v>1</v>
      </c>
      <c r="L6" s="13">
        <v>1</v>
      </c>
      <c r="M6" s="13">
        <v>0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2">
        <v>1.8450000000000001E-5</v>
      </c>
      <c r="U6" s="12">
        <v>1.8450000000000001E-5</v>
      </c>
      <c r="V6" s="13">
        <v>1</v>
      </c>
      <c r="W6" s="13">
        <v>1</v>
      </c>
      <c r="X6" s="12">
        <v>143.42700000000002</v>
      </c>
      <c r="Y6" s="12">
        <v>2780.25</v>
      </c>
      <c r="Z6" s="12">
        <v>-3.0000000000000001E-3</v>
      </c>
      <c r="AA6" s="12">
        <v>-2E-3</v>
      </c>
      <c r="AB6">
        <v>2</v>
      </c>
    </row>
    <row r="7" spans="3:28" x14ac:dyDescent="0.25">
      <c r="C7">
        <v>5</v>
      </c>
      <c r="D7" s="12">
        <v>106450000000</v>
      </c>
      <c r="E7" s="12">
        <v>106450000000</v>
      </c>
      <c r="F7" s="12">
        <v>0.3</v>
      </c>
      <c r="G7" s="12">
        <v>0.3</v>
      </c>
      <c r="H7" s="12">
        <v>0</v>
      </c>
      <c r="I7" s="12">
        <v>0</v>
      </c>
      <c r="J7" s="12">
        <v>0</v>
      </c>
      <c r="K7" s="13">
        <v>1</v>
      </c>
      <c r="L7" s="13">
        <v>1</v>
      </c>
      <c r="M7" s="13">
        <v>0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2">
        <v>1.715E-5</v>
      </c>
      <c r="U7" s="12">
        <v>1.715E-5</v>
      </c>
      <c r="V7" s="13">
        <v>1</v>
      </c>
      <c r="W7" s="13">
        <v>1</v>
      </c>
      <c r="X7" s="12">
        <v>123.236</v>
      </c>
      <c r="Y7" s="12">
        <v>2809.55</v>
      </c>
      <c r="Z7" s="12">
        <v>-2E-3</v>
      </c>
      <c r="AA7" s="12">
        <v>-1E-3</v>
      </c>
      <c r="AB7">
        <v>2</v>
      </c>
    </row>
    <row r="8" spans="3:28" x14ac:dyDescent="0.25">
      <c r="C8">
        <v>6</v>
      </c>
      <c r="D8" s="12">
        <v>114550000000</v>
      </c>
      <c r="E8" s="12">
        <v>114550000000</v>
      </c>
      <c r="F8" s="12">
        <v>0.3</v>
      </c>
      <c r="G8" s="12">
        <v>0.3</v>
      </c>
      <c r="H8" s="12">
        <v>0</v>
      </c>
      <c r="I8" s="12">
        <v>0</v>
      </c>
      <c r="J8" s="12">
        <v>0</v>
      </c>
      <c r="K8" s="13">
        <v>1</v>
      </c>
      <c r="L8" s="13">
        <v>1</v>
      </c>
      <c r="M8" s="13">
        <v>0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2">
        <v>1.5849999999999999E-5</v>
      </c>
      <c r="U8" s="12">
        <v>1.5849999999999999E-5</v>
      </c>
      <c r="V8" s="13">
        <v>1</v>
      </c>
      <c r="W8" s="13">
        <v>1</v>
      </c>
      <c r="X8" s="12">
        <v>103.045</v>
      </c>
      <c r="Y8" s="12">
        <v>2838.85</v>
      </c>
      <c r="Z8" s="12">
        <v>-1E-3</v>
      </c>
      <c r="AA8" s="12">
        <v>0</v>
      </c>
      <c r="AB8">
        <v>2</v>
      </c>
    </row>
    <row r="9" spans="3:28" x14ac:dyDescent="0.25">
      <c r="C9">
        <v>7</v>
      </c>
      <c r="D9" s="12">
        <v>122650000000</v>
      </c>
      <c r="E9" s="12">
        <v>122650000000</v>
      </c>
      <c r="F9" s="12">
        <v>0.3</v>
      </c>
      <c r="G9" s="12">
        <v>0.3</v>
      </c>
      <c r="H9" s="12">
        <v>0</v>
      </c>
      <c r="I9" s="12">
        <v>0</v>
      </c>
      <c r="J9" s="12">
        <v>0</v>
      </c>
      <c r="K9" s="13">
        <v>1</v>
      </c>
      <c r="L9" s="13">
        <v>1</v>
      </c>
      <c r="M9" s="13">
        <v>0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2">
        <v>1.455E-5</v>
      </c>
      <c r="U9" s="12">
        <v>1.455E-5</v>
      </c>
      <c r="V9" s="13">
        <v>1</v>
      </c>
      <c r="W9" s="13">
        <v>1</v>
      </c>
      <c r="X9" s="12">
        <v>82.854000000000013</v>
      </c>
      <c r="Y9" s="12">
        <v>2868.15</v>
      </c>
      <c r="Z9" s="12">
        <v>0</v>
      </c>
      <c r="AA9" s="12">
        <v>1E-3</v>
      </c>
      <c r="AB9">
        <v>2</v>
      </c>
    </row>
    <row r="10" spans="3:28" x14ac:dyDescent="0.25">
      <c r="C10">
        <v>8</v>
      </c>
      <c r="D10" s="12">
        <v>130750000000</v>
      </c>
      <c r="E10" s="12">
        <v>130750000000</v>
      </c>
      <c r="F10" s="12">
        <v>0.3</v>
      </c>
      <c r="G10" s="12">
        <v>0.3</v>
      </c>
      <c r="H10" s="12">
        <v>0</v>
      </c>
      <c r="I10" s="12">
        <v>0</v>
      </c>
      <c r="J10" s="12">
        <v>0</v>
      </c>
      <c r="K10" s="13">
        <v>1</v>
      </c>
      <c r="L10" s="13">
        <v>1</v>
      </c>
      <c r="M10" s="13">
        <v>0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2">
        <v>1.325E-5</v>
      </c>
      <c r="U10" s="12">
        <v>1.325E-5</v>
      </c>
      <c r="V10" s="13">
        <v>1</v>
      </c>
      <c r="W10" s="13">
        <v>1</v>
      </c>
      <c r="X10" s="12">
        <v>62.663000000000011</v>
      </c>
      <c r="Y10" s="12">
        <v>2897.45</v>
      </c>
      <c r="Z10" s="12">
        <v>1E-3</v>
      </c>
      <c r="AA10" s="12">
        <v>2E-3</v>
      </c>
      <c r="AB10">
        <v>2</v>
      </c>
    </row>
    <row r="11" spans="3:28" x14ac:dyDescent="0.25">
      <c r="C11">
        <v>9</v>
      </c>
      <c r="D11" s="12">
        <v>138850000000</v>
      </c>
      <c r="E11" s="12">
        <v>138850000000</v>
      </c>
      <c r="F11" s="12">
        <v>0.3</v>
      </c>
      <c r="G11" s="12">
        <v>0.3</v>
      </c>
      <c r="H11" s="12">
        <v>0</v>
      </c>
      <c r="I11" s="12">
        <v>0</v>
      </c>
      <c r="J11" s="12">
        <v>0</v>
      </c>
      <c r="K11" s="13">
        <v>1</v>
      </c>
      <c r="L11" s="13">
        <v>1</v>
      </c>
      <c r="M11" s="13">
        <v>0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2">
        <v>1.1950000000000001E-5</v>
      </c>
      <c r="U11" s="12">
        <v>1.1950000000000001E-5</v>
      </c>
      <c r="V11" s="13">
        <v>1</v>
      </c>
      <c r="W11" s="13">
        <v>1</v>
      </c>
      <c r="X11" s="12">
        <v>42.472000000000008</v>
      </c>
      <c r="Y11" s="12">
        <v>2926.75</v>
      </c>
      <c r="Z11" s="12">
        <v>2E-3</v>
      </c>
      <c r="AA11" s="12">
        <v>3.0000000000000001E-3</v>
      </c>
      <c r="AB11">
        <v>2</v>
      </c>
    </row>
    <row r="12" spans="3:28" x14ac:dyDescent="0.25">
      <c r="C12">
        <v>10</v>
      </c>
      <c r="D12" s="12">
        <v>146950000000</v>
      </c>
      <c r="E12" s="12">
        <v>146950000000</v>
      </c>
      <c r="F12" s="12">
        <v>0.3</v>
      </c>
      <c r="G12" s="12">
        <v>0.3</v>
      </c>
      <c r="H12" s="12">
        <v>0</v>
      </c>
      <c r="I12" s="12">
        <v>0</v>
      </c>
      <c r="J12" s="12">
        <v>0</v>
      </c>
      <c r="K12" s="13">
        <v>1</v>
      </c>
      <c r="L12" s="13">
        <v>1</v>
      </c>
      <c r="M12" s="13">
        <v>0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2">
        <v>1.065E-5</v>
      </c>
      <c r="U12" s="12">
        <v>1.065E-5</v>
      </c>
      <c r="V12" s="13">
        <v>1</v>
      </c>
      <c r="W12" s="13">
        <v>1</v>
      </c>
      <c r="X12" s="12">
        <v>22.281000000000006</v>
      </c>
      <c r="Y12" s="12">
        <v>2956.05</v>
      </c>
      <c r="Z12" s="12">
        <v>3.0000000000000001E-3</v>
      </c>
      <c r="AA12" s="12">
        <v>4.0000000000000001E-3</v>
      </c>
      <c r="AB12">
        <v>2</v>
      </c>
    </row>
    <row r="13" spans="3:28" x14ac:dyDescent="0.25">
      <c r="C13">
        <v>11</v>
      </c>
      <c r="D13" s="12">
        <v>155050000000</v>
      </c>
      <c r="E13" s="12">
        <v>155050000000</v>
      </c>
      <c r="F13" s="12">
        <v>0.3</v>
      </c>
      <c r="G13" s="12">
        <v>0.3</v>
      </c>
      <c r="H13" s="12">
        <v>0</v>
      </c>
      <c r="I13" s="12">
        <v>0</v>
      </c>
      <c r="J13" s="12">
        <v>0</v>
      </c>
      <c r="K13" s="13">
        <v>1</v>
      </c>
      <c r="L13" s="13">
        <v>1</v>
      </c>
      <c r="M13" s="13">
        <v>0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S13" s="13">
        <v>1</v>
      </c>
      <c r="T13" s="12">
        <v>9.3499999999999969E-6</v>
      </c>
      <c r="U13" s="12">
        <v>9.3499999999999969E-6</v>
      </c>
      <c r="V13" s="13">
        <v>1</v>
      </c>
      <c r="W13" s="13">
        <v>1</v>
      </c>
      <c r="X13" s="12">
        <v>2.0900000000000318</v>
      </c>
      <c r="Y13" s="12">
        <v>2985.35</v>
      </c>
      <c r="Z13" s="12">
        <v>4.0000000000000001E-3</v>
      </c>
      <c r="AA13" s="12">
        <v>5.0000000000000001E-3</v>
      </c>
      <c r="AB13">
        <v>2</v>
      </c>
    </row>
    <row r="14" spans="3:28" x14ac:dyDescent="0.25">
      <c r="C14">
        <v>12</v>
      </c>
      <c r="D14" s="12">
        <v>63000000000</v>
      </c>
      <c r="E14" s="12">
        <v>63000000000</v>
      </c>
      <c r="F14" s="12">
        <v>0.3</v>
      </c>
      <c r="G14" s="12">
        <v>0.3</v>
      </c>
      <c r="H14" s="12">
        <v>0</v>
      </c>
      <c r="I14" s="12">
        <v>0</v>
      </c>
      <c r="J14" s="12">
        <v>0</v>
      </c>
      <c r="K14" s="13">
        <v>1</v>
      </c>
      <c r="L14" s="13">
        <v>1</v>
      </c>
      <c r="M14" s="13">
        <v>0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2">
        <v>5.0000000000000001E-9</v>
      </c>
      <c r="U14" s="12">
        <v>5.0000000000000001E-9</v>
      </c>
      <c r="V14" s="13">
        <v>1</v>
      </c>
      <c r="W14" s="13">
        <v>1</v>
      </c>
      <c r="X14" s="12">
        <v>2.1</v>
      </c>
      <c r="Y14" s="12">
        <v>7500</v>
      </c>
      <c r="Z14" s="12">
        <v>5.0000000000000001E-3</v>
      </c>
      <c r="AA14" s="12">
        <v>5.4999999999999997E-3</v>
      </c>
      <c r="AB14">
        <v>2</v>
      </c>
    </row>
    <row r="63" spans="3:30" x14ac:dyDescent="0.25">
      <c r="C63">
        <v>1</v>
      </c>
      <c r="D63">
        <v>33</v>
      </c>
      <c r="E63">
        <v>35</v>
      </c>
      <c r="F63">
        <v>3</v>
      </c>
      <c r="G63">
        <v>22</v>
      </c>
      <c r="H63">
        <v>34</v>
      </c>
      <c r="I63">
        <v>23</v>
      </c>
      <c r="J63">
        <v>2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3:30" x14ac:dyDescent="0.25">
      <c r="C64">
        <v>3</v>
      </c>
      <c r="D64">
        <v>35</v>
      </c>
      <c r="E64">
        <v>37</v>
      </c>
      <c r="F64">
        <v>5</v>
      </c>
      <c r="G64">
        <v>23</v>
      </c>
      <c r="H64">
        <v>36</v>
      </c>
      <c r="I64">
        <v>24</v>
      </c>
      <c r="J64">
        <v>4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3:30" x14ac:dyDescent="0.25">
      <c r="C65">
        <v>5</v>
      </c>
      <c r="D65">
        <v>37</v>
      </c>
      <c r="E65">
        <v>39</v>
      </c>
      <c r="F65">
        <v>7</v>
      </c>
      <c r="G65">
        <v>24</v>
      </c>
      <c r="H65">
        <v>38</v>
      </c>
      <c r="I65">
        <v>25</v>
      </c>
      <c r="J65">
        <v>6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3:30" x14ac:dyDescent="0.25">
      <c r="C66">
        <v>7</v>
      </c>
      <c r="D66">
        <v>39</v>
      </c>
      <c r="E66">
        <v>41</v>
      </c>
      <c r="F66">
        <v>9</v>
      </c>
      <c r="G66">
        <v>25</v>
      </c>
      <c r="H66">
        <v>40</v>
      </c>
      <c r="I66">
        <v>26</v>
      </c>
      <c r="J66">
        <v>8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3:30" x14ac:dyDescent="0.25">
      <c r="C67">
        <v>9</v>
      </c>
      <c r="D67">
        <v>41</v>
      </c>
      <c r="E67">
        <v>43</v>
      </c>
      <c r="F67">
        <v>11</v>
      </c>
      <c r="G67">
        <v>26</v>
      </c>
      <c r="H67">
        <v>42</v>
      </c>
      <c r="I67">
        <v>27</v>
      </c>
      <c r="J67">
        <v>10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3:30" x14ac:dyDescent="0.25">
      <c r="C68">
        <v>11</v>
      </c>
      <c r="D68">
        <v>43</v>
      </c>
      <c r="E68">
        <v>45</v>
      </c>
      <c r="F68">
        <v>13</v>
      </c>
      <c r="G68">
        <v>27</v>
      </c>
      <c r="H68">
        <v>44</v>
      </c>
      <c r="I68">
        <v>28</v>
      </c>
      <c r="J68">
        <v>12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3:30" x14ac:dyDescent="0.25">
      <c r="C69">
        <v>13</v>
      </c>
      <c r="D69">
        <v>45</v>
      </c>
      <c r="E69">
        <v>47</v>
      </c>
      <c r="F69">
        <v>15</v>
      </c>
      <c r="G69">
        <v>28</v>
      </c>
      <c r="H69">
        <v>46</v>
      </c>
      <c r="I69">
        <v>29</v>
      </c>
      <c r="J69">
        <v>14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3:30" x14ac:dyDescent="0.25">
      <c r="C70">
        <v>15</v>
      </c>
      <c r="D70">
        <v>47</v>
      </c>
      <c r="E70">
        <v>49</v>
      </c>
      <c r="F70">
        <v>17</v>
      </c>
      <c r="G70">
        <v>29</v>
      </c>
      <c r="H70">
        <v>48</v>
      </c>
      <c r="I70">
        <v>30</v>
      </c>
      <c r="J70">
        <v>16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3:30" x14ac:dyDescent="0.25">
      <c r="C71">
        <v>17</v>
      </c>
      <c r="D71">
        <v>49</v>
      </c>
      <c r="E71">
        <v>51</v>
      </c>
      <c r="F71">
        <v>19</v>
      </c>
      <c r="G71">
        <v>30</v>
      </c>
      <c r="H71">
        <v>50</v>
      </c>
      <c r="I71">
        <v>31</v>
      </c>
      <c r="J71">
        <v>18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3:30" x14ac:dyDescent="0.25">
      <c r="C72">
        <v>19</v>
      </c>
      <c r="D72">
        <v>51</v>
      </c>
      <c r="E72">
        <v>53</v>
      </c>
      <c r="F72">
        <v>21</v>
      </c>
      <c r="G72">
        <v>31</v>
      </c>
      <c r="H72">
        <v>52</v>
      </c>
      <c r="I72">
        <v>32</v>
      </c>
      <c r="J72">
        <v>20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3:30" x14ac:dyDescent="0.25">
      <c r="C73">
        <v>33</v>
      </c>
      <c r="D73">
        <v>65</v>
      </c>
      <c r="E73">
        <v>67</v>
      </c>
      <c r="F73">
        <v>35</v>
      </c>
      <c r="G73">
        <v>54</v>
      </c>
      <c r="H73">
        <v>66</v>
      </c>
      <c r="I73">
        <v>55</v>
      </c>
      <c r="J73">
        <v>34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3:30" x14ac:dyDescent="0.25">
      <c r="C74">
        <v>35</v>
      </c>
      <c r="D74">
        <v>67</v>
      </c>
      <c r="E74">
        <v>69</v>
      </c>
      <c r="F74">
        <v>37</v>
      </c>
      <c r="G74">
        <v>55</v>
      </c>
      <c r="H74">
        <v>68</v>
      </c>
      <c r="I74">
        <v>56</v>
      </c>
      <c r="J74">
        <v>36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3:30" x14ac:dyDescent="0.25">
      <c r="C75">
        <v>37</v>
      </c>
      <c r="D75">
        <v>69</v>
      </c>
      <c r="E75">
        <v>71</v>
      </c>
      <c r="F75">
        <v>39</v>
      </c>
      <c r="G75">
        <v>56</v>
      </c>
      <c r="H75">
        <v>70</v>
      </c>
      <c r="I75">
        <v>57</v>
      </c>
      <c r="J75">
        <v>38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3:30" x14ac:dyDescent="0.25">
      <c r="C76">
        <v>39</v>
      </c>
      <c r="D76">
        <v>71</v>
      </c>
      <c r="E76">
        <v>73</v>
      </c>
      <c r="F76">
        <v>41</v>
      </c>
      <c r="G76">
        <v>57</v>
      </c>
      <c r="H76">
        <v>72</v>
      </c>
      <c r="I76">
        <v>58</v>
      </c>
      <c r="J76">
        <v>40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3:30" x14ac:dyDescent="0.25">
      <c r="C77">
        <v>41</v>
      </c>
      <c r="D77">
        <v>73</v>
      </c>
      <c r="E77">
        <v>75</v>
      </c>
      <c r="F77">
        <v>43</v>
      </c>
      <c r="G77">
        <v>58</v>
      </c>
      <c r="H77">
        <v>74</v>
      </c>
      <c r="I77">
        <v>59</v>
      </c>
      <c r="J77">
        <v>42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3:30" x14ac:dyDescent="0.25">
      <c r="C78">
        <v>43</v>
      </c>
      <c r="D78">
        <v>75</v>
      </c>
      <c r="E78">
        <v>77</v>
      </c>
      <c r="F78">
        <v>45</v>
      </c>
      <c r="G78">
        <v>59</v>
      </c>
      <c r="H78">
        <v>76</v>
      </c>
      <c r="I78">
        <v>60</v>
      </c>
      <c r="J78">
        <v>44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3:30" x14ac:dyDescent="0.25">
      <c r="C79">
        <v>45</v>
      </c>
      <c r="D79">
        <v>77</v>
      </c>
      <c r="E79">
        <v>79</v>
      </c>
      <c r="F79">
        <v>47</v>
      </c>
      <c r="G79">
        <v>60</v>
      </c>
      <c r="H79">
        <v>78</v>
      </c>
      <c r="I79">
        <v>61</v>
      </c>
      <c r="J79">
        <v>46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3:30" x14ac:dyDescent="0.25">
      <c r="C80">
        <v>47</v>
      </c>
      <c r="D80">
        <v>79</v>
      </c>
      <c r="E80">
        <v>81</v>
      </c>
      <c r="F80">
        <v>49</v>
      </c>
      <c r="G80">
        <v>61</v>
      </c>
      <c r="H80">
        <v>80</v>
      </c>
      <c r="I80">
        <v>62</v>
      </c>
      <c r="J80">
        <v>48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3:30" x14ac:dyDescent="0.25">
      <c r="C81">
        <v>49</v>
      </c>
      <c r="D81">
        <v>81</v>
      </c>
      <c r="E81">
        <v>83</v>
      </c>
      <c r="F81">
        <v>51</v>
      </c>
      <c r="G81">
        <v>62</v>
      </c>
      <c r="H81">
        <v>82</v>
      </c>
      <c r="I81">
        <v>63</v>
      </c>
      <c r="J81">
        <v>50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3:30" x14ac:dyDescent="0.25">
      <c r="C82">
        <v>51</v>
      </c>
      <c r="D82">
        <v>83</v>
      </c>
      <c r="E82">
        <v>85</v>
      </c>
      <c r="F82">
        <v>53</v>
      </c>
      <c r="G82">
        <v>63</v>
      </c>
      <c r="H82">
        <v>84</v>
      </c>
      <c r="I82">
        <v>64</v>
      </c>
      <c r="J82">
        <v>52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3:30" x14ac:dyDescent="0.25">
      <c r="C83">
        <v>65</v>
      </c>
      <c r="D83">
        <v>97</v>
      </c>
      <c r="E83">
        <v>99</v>
      </c>
      <c r="F83">
        <v>67</v>
      </c>
      <c r="G83">
        <v>86</v>
      </c>
      <c r="H83">
        <v>98</v>
      </c>
      <c r="I83">
        <v>87</v>
      </c>
      <c r="J83">
        <v>66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3:30" x14ac:dyDescent="0.25">
      <c r="C84">
        <v>67</v>
      </c>
      <c r="D84">
        <v>99</v>
      </c>
      <c r="E84">
        <v>101</v>
      </c>
      <c r="F84">
        <v>69</v>
      </c>
      <c r="G84">
        <v>87</v>
      </c>
      <c r="H84">
        <v>100</v>
      </c>
      <c r="I84">
        <v>88</v>
      </c>
      <c r="J84">
        <v>68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3:30" x14ac:dyDescent="0.25">
      <c r="C85">
        <v>69</v>
      </c>
      <c r="D85">
        <v>101</v>
      </c>
      <c r="E85">
        <v>103</v>
      </c>
      <c r="F85">
        <v>71</v>
      </c>
      <c r="G85">
        <v>88</v>
      </c>
      <c r="H85">
        <v>102</v>
      </c>
      <c r="I85">
        <v>89</v>
      </c>
      <c r="J85">
        <v>70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3:30" x14ac:dyDescent="0.25">
      <c r="C86">
        <v>71</v>
      </c>
      <c r="D86">
        <v>103</v>
      </c>
      <c r="E86">
        <v>105</v>
      </c>
      <c r="F86">
        <v>73</v>
      </c>
      <c r="G86">
        <v>89</v>
      </c>
      <c r="H86">
        <v>104</v>
      </c>
      <c r="I86">
        <v>90</v>
      </c>
      <c r="J86">
        <v>72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3:30" x14ac:dyDescent="0.25">
      <c r="C87">
        <v>73</v>
      </c>
      <c r="D87">
        <v>105</v>
      </c>
      <c r="E87">
        <v>107</v>
      </c>
      <c r="F87">
        <v>75</v>
      </c>
      <c r="G87">
        <v>90</v>
      </c>
      <c r="H87">
        <v>106</v>
      </c>
      <c r="I87">
        <v>91</v>
      </c>
      <c r="J87">
        <v>74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3:30" x14ac:dyDescent="0.25">
      <c r="C88">
        <v>75</v>
      </c>
      <c r="D88">
        <v>107</v>
      </c>
      <c r="E88">
        <v>109</v>
      </c>
      <c r="F88">
        <v>77</v>
      </c>
      <c r="G88">
        <v>91</v>
      </c>
      <c r="H88">
        <v>108</v>
      </c>
      <c r="I88">
        <v>92</v>
      </c>
      <c r="J88">
        <v>76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3:30" x14ac:dyDescent="0.25">
      <c r="C89">
        <v>77</v>
      </c>
      <c r="D89">
        <v>109</v>
      </c>
      <c r="E89">
        <v>111</v>
      </c>
      <c r="F89">
        <v>79</v>
      </c>
      <c r="G89">
        <v>92</v>
      </c>
      <c r="H89">
        <v>110</v>
      </c>
      <c r="I89">
        <v>93</v>
      </c>
      <c r="J89">
        <v>78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3:30" x14ac:dyDescent="0.25">
      <c r="C90">
        <v>79</v>
      </c>
      <c r="D90">
        <v>111</v>
      </c>
      <c r="E90">
        <v>113</v>
      </c>
      <c r="F90">
        <v>81</v>
      </c>
      <c r="G90">
        <v>93</v>
      </c>
      <c r="H90">
        <v>112</v>
      </c>
      <c r="I90">
        <v>94</v>
      </c>
      <c r="J90">
        <v>80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3:30" x14ac:dyDescent="0.25">
      <c r="C91">
        <v>81</v>
      </c>
      <c r="D91">
        <v>113</v>
      </c>
      <c r="E91">
        <v>115</v>
      </c>
      <c r="F91">
        <v>83</v>
      </c>
      <c r="G91">
        <v>94</v>
      </c>
      <c r="H91">
        <v>114</v>
      </c>
      <c r="I91">
        <v>95</v>
      </c>
      <c r="J91">
        <v>82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3:30" x14ac:dyDescent="0.25">
      <c r="C92">
        <v>83</v>
      </c>
      <c r="D92">
        <v>115</v>
      </c>
      <c r="E92">
        <v>117</v>
      </c>
      <c r="F92">
        <v>85</v>
      </c>
      <c r="G92">
        <v>95</v>
      </c>
      <c r="H92">
        <v>116</v>
      </c>
      <c r="I92">
        <v>96</v>
      </c>
      <c r="J92">
        <v>84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3:30" x14ac:dyDescent="0.25">
      <c r="C93">
        <v>97</v>
      </c>
      <c r="D93">
        <v>129</v>
      </c>
      <c r="E93">
        <v>131</v>
      </c>
      <c r="F93">
        <v>99</v>
      </c>
      <c r="G93">
        <v>118</v>
      </c>
      <c r="H93">
        <v>130</v>
      </c>
      <c r="I93">
        <v>119</v>
      </c>
      <c r="J93">
        <v>98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3:30" x14ac:dyDescent="0.25">
      <c r="C94">
        <v>99</v>
      </c>
      <c r="D94">
        <v>131</v>
      </c>
      <c r="E94">
        <v>133</v>
      </c>
      <c r="F94">
        <v>101</v>
      </c>
      <c r="G94">
        <v>119</v>
      </c>
      <c r="H94">
        <v>132</v>
      </c>
      <c r="I94">
        <v>120</v>
      </c>
      <c r="J94">
        <v>100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3:30" x14ac:dyDescent="0.25">
      <c r="C95">
        <v>101</v>
      </c>
      <c r="D95">
        <v>133</v>
      </c>
      <c r="E95">
        <v>135</v>
      </c>
      <c r="F95">
        <v>103</v>
      </c>
      <c r="G95">
        <v>120</v>
      </c>
      <c r="H95">
        <v>134</v>
      </c>
      <c r="I95">
        <v>121</v>
      </c>
      <c r="J95">
        <v>102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3:30" x14ac:dyDescent="0.25">
      <c r="C96">
        <v>103</v>
      </c>
      <c r="D96">
        <v>135</v>
      </c>
      <c r="E96">
        <v>137</v>
      </c>
      <c r="F96">
        <v>105</v>
      </c>
      <c r="G96">
        <v>121</v>
      </c>
      <c r="H96">
        <v>136</v>
      </c>
      <c r="I96">
        <v>122</v>
      </c>
      <c r="J96">
        <v>104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3:30" x14ac:dyDescent="0.25">
      <c r="C97">
        <v>105</v>
      </c>
      <c r="D97">
        <v>137</v>
      </c>
      <c r="E97">
        <v>139</v>
      </c>
      <c r="F97">
        <v>107</v>
      </c>
      <c r="G97">
        <v>122</v>
      </c>
      <c r="H97">
        <v>138</v>
      </c>
      <c r="I97">
        <v>123</v>
      </c>
      <c r="J97">
        <v>106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3:30" x14ac:dyDescent="0.25">
      <c r="C98">
        <v>107</v>
      </c>
      <c r="D98">
        <v>139</v>
      </c>
      <c r="E98">
        <v>141</v>
      </c>
      <c r="F98">
        <v>109</v>
      </c>
      <c r="G98">
        <v>123</v>
      </c>
      <c r="H98">
        <v>140</v>
      </c>
      <c r="I98">
        <v>124</v>
      </c>
      <c r="J98">
        <v>108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3:30" x14ac:dyDescent="0.25">
      <c r="C99">
        <v>109</v>
      </c>
      <c r="D99">
        <v>141</v>
      </c>
      <c r="E99">
        <v>143</v>
      </c>
      <c r="F99">
        <v>111</v>
      </c>
      <c r="G99">
        <v>124</v>
      </c>
      <c r="H99">
        <v>142</v>
      </c>
      <c r="I99">
        <v>125</v>
      </c>
      <c r="J99">
        <v>110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3:30" x14ac:dyDescent="0.25">
      <c r="C100">
        <v>111</v>
      </c>
      <c r="D100">
        <v>143</v>
      </c>
      <c r="E100">
        <v>145</v>
      </c>
      <c r="F100">
        <v>113</v>
      </c>
      <c r="G100">
        <v>125</v>
      </c>
      <c r="H100">
        <v>144</v>
      </c>
      <c r="I100">
        <v>126</v>
      </c>
      <c r="J100">
        <v>112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3:30" x14ac:dyDescent="0.25">
      <c r="C101">
        <v>113</v>
      </c>
      <c r="D101">
        <v>145</v>
      </c>
      <c r="E101">
        <v>147</v>
      </c>
      <c r="F101">
        <v>115</v>
      </c>
      <c r="G101">
        <v>126</v>
      </c>
      <c r="H101">
        <v>146</v>
      </c>
      <c r="I101">
        <v>127</v>
      </c>
      <c r="J101">
        <v>114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3:30" x14ac:dyDescent="0.25">
      <c r="C102">
        <v>115</v>
      </c>
      <c r="D102">
        <v>147</v>
      </c>
      <c r="E102">
        <v>149</v>
      </c>
      <c r="F102">
        <v>117</v>
      </c>
      <c r="G102">
        <v>127</v>
      </c>
      <c r="H102">
        <v>148</v>
      </c>
      <c r="I102">
        <v>128</v>
      </c>
      <c r="J102">
        <v>116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3:30" x14ac:dyDescent="0.25">
      <c r="C103">
        <v>129</v>
      </c>
      <c r="D103">
        <v>161</v>
      </c>
      <c r="E103">
        <v>163</v>
      </c>
      <c r="F103">
        <v>131</v>
      </c>
      <c r="G103">
        <v>150</v>
      </c>
      <c r="H103">
        <v>162</v>
      </c>
      <c r="I103">
        <v>151</v>
      </c>
      <c r="J103">
        <v>130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3:30" x14ac:dyDescent="0.25">
      <c r="C104">
        <v>131</v>
      </c>
      <c r="D104">
        <v>163</v>
      </c>
      <c r="E104">
        <v>165</v>
      </c>
      <c r="F104">
        <v>133</v>
      </c>
      <c r="G104">
        <v>151</v>
      </c>
      <c r="H104">
        <v>164</v>
      </c>
      <c r="I104">
        <v>152</v>
      </c>
      <c r="J104">
        <v>132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3:30" x14ac:dyDescent="0.25">
      <c r="C105">
        <v>133</v>
      </c>
      <c r="D105">
        <v>165</v>
      </c>
      <c r="E105">
        <v>167</v>
      </c>
      <c r="F105">
        <v>135</v>
      </c>
      <c r="G105">
        <v>152</v>
      </c>
      <c r="H105">
        <v>166</v>
      </c>
      <c r="I105">
        <v>153</v>
      </c>
      <c r="J105">
        <v>134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3:30" x14ac:dyDescent="0.25">
      <c r="C106">
        <v>135</v>
      </c>
      <c r="D106">
        <v>167</v>
      </c>
      <c r="E106">
        <v>169</v>
      </c>
      <c r="F106">
        <v>137</v>
      </c>
      <c r="G106">
        <v>153</v>
      </c>
      <c r="H106">
        <v>168</v>
      </c>
      <c r="I106">
        <v>154</v>
      </c>
      <c r="J106">
        <v>136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3:30" x14ac:dyDescent="0.25">
      <c r="C107">
        <v>137</v>
      </c>
      <c r="D107">
        <v>169</v>
      </c>
      <c r="E107">
        <v>171</v>
      </c>
      <c r="F107">
        <v>139</v>
      </c>
      <c r="G107">
        <v>154</v>
      </c>
      <c r="H107">
        <v>170</v>
      </c>
      <c r="I107">
        <v>155</v>
      </c>
      <c r="J107">
        <v>138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3:30" x14ac:dyDescent="0.25">
      <c r="C108">
        <v>139</v>
      </c>
      <c r="D108">
        <v>171</v>
      </c>
      <c r="E108">
        <v>173</v>
      </c>
      <c r="F108">
        <v>141</v>
      </c>
      <c r="G108">
        <v>155</v>
      </c>
      <c r="H108">
        <v>172</v>
      </c>
      <c r="I108">
        <v>156</v>
      </c>
      <c r="J108">
        <v>140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3:30" x14ac:dyDescent="0.25">
      <c r="C109">
        <v>141</v>
      </c>
      <c r="D109">
        <v>173</v>
      </c>
      <c r="E109">
        <v>175</v>
      </c>
      <c r="F109">
        <v>143</v>
      </c>
      <c r="G109">
        <v>156</v>
      </c>
      <c r="H109">
        <v>174</v>
      </c>
      <c r="I109">
        <v>157</v>
      </c>
      <c r="J109">
        <v>142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3:30" x14ac:dyDescent="0.25">
      <c r="C110">
        <v>143</v>
      </c>
      <c r="D110">
        <v>175</v>
      </c>
      <c r="E110">
        <v>177</v>
      </c>
      <c r="F110">
        <v>145</v>
      </c>
      <c r="G110">
        <v>157</v>
      </c>
      <c r="H110">
        <v>176</v>
      </c>
      <c r="I110">
        <v>158</v>
      </c>
      <c r="J110">
        <v>144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3:30" x14ac:dyDescent="0.25">
      <c r="C111">
        <v>145</v>
      </c>
      <c r="D111">
        <v>177</v>
      </c>
      <c r="E111">
        <v>179</v>
      </c>
      <c r="F111">
        <v>147</v>
      </c>
      <c r="G111">
        <v>158</v>
      </c>
      <c r="H111">
        <v>178</v>
      </c>
      <c r="I111">
        <v>159</v>
      </c>
      <c r="J111">
        <v>146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3:30" x14ac:dyDescent="0.25">
      <c r="C112">
        <v>147</v>
      </c>
      <c r="D112">
        <v>179</v>
      </c>
      <c r="E112">
        <v>181</v>
      </c>
      <c r="F112">
        <v>149</v>
      </c>
      <c r="G112">
        <v>159</v>
      </c>
      <c r="H112">
        <v>180</v>
      </c>
      <c r="I112">
        <v>160</v>
      </c>
      <c r="J112">
        <v>148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3:30" x14ac:dyDescent="0.25">
      <c r="C113">
        <v>161</v>
      </c>
      <c r="D113">
        <v>193</v>
      </c>
      <c r="E113">
        <v>195</v>
      </c>
      <c r="F113">
        <v>163</v>
      </c>
      <c r="G113">
        <v>182</v>
      </c>
      <c r="H113">
        <v>194</v>
      </c>
      <c r="I113">
        <v>183</v>
      </c>
      <c r="J113">
        <v>162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3:30" x14ac:dyDescent="0.25">
      <c r="C114">
        <v>163</v>
      </c>
      <c r="D114">
        <v>195</v>
      </c>
      <c r="E114">
        <v>197</v>
      </c>
      <c r="F114">
        <v>165</v>
      </c>
      <c r="G114">
        <v>183</v>
      </c>
      <c r="H114">
        <v>196</v>
      </c>
      <c r="I114">
        <v>184</v>
      </c>
      <c r="J114">
        <v>164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3:30" x14ac:dyDescent="0.25">
      <c r="C115">
        <v>165</v>
      </c>
      <c r="D115">
        <v>197</v>
      </c>
      <c r="E115">
        <v>199</v>
      </c>
      <c r="F115">
        <v>167</v>
      </c>
      <c r="G115">
        <v>184</v>
      </c>
      <c r="H115">
        <v>198</v>
      </c>
      <c r="I115">
        <v>185</v>
      </c>
      <c r="J115">
        <v>166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3:30" x14ac:dyDescent="0.25">
      <c r="C116">
        <v>167</v>
      </c>
      <c r="D116">
        <v>199</v>
      </c>
      <c r="E116">
        <v>201</v>
      </c>
      <c r="F116">
        <v>169</v>
      </c>
      <c r="G116">
        <v>185</v>
      </c>
      <c r="H116">
        <v>200</v>
      </c>
      <c r="I116">
        <v>186</v>
      </c>
      <c r="J116">
        <v>168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3:30" x14ac:dyDescent="0.25">
      <c r="C117">
        <v>169</v>
      </c>
      <c r="D117">
        <v>201</v>
      </c>
      <c r="E117">
        <v>203</v>
      </c>
      <c r="F117">
        <v>171</v>
      </c>
      <c r="G117">
        <v>186</v>
      </c>
      <c r="H117">
        <v>202</v>
      </c>
      <c r="I117">
        <v>187</v>
      </c>
      <c r="J117">
        <v>170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3:30" x14ac:dyDescent="0.25">
      <c r="C118">
        <v>171</v>
      </c>
      <c r="D118">
        <v>203</v>
      </c>
      <c r="E118">
        <v>205</v>
      </c>
      <c r="F118">
        <v>173</v>
      </c>
      <c r="G118">
        <v>187</v>
      </c>
      <c r="H118">
        <v>204</v>
      </c>
      <c r="I118">
        <v>188</v>
      </c>
      <c r="J118">
        <v>172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3:30" x14ac:dyDescent="0.25">
      <c r="C119">
        <v>173</v>
      </c>
      <c r="D119">
        <v>205</v>
      </c>
      <c r="E119">
        <v>207</v>
      </c>
      <c r="F119">
        <v>175</v>
      </c>
      <c r="G119">
        <v>188</v>
      </c>
      <c r="H119">
        <v>206</v>
      </c>
      <c r="I119">
        <v>189</v>
      </c>
      <c r="J119">
        <v>174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3:30" x14ac:dyDescent="0.25">
      <c r="C120">
        <v>175</v>
      </c>
      <c r="D120">
        <v>207</v>
      </c>
      <c r="E120">
        <v>209</v>
      </c>
      <c r="F120">
        <v>177</v>
      </c>
      <c r="G120">
        <v>189</v>
      </c>
      <c r="H120">
        <v>208</v>
      </c>
      <c r="I120">
        <v>190</v>
      </c>
      <c r="J120">
        <v>176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3:30" x14ac:dyDescent="0.25">
      <c r="C121">
        <v>177</v>
      </c>
      <c r="D121">
        <v>209</v>
      </c>
      <c r="E121">
        <v>211</v>
      </c>
      <c r="F121">
        <v>179</v>
      </c>
      <c r="G121">
        <v>190</v>
      </c>
      <c r="H121">
        <v>210</v>
      </c>
      <c r="I121">
        <v>191</v>
      </c>
      <c r="J121">
        <v>178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3:30" x14ac:dyDescent="0.25">
      <c r="C122">
        <v>179</v>
      </c>
      <c r="D122">
        <v>211</v>
      </c>
      <c r="E122">
        <v>213</v>
      </c>
      <c r="F122">
        <v>181</v>
      </c>
      <c r="G122">
        <v>191</v>
      </c>
      <c r="H122">
        <v>212</v>
      </c>
      <c r="I122">
        <v>192</v>
      </c>
      <c r="J122">
        <v>180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3:30" x14ac:dyDescent="0.25">
      <c r="C123">
        <v>193</v>
      </c>
      <c r="D123">
        <v>225</v>
      </c>
      <c r="E123">
        <v>227</v>
      </c>
      <c r="F123">
        <v>195</v>
      </c>
      <c r="G123">
        <v>214</v>
      </c>
      <c r="H123">
        <v>226</v>
      </c>
      <c r="I123">
        <v>215</v>
      </c>
      <c r="J123">
        <v>194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3:30" x14ac:dyDescent="0.25">
      <c r="C124">
        <v>195</v>
      </c>
      <c r="D124">
        <v>227</v>
      </c>
      <c r="E124">
        <v>229</v>
      </c>
      <c r="F124">
        <v>197</v>
      </c>
      <c r="G124">
        <v>215</v>
      </c>
      <c r="H124">
        <v>228</v>
      </c>
      <c r="I124">
        <v>216</v>
      </c>
      <c r="J124">
        <v>196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3:30" x14ac:dyDescent="0.25">
      <c r="C125">
        <v>197</v>
      </c>
      <c r="D125">
        <v>229</v>
      </c>
      <c r="E125">
        <v>231</v>
      </c>
      <c r="F125">
        <v>199</v>
      </c>
      <c r="G125">
        <v>216</v>
      </c>
      <c r="H125">
        <v>230</v>
      </c>
      <c r="I125">
        <v>217</v>
      </c>
      <c r="J125">
        <v>198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3:30" x14ac:dyDescent="0.25">
      <c r="C126">
        <v>199</v>
      </c>
      <c r="D126">
        <v>231</v>
      </c>
      <c r="E126">
        <v>233</v>
      </c>
      <c r="F126">
        <v>201</v>
      </c>
      <c r="G126">
        <v>217</v>
      </c>
      <c r="H126">
        <v>232</v>
      </c>
      <c r="I126">
        <v>218</v>
      </c>
      <c r="J126">
        <v>200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3:30" x14ac:dyDescent="0.25">
      <c r="C127">
        <v>201</v>
      </c>
      <c r="D127">
        <v>233</v>
      </c>
      <c r="E127">
        <v>235</v>
      </c>
      <c r="F127">
        <v>203</v>
      </c>
      <c r="G127">
        <v>218</v>
      </c>
      <c r="H127">
        <v>234</v>
      </c>
      <c r="I127">
        <v>219</v>
      </c>
      <c r="J127">
        <v>202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3:30" x14ac:dyDescent="0.25">
      <c r="C128">
        <v>203</v>
      </c>
      <c r="D128">
        <v>235</v>
      </c>
      <c r="E128">
        <v>237</v>
      </c>
      <c r="F128">
        <v>205</v>
      </c>
      <c r="G128">
        <v>219</v>
      </c>
      <c r="H128">
        <v>236</v>
      </c>
      <c r="I128">
        <v>220</v>
      </c>
      <c r="J128">
        <v>204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3:30" x14ac:dyDescent="0.25">
      <c r="C129">
        <v>205</v>
      </c>
      <c r="D129">
        <v>237</v>
      </c>
      <c r="E129">
        <v>239</v>
      </c>
      <c r="F129">
        <v>207</v>
      </c>
      <c r="G129">
        <v>220</v>
      </c>
      <c r="H129">
        <v>238</v>
      </c>
      <c r="I129">
        <v>221</v>
      </c>
      <c r="J129">
        <v>206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3:30" x14ac:dyDescent="0.25">
      <c r="C130">
        <v>207</v>
      </c>
      <c r="D130">
        <v>239</v>
      </c>
      <c r="E130">
        <v>241</v>
      </c>
      <c r="F130">
        <v>209</v>
      </c>
      <c r="G130">
        <v>221</v>
      </c>
      <c r="H130">
        <v>240</v>
      </c>
      <c r="I130">
        <v>222</v>
      </c>
      <c r="J130">
        <v>208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3:30" x14ac:dyDescent="0.25">
      <c r="C131">
        <v>209</v>
      </c>
      <c r="D131">
        <v>241</v>
      </c>
      <c r="E131">
        <v>243</v>
      </c>
      <c r="F131">
        <v>211</v>
      </c>
      <c r="G131">
        <v>222</v>
      </c>
      <c r="H131">
        <v>242</v>
      </c>
      <c r="I131">
        <v>223</v>
      </c>
      <c r="J131">
        <v>210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3:30" x14ac:dyDescent="0.25">
      <c r="C132">
        <v>211</v>
      </c>
      <c r="D132">
        <v>243</v>
      </c>
      <c r="E132">
        <v>245</v>
      </c>
      <c r="F132">
        <v>213</v>
      </c>
      <c r="G132">
        <v>223</v>
      </c>
      <c r="H132">
        <v>244</v>
      </c>
      <c r="I132">
        <v>224</v>
      </c>
      <c r="J132">
        <v>212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3:30" x14ac:dyDescent="0.25">
      <c r="C133">
        <v>225</v>
      </c>
      <c r="D133">
        <v>257</v>
      </c>
      <c r="E133">
        <v>259</v>
      </c>
      <c r="F133">
        <v>227</v>
      </c>
      <c r="G133">
        <v>246</v>
      </c>
      <c r="H133">
        <v>258</v>
      </c>
      <c r="I133">
        <v>247</v>
      </c>
      <c r="J133">
        <v>226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3:30" x14ac:dyDescent="0.25">
      <c r="C134">
        <v>227</v>
      </c>
      <c r="D134">
        <v>259</v>
      </c>
      <c r="E134">
        <v>261</v>
      </c>
      <c r="F134">
        <v>229</v>
      </c>
      <c r="G134">
        <v>247</v>
      </c>
      <c r="H134">
        <v>260</v>
      </c>
      <c r="I134">
        <v>248</v>
      </c>
      <c r="J134">
        <v>228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3:30" x14ac:dyDescent="0.25">
      <c r="C135">
        <v>229</v>
      </c>
      <c r="D135">
        <v>261</v>
      </c>
      <c r="E135">
        <v>263</v>
      </c>
      <c r="F135">
        <v>231</v>
      </c>
      <c r="G135">
        <v>248</v>
      </c>
      <c r="H135">
        <v>262</v>
      </c>
      <c r="I135">
        <v>249</v>
      </c>
      <c r="J135">
        <v>230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3:30" x14ac:dyDescent="0.25">
      <c r="C136">
        <v>231</v>
      </c>
      <c r="D136">
        <v>263</v>
      </c>
      <c r="E136">
        <v>265</v>
      </c>
      <c r="F136">
        <v>233</v>
      </c>
      <c r="G136">
        <v>249</v>
      </c>
      <c r="H136">
        <v>264</v>
      </c>
      <c r="I136">
        <v>250</v>
      </c>
      <c r="J136">
        <v>232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3:30" x14ac:dyDescent="0.25">
      <c r="C137">
        <v>233</v>
      </c>
      <c r="D137">
        <v>265</v>
      </c>
      <c r="E137">
        <v>267</v>
      </c>
      <c r="F137">
        <v>235</v>
      </c>
      <c r="G137">
        <v>250</v>
      </c>
      <c r="H137">
        <v>266</v>
      </c>
      <c r="I137">
        <v>251</v>
      </c>
      <c r="J137">
        <v>234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3:30" x14ac:dyDescent="0.25">
      <c r="C138">
        <v>235</v>
      </c>
      <c r="D138">
        <v>267</v>
      </c>
      <c r="E138">
        <v>269</v>
      </c>
      <c r="F138">
        <v>237</v>
      </c>
      <c r="G138">
        <v>251</v>
      </c>
      <c r="H138">
        <v>268</v>
      </c>
      <c r="I138">
        <v>252</v>
      </c>
      <c r="J138">
        <v>236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3:30" x14ac:dyDescent="0.25">
      <c r="C139">
        <v>237</v>
      </c>
      <c r="D139">
        <v>269</v>
      </c>
      <c r="E139">
        <v>271</v>
      </c>
      <c r="F139">
        <v>239</v>
      </c>
      <c r="G139">
        <v>252</v>
      </c>
      <c r="H139">
        <v>270</v>
      </c>
      <c r="I139">
        <v>253</v>
      </c>
      <c r="J139">
        <v>238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3:30" x14ac:dyDescent="0.25">
      <c r="C140">
        <v>239</v>
      </c>
      <c r="D140">
        <v>271</v>
      </c>
      <c r="E140">
        <v>273</v>
      </c>
      <c r="F140">
        <v>241</v>
      </c>
      <c r="G140">
        <v>253</v>
      </c>
      <c r="H140">
        <v>272</v>
      </c>
      <c r="I140">
        <v>254</v>
      </c>
      <c r="J140">
        <v>240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3:30" x14ac:dyDescent="0.25">
      <c r="C141">
        <v>241</v>
      </c>
      <c r="D141">
        <v>273</v>
      </c>
      <c r="E141">
        <v>275</v>
      </c>
      <c r="F141">
        <v>243</v>
      </c>
      <c r="G141">
        <v>254</v>
      </c>
      <c r="H141">
        <v>274</v>
      </c>
      <c r="I141">
        <v>255</v>
      </c>
      <c r="J141">
        <v>242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3:30" x14ac:dyDescent="0.25">
      <c r="C142">
        <v>243</v>
      </c>
      <c r="D142">
        <v>275</v>
      </c>
      <c r="E142">
        <v>277</v>
      </c>
      <c r="F142">
        <v>245</v>
      </c>
      <c r="G142">
        <v>255</v>
      </c>
      <c r="H142">
        <v>276</v>
      </c>
      <c r="I142">
        <v>256</v>
      </c>
      <c r="J142">
        <v>244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3:30" x14ac:dyDescent="0.25">
      <c r="C143">
        <v>257</v>
      </c>
      <c r="D143">
        <v>289</v>
      </c>
      <c r="E143">
        <v>291</v>
      </c>
      <c r="F143">
        <v>259</v>
      </c>
      <c r="G143">
        <v>278</v>
      </c>
      <c r="H143">
        <v>290</v>
      </c>
      <c r="I143">
        <v>279</v>
      </c>
      <c r="J143">
        <v>258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3:30" x14ac:dyDescent="0.25">
      <c r="C144">
        <v>259</v>
      </c>
      <c r="D144">
        <v>291</v>
      </c>
      <c r="E144">
        <v>293</v>
      </c>
      <c r="F144">
        <v>261</v>
      </c>
      <c r="G144">
        <v>279</v>
      </c>
      <c r="H144">
        <v>292</v>
      </c>
      <c r="I144">
        <v>280</v>
      </c>
      <c r="J144">
        <v>260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3:30" x14ac:dyDescent="0.25">
      <c r="C145">
        <v>261</v>
      </c>
      <c r="D145">
        <v>293</v>
      </c>
      <c r="E145">
        <v>295</v>
      </c>
      <c r="F145">
        <v>263</v>
      </c>
      <c r="G145">
        <v>280</v>
      </c>
      <c r="H145">
        <v>294</v>
      </c>
      <c r="I145">
        <v>281</v>
      </c>
      <c r="J145">
        <v>262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3:30" x14ac:dyDescent="0.25">
      <c r="C146">
        <v>263</v>
      </c>
      <c r="D146">
        <v>295</v>
      </c>
      <c r="E146">
        <v>297</v>
      </c>
      <c r="F146">
        <v>265</v>
      </c>
      <c r="G146">
        <v>281</v>
      </c>
      <c r="H146">
        <v>296</v>
      </c>
      <c r="I146">
        <v>282</v>
      </c>
      <c r="J146">
        <v>264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3:30" x14ac:dyDescent="0.25">
      <c r="C147">
        <v>265</v>
      </c>
      <c r="D147">
        <v>297</v>
      </c>
      <c r="E147">
        <v>299</v>
      </c>
      <c r="F147">
        <v>267</v>
      </c>
      <c r="G147">
        <v>282</v>
      </c>
      <c r="H147">
        <v>298</v>
      </c>
      <c r="I147">
        <v>283</v>
      </c>
      <c r="J147">
        <v>266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3:30" x14ac:dyDescent="0.25">
      <c r="C148">
        <v>267</v>
      </c>
      <c r="D148">
        <v>299</v>
      </c>
      <c r="E148">
        <v>301</v>
      </c>
      <c r="F148">
        <v>269</v>
      </c>
      <c r="G148">
        <v>283</v>
      </c>
      <c r="H148">
        <v>300</v>
      </c>
      <c r="I148">
        <v>284</v>
      </c>
      <c r="J148">
        <v>268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3:30" x14ac:dyDescent="0.25">
      <c r="C149">
        <v>269</v>
      </c>
      <c r="D149">
        <v>301</v>
      </c>
      <c r="E149">
        <v>303</v>
      </c>
      <c r="F149">
        <v>271</v>
      </c>
      <c r="G149">
        <v>284</v>
      </c>
      <c r="H149">
        <v>302</v>
      </c>
      <c r="I149">
        <v>285</v>
      </c>
      <c r="J149">
        <v>270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3:30" x14ac:dyDescent="0.25">
      <c r="C150">
        <v>271</v>
      </c>
      <c r="D150">
        <v>303</v>
      </c>
      <c r="E150">
        <v>305</v>
      </c>
      <c r="F150">
        <v>273</v>
      </c>
      <c r="G150">
        <v>285</v>
      </c>
      <c r="H150">
        <v>304</v>
      </c>
      <c r="I150">
        <v>286</v>
      </c>
      <c r="J150">
        <v>272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3:30" x14ac:dyDescent="0.25">
      <c r="C151">
        <v>273</v>
      </c>
      <c r="D151">
        <v>305</v>
      </c>
      <c r="E151">
        <v>307</v>
      </c>
      <c r="F151">
        <v>275</v>
      </c>
      <c r="G151">
        <v>286</v>
      </c>
      <c r="H151">
        <v>306</v>
      </c>
      <c r="I151">
        <v>287</v>
      </c>
      <c r="J151">
        <v>274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3:30" x14ac:dyDescent="0.25">
      <c r="C152">
        <v>275</v>
      </c>
      <c r="D152">
        <v>307</v>
      </c>
      <c r="E152">
        <v>309</v>
      </c>
      <c r="F152">
        <v>277</v>
      </c>
      <c r="G152">
        <v>287</v>
      </c>
      <c r="H152">
        <v>308</v>
      </c>
      <c r="I152">
        <v>288</v>
      </c>
      <c r="J152">
        <v>276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3:30" x14ac:dyDescent="0.25">
      <c r="C153">
        <v>289</v>
      </c>
      <c r="D153">
        <v>321</v>
      </c>
      <c r="E153">
        <v>323</v>
      </c>
      <c r="F153">
        <v>291</v>
      </c>
      <c r="G153">
        <v>310</v>
      </c>
      <c r="H153">
        <v>322</v>
      </c>
      <c r="I153">
        <v>311</v>
      </c>
      <c r="J153">
        <v>290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3:30" x14ac:dyDescent="0.25">
      <c r="C154">
        <v>291</v>
      </c>
      <c r="D154">
        <v>323</v>
      </c>
      <c r="E154">
        <v>325</v>
      </c>
      <c r="F154">
        <v>293</v>
      </c>
      <c r="G154">
        <v>311</v>
      </c>
      <c r="H154">
        <v>324</v>
      </c>
      <c r="I154">
        <v>312</v>
      </c>
      <c r="J154">
        <v>292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3:30" x14ac:dyDescent="0.25">
      <c r="C155">
        <v>293</v>
      </c>
      <c r="D155">
        <v>325</v>
      </c>
      <c r="E155">
        <v>327</v>
      </c>
      <c r="F155">
        <v>295</v>
      </c>
      <c r="G155">
        <v>312</v>
      </c>
      <c r="H155">
        <v>326</v>
      </c>
      <c r="I155">
        <v>313</v>
      </c>
      <c r="J155">
        <v>294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3:30" x14ac:dyDescent="0.25">
      <c r="C156">
        <v>295</v>
      </c>
      <c r="D156">
        <v>327</v>
      </c>
      <c r="E156">
        <v>329</v>
      </c>
      <c r="F156">
        <v>297</v>
      </c>
      <c r="G156">
        <v>313</v>
      </c>
      <c r="H156">
        <v>328</v>
      </c>
      <c r="I156">
        <v>314</v>
      </c>
      <c r="J156">
        <v>296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3:30" x14ac:dyDescent="0.25">
      <c r="C157">
        <v>297</v>
      </c>
      <c r="D157">
        <v>329</v>
      </c>
      <c r="E157">
        <v>331</v>
      </c>
      <c r="F157">
        <v>299</v>
      </c>
      <c r="G157">
        <v>314</v>
      </c>
      <c r="H157">
        <v>330</v>
      </c>
      <c r="I157">
        <v>315</v>
      </c>
      <c r="J157">
        <v>298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3:30" x14ac:dyDescent="0.25">
      <c r="C158">
        <v>299</v>
      </c>
      <c r="D158">
        <v>331</v>
      </c>
      <c r="E158">
        <v>333</v>
      </c>
      <c r="F158">
        <v>301</v>
      </c>
      <c r="G158">
        <v>315</v>
      </c>
      <c r="H158">
        <v>332</v>
      </c>
      <c r="I158">
        <v>316</v>
      </c>
      <c r="J158">
        <v>300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3:30" x14ac:dyDescent="0.25">
      <c r="C159">
        <v>301</v>
      </c>
      <c r="D159">
        <v>333</v>
      </c>
      <c r="E159">
        <v>335</v>
      </c>
      <c r="F159">
        <v>303</v>
      </c>
      <c r="G159">
        <v>316</v>
      </c>
      <c r="H159">
        <v>334</v>
      </c>
      <c r="I159">
        <v>317</v>
      </c>
      <c r="J159">
        <v>302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3:30" x14ac:dyDescent="0.25">
      <c r="C160">
        <v>303</v>
      </c>
      <c r="D160">
        <v>335</v>
      </c>
      <c r="E160">
        <v>337</v>
      </c>
      <c r="F160">
        <v>305</v>
      </c>
      <c r="G160">
        <v>317</v>
      </c>
      <c r="H160">
        <v>336</v>
      </c>
      <c r="I160">
        <v>318</v>
      </c>
      <c r="J160">
        <v>304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3:30" x14ac:dyDescent="0.25">
      <c r="C161">
        <v>305</v>
      </c>
      <c r="D161">
        <v>337</v>
      </c>
      <c r="E161">
        <v>339</v>
      </c>
      <c r="F161">
        <v>307</v>
      </c>
      <c r="G161">
        <v>318</v>
      </c>
      <c r="H161">
        <v>338</v>
      </c>
      <c r="I161">
        <v>319</v>
      </c>
      <c r="J161">
        <v>306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3:30" x14ac:dyDescent="0.25">
      <c r="C162">
        <v>307</v>
      </c>
      <c r="D162">
        <v>339</v>
      </c>
      <c r="E162">
        <v>341</v>
      </c>
      <c r="F162">
        <v>309</v>
      </c>
      <c r="G162">
        <v>319</v>
      </c>
      <c r="H162">
        <v>340</v>
      </c>
      <c r="I162">
        <v>320</v>
      </c>
      <c r="J162">
        <v>308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90"/>
  <sheetViews>
    <sheetView tabSelected="1" topLeftCell="A84" zoomScale="90" zoomScaleNormal="90" workbookViewId="0">
      <selection activeCell="H104" sqref="H104"/>
    </sheetView>
  </sheetViews>
  <sheetFormatPr defaultRowHeight="14" x14ac:dyDescent="0.25"/>
  <cols>
    <col min="1" max="1" width="12.7265625" customWidth="1"/>
    <col min="2" max="2" width="11.6328125" customWidth="1"/>
    <col min="3" max="3" width="13.1796875" customWidth="1"/>
    <col min="4" max="4" width="11.08984375" customWidth="1"/>
    <col min="5" max="5" width="12.54296875" customWidth="1"/>
    <col min="6" max="6" width="10.08984375" customWidth="1"/>
    <col min="7" max="7" width="10.54296875" customWidth="1"/>
    <col min="8" max="8" width="11.6328125" customWidth="1"/>
    <col min="9" max="9" width="10.90625" customWidth="1"/>
    <col min="10" max="10" width="10.7265625" customWidth="1"/>
    <col min="11" max="11" width="13.6328125" customWidth="1"/>
    <col min="12" max="12" width="15.6328125" customWidth="1"/>
    <col min="13" max="13" width="15.1796875" customWidth="1"/>
    <col min="14" max="14" width="11.453125" customWidth="1"/>
    <col min="15" max="15" width="12.6328125" customWidth="1"/>
    <col min="16" max="16" width="12.36328125" customWidth="1"/>
    <col min="17" max="17" width="11.54296875" customWidth="1"/>
    <col min="18" max="18" width="11.7265625" customWidth="1"/>
    <col min="19" max="19" width="12" customWidth="1"/>
    <col min="20" max="20" width="14.08984375" customWidth="1"/>
    <col min="21" max="21" width="11.7265625" customWidth="1"/>
    <col min="22" max="22" width="10.6328125" customWidth="1"/>
    <col min="23" max="23" width="10.54296875" customWidth="1"/>
    <col min="24" max="24" width="11.7265625" customWidth="1"/>
    <col min="25" max="25" width="11" customWidth="1"/>
    <col min="26" max="26" width="9.90625" customWidth="1"/>
    <col min="27" max="27" width="14.453125" customWidth="1"/>
    <col min="28" max="28" width="13.08984375" customWidth="1"/>
    <col min="29" max="29" width="11.6328125" customWidth="1"/>
    <col min="30" max="30" width="14.26953125" customWidth="1"/>
    <col min="31" max="31" width="17" customWidth="1"/>
    <col min="32" max="32" width="16" customWidth="1"/>
    <col min="33" max="33" width="13.1796875" customWidth="1"/>
    <col min="34" max="34" width="9.26953125" bestFit="1" customWidth="1"/>
    <col min="35" max="35" width="11" customWidth="1"/>
    <col min="36" max="36" width="10.90625" customWidth="1"/>
    <col min="37" max="37" width="8.26953125" customWidth="1"/>
    <col min="38" max="38" width="13.6328125" customWidth="1"/>
    <col min="42" max="42" width="16.36328125" customWidth="1"/>
    <col min="49" max="49" width="10.81640625" customWidth="1"/>
    <col min="55" max="55" width="12.36328125" customWidth="1"/>
    <col min="56" max="56" width="5.36328125" customWidth="1"/>
    <col min="57" max="57" width="9.26953125" bestFit="1" customWidth="1"/>
    <col min="58" max="58" width="14.54296875" customWidth="1"/>
    <col min="59" max="60" width="15.1796875" customWidth="1"/>
    <col min="61" max="61" width="9.26953125" bestFit="1" customWidth="1"/>
    <col min="63" max="63" width="9.26953125" bestFit="1" customWidth="1"/>
    <col min="66" max="66" width="29.54296875" customWidth="1"/>
    <col min="67" max="67" width="19.1796875" customWidth="1"/>
    <col min="68" max="68" width="21.6328125" customWidth="1"/>
    <col min="69" max="69" width="17.90625" customWidth="1"/>
    <col min="70" max="70" width="20.81640625" customWidth="1"/>
    <col min="71" max="71" width="18.7265625" customWidth="1"/>
  </cols>
  <sheetData>
    <row r="1" spans="1:71" x14ac:dyDescent="0.25">
      <c r="A1" t="s">
        <v>151</v>
      </c>
      <c r="B1" s="2" t="s">
        <v>108</v>
      </c>
      <c r="C1" s="2" t="s">
        <v>111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180</v>
      </c>
      <c r="K1" s="2" t="s">
        <v>130</v>
      </c>
      <c r="X1" s="2" t="s">
        <v>160</v>
      </c>
      <c r="Y1" t="s">
        <v>158</v>
      </c>
      <c r="AE1" s="2" t="s">
        <v>181</v>
      </c>
      <c r="AF1" s="2"/>
      <c r="AG1" s="2" t="s">
        <v>182</v>
      </c>
      <c r="AH1" s="2" t="s">
        <v>183</v>
      </c>
      <c r="AJ1" s="2" t="s">
        <v>190</v>
      </c>
      <c r="AK1" s="2"/>
      <c r="AL1" s="2" t="s">
        <v>182</v>
      </c>
      <c r="AM1" s="2" t="s">
        <v>183</v>
      </c>
      <c r="AO1" s="2" t="s">
        <v>193</v>
      </c>
      <c r="AP1" s="2"/>
      <c r="AQ1" s="2" t="s">
        <v>182</v>
      </c>
      <c r="AR1" s="2" t="s">
        <v>183</v>
      </c>
      <c r="AU1" t="s">
        <v>205</v>
      </c>
      <c r="AV1" s="2" t="s">
        <v>204</v>
      </c>
      <c r="AW1" s="2" t="s">
        <v>206</v>
      </c>
      <c r="AX1" s="2" t="s">
        <v>182</v>
      </c>
      <c r="AY1" s="2" t="s">
        <v>157</v>
      </c>
      <c r="BC1" t="s">
        <v>348</v>
      </c>
      <c r="BD1" s="69" t="s">
        <v>336</v>
      </c>
      <c r="BE1" s="2" t="s">
        <v>334</v>
      </c>
      <c r="BF1" s="58" t="s">
        <v>335</v>
      </c>
      <c r="BG1" s="2" t="s">
        <v>337</v>
      </c>
      <c r="BH1" s="2" t="s">
        <v>336</v>
      </c>
      <c r="BI1" s="1"/>
      <c r="BK1" s="1"/>
      <c r="BN1" t="s">
        <v>340</v>
      </c>
      <c r="BO1" t="s">
        <v>341</v>
      </c>
      <c r="BP1" t="s">
        <v>342</v>
      </c>
      <c r="BQ1" t="s">
        <v>343</v>
      </c>
      <c r="BR1" t="s">
        <v>344</v>
      </c>
      <c r="BS1" t="s">
        <v>345</v>
      </c>
    </row>
    <row r="2" spans="1:71" x14ac:dyDescent="0.25">
      <c r="B2" s="1">
        <v>151000000000</v>
      </c>
      <c r="C2" s="1">
        <v>70000000000</v>
      </c>
      <c r="D2" s="1">
        <v>0.01</v>
      </c>
      <c r="E2">
        <v>-3.5000000000000018E-3</v>
      </c>
      <c r="F2" s="1">
        <v>1</v>
      </c>
      <c r="G2">
        <f>(0.5+E2/D2)^F2</f>
        <v>0.1499999999999998</v>
      </c>
      <c r="H2" s="1">
        <f t="shared" ref="H2:H11" si="0">(B2-C2)*G2+C2</f>
        <v>82149999999.999985</v>
      </c>
      <c r="I2">
        <v>-4.5000000000000005E-3</v>
      </c>
      <c r="J2">
        <v>-4.0000000000000001E-3</v>
      </c>
      <c r="X2" s="2" t="s">
        <v>168</v>
      </c>
      <c r="Z2" t="s">
        <v>159</v>
      </c>
      <c r="AA2" t="s">
        <v>157</v>
      </c>
      <c r="AB2" t="s">
        <v>169</v>
      </c>
      <c r="AE2" s="2"/>
      <c r="AF2" s="2" t="s">
        <v>184</v>
      </c>
      <c r="AG2" s="37">
        <v>0.10618673427335</v>
      </c>
      <c r="AH2" s="2">
        <v>0.106</v>
      </c>
      <c r="AJ2" s="2"/>
      <c r="AK2" s="2" t="s">
        <v>184</v>
      </c>
      <c r="AL2" s="42">
        <v>6.3229705378229001E-2</v>
      </c>
      <c r="AM2" s="44">
        <v>6.4000000000000001E-2</v>
      </c>
      <c r="AO2" s="2"/>
      <c r="AP2" s="2" t="s">
        <v>184</v>
      </c>
      <c r="AQ2" s="42">
        <v>6.8533937137811002E-2</v>
      </c>
      <c r="AR2" s="44">
        <v>6.8000000000000005E-2</v>
      </c>
      <c r="AU2" t="s">
        <v>205</v>
      </c>
      <c r="AV2" s="2"/>
      <c r="AW2" s="2">
        <v>100</v>
      </c>
      <c r="AX2" s="42">
        <v>2.1145633019257998E-2</v>
      </c>
      <c r="AY2" s="44">
        <v>2.1999999999999999E-2</v>
      </c>
      <c r="AZ2" s="45">
        <f t="shared" ref="AZ2:AZ7" si="1">(AY2-AX2)/AX2</f>
        <v>4.0403944396646872E-2</v>
      </c>
      <c r="BD2">
        <v>5</v>
      </c>
      <c r="BE2" s="1">
        <v>70000000000</v>
      </c>
      <c r="BF2">
        <f>0.2^4</f>
        <v>1.6000000000000007E-3</v>
      </c>
      <c r="BG2">
        <f>0.01^4</f>
        <v>1E-8</v>
      </c>
      <c r="BH2" s="68">
        <f>(BD2*BE2*BG2)/BF2</f>
        <v>2187499.9999999991</v>
      </c>
      <c r="BM2" t="s">
        <v>339</v>
      </c>
      <c r="BN2" s="21">
        <v>0.124595695200545</v>
      </c>
    </row>
    <row r="3" spans="1:71" x14ac:dyDescent="0.25">
      <c r="B3" s="1">
        <v>151000000000</v>
      </c>
      <c r="C3" s="1">
        <v>70000000000</v>
      </c>
      <c r="D3" s="1">
        <v>0.01</v>
      </c>
      <c r="E3">
        <v>-2.5000000000000001E-3</v>
      </c>
      <c r="F3" s="1">
        <v>1</v>
      </c>
      <c r="G3">
        <f t="shared" ref="G3:G11" si="2">(0.5+E3/D3)^F3</f>
        <v>0.25</v>
      </c>
      <c r="H3" s="1">
        <f t="shared" si="0"/>
        <v>90250000000</v>
      </c>
      <c r="I3">
        <v>-3.5000000000000005E-3</v>
      </c>
      <c r="J3">
        <v>-3.0000000000000001E-3</v>
      </c>
      <c r="K3" t="s">
        <v>91</v>
      </c>
      <c r="L3" t="s">
        <v>140</v>
      </c>
      <c r="M3" t="s">
        <v>84</v>
      </c>
      <c r="N3" t="s">
        <v>90</v>
      </c>
      <c r="O3" t="s">
        <v>156</v>
      </c>
      <c r="P3" t="s">
        <v>87</v>
      </c>
      <c r="Q3" t="s">
        <v>86</v>
      </c>
      <c r="R3" s="5" t="s">
        <v>88</v>
      </c>
      <c r="S3" t="s">
        <v>89</v>
      </c>
      <c r="T3" t="s">
        <v>137</v>
      </c>
      <c r="U3" t="s">
        <v>138</v>
      </c>
      <c r="V3" t="s">
        <v>139</v>
      </c>
      <c r="X3" t="s">
        <v>172</v>
      </c>
      <c r="Z3">
        <v>1.06</v>
      </c>
      <c r="AA3">
        <v>1.1000000000000001</v>
      </c>
      <c r="AB3">
        <v>1.06</v>
      </c>
      <c r="AE3" s="2"/>
      <c r="AF3" s="2" t="s">
        <v>185</v>
      </c>
      <c r="AG3" s="38">
        <v>2.0328282664079998E-3</v>
      </c>
      <c r="AH3" s="2">
        <v>2E-3</v>
      </c>
      <c r="AJ3" s="2"/>
      <c r="AK3" s="2" t="s">
        <v>185</v>
      </c>
      <c r="AL3" s="42">
        <v>-7.8856072991477996E-2</v>
      </c>
      <c r="AM3" s="44">
        <v>-7.8E-2</v>
      </c>
      <c r="AO3" s="2"/>
      <c r="AP3" s="2" t="s">
        <v>185</v>
      </c>
      <c r="AQ3" s="42">
        <v>-0.100188854978325</v>
      </c>
      <c r="AR3" s="44">
        <v>-9.7000000000000003E-2</v>
      </c>
      <c r="AU3" t="s">
        <v>205</v>
      </c>
      <c r="AV3" s="2"/>
      <c r="AW3" s="2">
        <f>AW2+100</f>
        <v>200</v>
      </c>
      <c r="AX3" s="42">
        <v>6.0538962064056998E-2</v>
      </c>
      <c r="AY3" s="44">
        <v>6.2E-2</v>
      </c>
      <c r="AZ3" s="45">
        <f t="shared" si="1"/>
        <v>2.4133845149129918E-2</v>
      </c>
      <c r="BM3" t="s">
        <v>347</v>
      </c>
      <c r="BN3">
        <v>8.5459765690281797E-2</v>
      </c>
    </row>
    <row r="4" spans="1:71" x14ac:dyDescent="0.25">
      <c r="A4" s="21"/>
      <c r="B4" s="1">
        <v>151000000000</v>
      </c>
      <c r="C4" s="1">
        <v>70000000000</v>
      </c>
      <c r="D4" s="1">
        <v>0.01</v>
      </c>
      <c r="E4">
        <v>-1.5E-3</v>
      </c>
      <c r="F4" s="1">
        <v>1</v>
      </c>
      <c r="G4">
        <f t="shared" si="2"/>
        <v>0.35</v>
      </c>
      <c r="H4" s="1">
        <f t="shared" si="0"/>
        <v>98350000000</v>
      </c>
      <c r="I4">
        <v>-2.5000000000000005E-3</v>
      </c>
      <c r="J4">
        <v>-2E-3</v>
      </c>
      <c r="K4">
        <v>1</v>
      </c>
      <c r="L4" s="12">
        <v>0.47846889952153032</v>
      </c>
      <c r="M4" s="12">
        <v>1E-3</v>
      </c>
      <c r="N4" s="22">
        <f>L4*M4</f>
        <v>4.7846889952153036E-4</v>
      </c>
      <c r="O4" s="12">
        <f t="shared" ref="O4:O13" si="3">L4*M4</f>
        <v>4.7846889952153036E-4</v>
      </c>
      <c r="P4" s="22">
        <f>SUM(O4:O13)</f>
        <v>4.7846889952153039E-3</v>
      </c>
      <c r="Q4" s="23">
        <f>N4/P4</f>
        <v>9.9999999999999992E-2</v>
      </c>
      <c r="R4" s="36">
        <f>1-S4</f>
        <v>0.9</v>
      </c>
      <c r="S4" s="36">
        <f>N4/P4</f>
        <v>9.9999999999999992E-2</v>
      </c>
      <c r="T4" s="27">
        <v>20</v>
      </c>
      <c r="U4">
        <v>300</v>
      </c>
      <c r="V4">
        <f>T4*R4+U4*S4</f>
        <v>48</v>
      </c>
      <c r="X4" t="s">
        <v>173</v>
      </c>
      <c r="Z4">
        <v>0.79</v>
      </c>
      <c r="AA4">
        <v>0.8</v>
      </c>
      <c r="AB4">
        <v>0.79</v>
      </c>
      <c r="AE4" s="2"/>
      <c r="AF4" s="39" t="s">
        <v>186</v>
      </c>
      <c r="AG4" s="40">
        <v>-0.102121077740528</v>
      </c>
      <c r="AH4" s="2">
        <v>-0.1026</v>
      </c>
      <c r="AJ4" s="2"/>
      <c r="AK4" s="39" t="s">
        <v>186</v>
      </c>
      <c r="AL4" s="43">
        <v>-0.22201044233838599</v>
      </c>
      <c r="AM4" s="44">
        <v>-0.22800000000000001</v>
      </c>
      <c r="AO4" s="2"/>
      <c r="AP4" s="39" t="s">
        <v>186</v>
      </c>
      <c r="AQ4" s="43">
        <v>-0.24612481016378501</v>
      </c>
      <c r="AR4" s="44">
        <v>-0.25</v>
      </c>
      <c r="AU4" t="s">
        <v>205</v>
      </c>
      <c r="AV4" s="2"/>
      <c r="AW4" s="2">
        <f>AW3+100</f>
        <v>300</v>
      </c>
      <c r="AX4" s="43">
        <v>9.9932291108855001E-2</v>
      </c>
      <c r="AY4" s="44">
        <v>0.10100000000000001</v>
      </c>
      <c r="AZ4" s="45">
        <f t="shared" si="1"/>
        <v>1.0684323148180037E-2</v>
      </c>
      <c r="BM4" t="s">
        <v>346</v>
      </c>
      <c r="BN4">
        <v>7.52429593039525E-2</v>
      </c>
    </row>
    <row r="5" spans="1:71" x14ac:dyDescent="0.25">
      <c r="B5" s="1">
        <v>151000000000</v>
      </c>
      <c r="C5" s="1">
        <v>70000000000</v>
      </c>
      <c r="D5" s="1">
        <v>0.01</v>
      </c>
      <c r="E5">
        <v>-5.0000000000000001E-4</v>
      </c>
      <c r="F5" s="1">
        <v>1</v>
      </c>
      <c r="G5">
        <f t="shared" si="2"/>
        <v>0.45</v>
      </c>
      <c r="H5" s="1">
        <f t="shared" si="0"/>
        <v>106450000000</v>
      </c>
      <c r="I5">
        <v>-1.5000000000000005E-3</v>
      </c>
      <c r="J5">
        <v>-1E-3</v>
      </c>
      <c r="K5">
        <v>2</v>
      </c>
      <c r="L5" s="12">
        <v>0.47846889952153032</v>
      </c>
      <c r="M5" s="12">
        <v>1E-3</v>
      </c>
      <c r="N5" s="22">
        <f t="shared" ref="N5:N13" si="4">L5*M5+N4</f>
        <v>9.5693779904306071E-4</v>
      </c>
      <c r="O5" s="12">
        <f t="shared" si="3"/>
        <v>4.7846889952153036E-4</v>
      </c>
      <c r="P5" s="22">
        <f>SUM(O4:O13)</f>
        <v>4.7846889952153039E-3</v>
      </c>
      <c r="Q5" s="23">
        <f t="shared" ref="Q5:Q13" si="5">N5/P5</f>
        <v>0.19999999999999998</v>
      </c>
      <c r="R5" s="36">
        <f t="shared" ref="R5:R13" si="6">1-S5</f>
        <v>0.8</v>
      </c>
      <c r="S5" s="36">
        <f t="shared" ref="S5:S13" si="7">N5/P5</f>
        <v>0.19999999999999998</v>
      </c>
      <c r="T5" s="27">
        <v>20</v>
      </c>
      <c r="U5">
        <v>300</v>
      </c>
      <c r="V5">
        <f t="shared" ref="V5:V13" si="8">T5*R5+U5*S5</f>
        <v>76</v>
      </c>
      <c r="X5" t="s">
        <v>161</v>
      </c>
      <c r="Z5">
        <v>1.26</v>
      </c>
      <c r="AA5">
        <v>0.8</v>
      </c>
      <c r="AB5">
        <v>1.28</v>
      </c>
      <c r="AE5" s="2"/>
      <c r="AF5" s="2" t="s">
        <v>187</v>
      </c>
      <c r="AG5" s="38">
        <v>-0.206274983747507</v>
      </c>
      <c r="AH5" s="2">
        <v>-0.20619999999999999</v>
      </c>
      <c r="AJ5" s="2"/>
      <c r="AK5" s="2" t="s">
        <v>187</v>
      </c>
      <c r="AL5" s="42">
        <v>-0.36409622070810199</v>
      </c>
      <c r="AM5" s="44">
        <v>-0.37</v>
      </c>
      <c r="AO5" s="2"/>
      <c r="AP5" s="2" t="s">
        <v>187</v>
      </c>
      <c r="AQ5" s="42">
        <v>-0.40345418381457099</v>
      </c>
      <c r="AR5" s="44">
        <v>-0.41</v>
      </c>
      <c r="AU5" t="s">
        <v>205</v>
      </c>
      <c r="AV5" s="2"/>
      <c r="AW5" s="2">
        <f>AW4+100</f>
        <v>400</v>
      </c>
      <c r="AX5" s="42">
        <v>0.13932562015365599</v>
      </c>
      <c r="AY5" s="44">
        <v>0.14000000000000001</v>
      </c>
      <c r="AZ5" s="45">
        <f t="shared" si="1"/>
        <v>4.8403146930211544E-3</v>
      </c>
    </row>
    <row r="6" spans="1:71" x14ac:dyDescent="0.25">
      <c r="B6" s="1">
        <v>151000000000</v>
      </c>
      <c r="C6" s="1">
        <v>70000000000</v>
      </c>
      <c r="D6" s="1">
        <v>0.01</v>
      </c>
      <c r="E6">
        <v>5.0000000000000001E-4</v>
      </c>
      <c r="F6" s="1">
        <v>1</v>
      </c>
      <c r="G6">
        <f t="shared" si="2"/>
        <v>0.55000000000000004</v>
      </c>
      <c r="H6" s="1">
        <f t="shared" si="0"/>
        <v>114550000000</v>
      </c>
      <c r="I6">
        <v>-5.0000000000000044E-4</v>
      </c>
      <c r="J6">
        <v>0</v>
      </c>
      <c r="K6">
        <v>3</v>
      </c>
      <c r="L6" s="12">
        <v>0.47846889952153032</v>
      </c>
      <c r="M6" s="12">
        <v>1E-3</v>
      </c>
      <c r="N6" s="22">
        <f t="shared" si="4"/>
        <v>1.4354066985645911E-3</v>
      </c>
      <c r="O6" s="12">
        <f t="shared" si="3"/>
        <v>4.7846889952153036E-4</v>
      </c>
      <c r="P6" s="22">
        <f>SUM(O4:O13)</f>
        <v>4.7846889952153039E-3</v>
      </c>
      <c r="Q6" s="23">
        <f t="shared" si="5"/>
        <v>0.3</v>
      </c>
      <c r="R6" s="36">
        <f t="shared" si="6"/>
        <v>0.7</v>
      </c>
      <c r="S6" s="36">
        <f t="shared" si="7"/>
        <v>0.3</v>
      </c>
      <c r="T6" s="27">
        <v>20</v>
      </c>
      <c r="U6">
        <v>300</v>
      </c>
      <c r="V6">
        <f t="shared" si="8"/>
        <v>104</v>
      </c>
      <c r="X6" t="s">
        <v>163</v>
      </c>
      <c r="Z6">
        <v>1.83</v>
      </c>
      <c r="AA6">
        <v>0.8</v>
      </c>
      <c r="AB6">
        <v>1.85</v>
      </c>
      <c r="AE6" s="2"/>
      <c r="AF6" s="2" t="s">
        <v>188</v>
      </c>
      <c r="AG6" s="38">
        <v>-0.31042888975440103</v>
      </c>
      <c r="AH6" s="2">
        <v>-0.309</v>
      </c>
      <c r="AJ6" s="2"/>
      <c r="AK6" s="2" t="s">
        <v>188</v>
      </c>
      <c r="AL6" s="42">
        <v>-0.50618199907779904</v>
      </c>
      <c r="AM6" s="44">
        <v>-0.51</v>
      </c>
      <c r="AO6" s="2"/>
      <c r="AP6" s="2" t="s">
        <v>188</v>
      </c>
      <c r="AQ6" s="42">
        <v>-0.560783557465381</v>
      </c>
      <c r="AR6" s="44">
        <v>-0.56499999999999995</v>
      </c>
      <c r="AU6" t="s">
        <v>205</v>
      </c>
      <c r="AV6" s="2"/>
      <c r="AW6" s="2">
        <f>AW5+100</f>
        <v>500</v>
      </c>
      <c r="AX6" s="42">
        <v>0.17871894919845399</v>
      </c>
      <c r="AY6" s="44">
        <v>0.18</v>
      </c>
      <c r="AZ6" s="45">
        <f t="shared" si="1"/>
        <v>7.1679629233019444E-3</v>
      </c>
    </row>
    <row r="7" spans="1:71" x14ac:dyDescent="0.25">
      <c r="B7" s="1">
        <v>151000000000</v>
      </c>
      <c r="C7" s="1">
        <v>70000000000</v>
      </c>
      <c r="D7" s="1">
        <v>0.01</v>
      </c>
      <c r="E7">
        <v>1.5E-3</v>
      </c>
      <c r="F7" s="1">
        <v>1</v>
      </c>
      <c r="G7">
        <f t="shared" si="2"/>
        <v>0.65</v>
      </c>
      <c r="H7" s="1">
        <f t="shared" si="0"/>
        <v>122650000000</v>
      </c>
      <c r="I7">
        <v>4.9999999999999958E-4</v>
      </c>
      <c r="J7">
        <v>1E-3</v>
      </c>
      <c r="K7">
        <v>4</v>
      </c>
      <c r="L7" s="12">
        <v>0.47846889952153032</v>
      </c>
      <c r="M7" s="12">
        <v>1E-3</v>
      </c>
      <c r="N7" s="22">
        <f t="shared" si="4"/>
        <v>1.9138755980861214E-3</v>
      </c>
      <c r="O7" s="12">
        <f t="shared" si="3"/>
        <v>4.7846889952153036E-4</v>
      </c>
      <c r="P7" s="22">
        <f>SUM(O4:O13)</f>
        <v>4.7846889952153039E-3</v>
      </c>
      <c r="Q7" s="23">
        <f t="shared" si="5"/>
        <v>0.39999999999999997</v>
      </c>
      <c r="R7" s="36">
        <f t="shared" si="6"/>
        <v>0.60000000000000009</v>
      </c>
      <c r="S7" s="36">
        <f t="shared" si="7"/>
        <v>0.39999999999999997</v>
      </c>
      <c r="T7" s="27">
        <v>20</v>
      </c>
      <c r="U7">
        <v>300</v>
      </c>
      <c r="V7">
        <f t="shared" si="8"/>
        <v>132</v>
      </c>
      <c r="X7" t="s">
        <v>170</v>
      </c>
      <c r="Z7">
        <v>2.44</v>
      </c>
      <c r="AA7">
        <v>2.4</v>
      </c>
      <c r="AB7">
        <v>2.4300000000000002</v>
      </c>
      <c r="AE7" s="2"/>
      <c r="AF7" s="2" t="s">
        <v>189</v>
      </c>
      <c r="AG7" s="38">
        <v>-0.37292123335862798</v>
      </c>
      <c r="AH7" s="2">
        <v>-0.371</v>
      </c>
      <c r="AJ7" s="2"/>
      <c r="AK7" s="2" t="s">
        <v>189</v>
      </c>
      <c r="AL7" s="42">
        <v>-0.59143346609966996</v>
      </c>
      <c r="AM7" s="44">
        <v>-0.6</v>
      </c>
      <c r="AO7" s="2"/>
      <c r="AP7" s="2" t="s">
        <v>189</v>
      </c>
      <c r="AQ7" s="42">
        <v>-0.65518118165585104</v>
      </c>
      <c r="AR7" s="44">
        <v>-0.66</v>
      </c>
      <c r="AU7" t="s">
        <v>205</v>
      </c>
      <c r="AV7" s="2"/>
      <c r="AW7" s="2">
        <f>AW6+100</f>
        <v>600</v>
      </c>
      <c r="AX7" s="42">
        <v>0.21811227824325399</v>
      </c>
      <c r="AY7" s="44">
        <v>0.218</v>
      </c>
      <c r="AZ7" s="45">
        <f t="shared" si="1"/>
        <v>-5.1477268569343545E-4</v>
      </c>
    </row>
    <row r="8" spans="1:71" x14ac:dyDescent="0.25">
      <c r="B8" s="1">
        <v>151000000000</v>
      </c>
      <c r="C8" s="1">
        <v>70000000000</v>
      </c>
      <c r="D8" s="1">
        <v>0.01</v>
      </c>
      <c r="E8">
        <v>2.5000000000000001E-3</v>
      </c>
      <c r="F8" s="1">
        <v>1</v>
      </c>
      <c r="G8">
        <f t="shared" si="2"/>
        <v>0.75</v>
      </c>
      <c r="H8" s="1">
        <f t="shared" si="0"/>
        <v>130750000000</v>
      </c>
      <c r="I8">
        <v>1.4999999999999996E-3</v>
      </c>
      <c r="J8">
        <v>2E-3</v>
      </c>
      <c r="K8">
        <v>5</v>
      </c>
      <c r="L8" s="12">
        <v>0.47846889952153032</v>
      </c>
      <c r="M8" s="12">
        <v>1E-3</v>
      </c>
      <c r="N8" s="22">
        <f t="shared" si="4"/>
        <v>2.3923444976076519E-3</v>
      </c>
      <c r="O8" s="12">
        <f t="shared" si="3"/>
        <v>4.7846889952153036E-4</v>
      </c>
      <c r="P8" s="22">
        <f>SUM(O4:O13)</f>
        <v>4.7846889952153039E-3</v>
      </c>
      <c r="Q8" s="23">
        <f t="shared" si="5"/>
        <v>0.5</v>
      </c>
      <c r="R8" s="36">
        <f t="shared" si="6"/>
        <v>0.5</v>
      </c>
      <c r="S8" s="36">
        <f t="shared" si="7"/>
        <v>0.5</v>
      </c>
      <c r="T8" s="27">
        <v>20</v>
      </c>
      <c r="U8">
        <v>300</v>
      </c>
      <c r="V8">
        <f t="shared" si="8"/>
        <v>160</v>
      </c>
      <c r="AU8" t="s">
        <v>205</v>
      </c>
    </row>
    <row r="9" spans="1:71" x14ac:dyDescent="0.25">
      <c r="B9" s="1">
        <v>151000000000</v>
      </c>
      <c r="C9" s="1">
        <v>70000000000</v>
      </c>
      <c r="D9" s="1">
        <v>0.01</v>
      </c>
      <c r="E9">
        <v>3.5000000000000001E-3</v>
      </c>
      <c r="F9" s="1">
        <v>1</v>
      </c>
      <c r="G9">
        <f t="shared" si="2"/>
        <v>0.85</v>
      </c>
      <c r="H9" s="1">
        <f t="shared" si="0"/>
        <v>138850000000</v>
      </c>
      <c r="I9">
        <v>2.4999999999999996E-3</v>
      </c>
      <c r="J9">
        <v>3.0000000000000001E-3</v>
      </c>
      <c r="K9">
        <v>6</v>
      </c>
      <c r="L9" s="12">
        <v>0.47846889952153032</v>
      </c>
      <c r="M9" s="12">
        <v>1E-3</v>
      </c>
      <c r="N9" s="22">
        <f t="shared" si="4"/>
        <v>2.8708133971291822E-3</v>
      </c>
      <c r="O9" s="12">
        <f t="shared" si="3"/>
        <v>4.7846889952153036E-4</v>
      </c>
      <c r="P9" s="22">
        <f>SUM(O4:O13)</f>
        <v>4.7846889952153039E-3</v>
      </c>
      <c r="Q9" s="23">
        <f t="shared" si="5"/>
        <v>0.6</v>
      </c>
      <c r="R9" s="36">
        <f t="shared" si="6"/>
        <v>0.4</v>
      </c>
      <c r="S9" s="36">
        <f t="shared" si="7"/>
        <v>0.6</v>
      </c>
      <c r="T9" s="27">
        <v>20</v>
      </c>
      <c r="U9">
        <v>300</v>
      </c>
      <c r="V9">
        <f t="shared" si="8"/>
        <v>188</v>
      </c>
      <c r="AE9" s="2" t="s">
        <v>191</v>
      </c>
      <c r="AF9" s="2"/>
      <c r="AG9" s="2" t="s">
        <v>182</v>
      </c>
      <c r="AH9" s="2" t="s">
        <v>183</v>
      </c>
      <c r="AJ9" s="2" t="s">
        <v>192</v>
      </c>
      <c r="AK9" s="2"/>
      <c r="AL9" s="2" t="s">
        <v>182</v>
      </c>
      <c r="AM9" s="2" t="s">
        <v>183</v>
      </c>
      <c r="AU9" t="s">
        <v>205</v>
      </c>
      <c r="AV9" s="2" t="s">
        <v>211</v>
      </c>
      <c r="AW9" s="2" t="s">
        <v>206</v>
      </c>
      <c r="AX9" s="2" t="s">
        <v>182</v>
      </c>
      <c r="AY9" s="2" t="s">
        <v>157</v>
      </c>
    </row>
    <row r="10" spans="1:71" x14ac:dyDescent="0.25">
      <c r="B10" s="1">
        <v>151000000000</v>
      </c>
      <c r="C10" s="1">
        <v>70000000000</v>
      </c>
      <c r="D10" s="1">
        <v>0.01</v>
      </c>
      <c r="E10">
        <v>4.5000000000000005E-3</v>
      </c>
      <c r="F10" s="1">
        <v>1</v>
      </c>
      <c r="G10">
        <f t="shared" si="2"/>
        <v>0.95000000000000007</v>
      </c>
      <c r="H10" s="1">
        <f t="shared" si="0"/>
        <v>146950000000</v>
      </c>
      <c r="I10">
        <v>3.4999999999999996E-3</v>
      </c>
      <c r="J10">
        <v>4.0000000000000001E-3</v>
      </c>
      <c r="K10">
        <v>7</v>
      </c>
      <c r="L10" s="12">
        <v>0.47846889952153032</v>
      </c>
      <c r="M10" s="12">
        <v>1E-3</v>
      </c>
      <c r="N10" s="22">
        <f t="shared" si="4"/>
        <v>3.3492822966507125E-3</v>
      </c>
      <c r="O10" s="12">
        <f t="shared" si="3"/>
        <v>4.7846889952153036E-4</v>
      </c>
      <c r="P10" s="22">
        <f>SUM(O4:O13)</f>
        <v>4.7846889952153039E-3</v>
      </c>
      <c r="Q10" s="23">
        <f t="shared" si="5"/>
        <v>0.7</v>
      </c>
      <c r="R10" s="36">
        <f t="shared" si="6"/>
        <v>0.30000000000000004</v>
      </c>
      <c r="S10" s="36">
        <f t="shared" si="7"/>
        <v>0.7</v>
      </c>
      <c r="T10" s="27">
        <v>20</v>
      </c>
      <c r="U10">
        <v>300</v>
      </c>
      <c r="V10">
        <f t="shared" si="8"/>
        <v>216</v>
      </c>
      <c r="AE10" s="2"/>
      <c r="AF10" s="2" t="s">
        <v>184</v>
      </c>
      <c r="AG10" s="37">
        <v>0.24422948882876699</v>
      </c>
      <c r="AH10" s="2">
        <v>0.24099999999999999</v>
      </c>
      <c r="AJ10" s="2"/>
      <c r="AK10" s="2" t="s">
        <v>184</v>
      </c>
      <c r="AL10" s="42">
        <v>7.7131129153729994E-2</v>
      </c>
      <c r="AM10" s="41">
        <v>7.4999999999999997E-2</v>
      </c>
      <c r="AU10" t="s">
        <v>205</v>
      </c>
      <c r="AV10" s="2"/>
      <c r="AW10" s="2">
        <v>100</v>
      </c>
      <c r="AX10" s="42">
        <v>2.2632384545207E-2</v>
      </c>
      <c r="AY10" s="44">
        <v>2.3E-2</v>
      </c>
      <c r="AZ10" s="45">
        <f t="shared" ref="AZ10:AZ15" si="9">(AY10-AX10)/AX10</f>
        <v>1.6242895398790504E-2</v>
      </c>
    </row>
    <row r="11" spans="1:71" x14ac:dyDescent="0.25">
      <c r="B11" s="1">
        <v>151000000000</v>
      </c>
      <c r="C11" s="1">
        <v>70000000000</v>
      </c>
      <c r="D11" s="1">
        <v>0.01</v>
      </c>
      <c r="E11">
        <v>5.5000000000000014E-3</v>
      </c>
      <c r="F11" s="1">
        <v>1</v>
      </c>
      <c r="G11">
        <f t="shared" si="2"/>
        <v>1.0500000000000003</v>
      </c>
      <c r="H11" s="1">
        <f t="shared" si="0"/>
        <v>155050000000</v>
      </c>
      <c r="I11">
        <v>4.4999999999999997E-3</v>
      </c>
      <c r="J11">
        <v>5.0000000000000001E-3</v>
      </c>
      <c r="K11">
        <v>8</v>
      </c>
      <c r="L11" s="12">
        <v>0.47846889952153032</v>
      </c>
      <c r="M11" s="12">
        <v>1E-3</v>
      </c>
      <c r="N11" s="22">
        <f t="shared" si="4"/>
        <v>3.8277511961722428E-3</v>
      </c>
      <c r="O11" s="12">
        <f t="shared" si="3"/>
        <v>4.7846889952153036E-4</v>
      </c>
      <c r="P11" s="22">
        <f>SUM(O4:O13)</f>
        <v>4.7846889952153039E-3</v>
      </c>
      <c r="Q11" s="23">
        <f t="shared" si="5"/>
        <v>0.79999999999999993</v>
      </c>
      <c r="R11" s="36">
        <f t="shared" si="6"/>
        <v>0.20000000000000007</v>
      </c>
      <c r="S11" s="36">
        <f t="shared" si="7"/>
        <v>0.79999999999999993</v>
      </c>
      <c r="T11" s="27">
        <v>20</v>
      </c>
      <c r="U11">
        <v>300</v>
      </c>
      <c r="V11">
        <f t="shared" si="8"/>
        <v>243.99999999999997</v>
      </c>
      <c r="AE11" s="2"/>
      <c r="AF11" s="2" t="s">
        <v>185</v>
      </c>
      <c r="AG11" s="38">
        <v>1.9554634442303001E-2</v>
      </c>
      <c r="AH11" s="2">
        <v>0.02</v>
      </c>
      <c r="AJ11" s="2"/>
      <c r="AK11" s="2" t="s">
        <v>185</v>
      </c>
      <c r="AL11" s="42">
        <v>-5.0493798644137E-2</v>
      </c>
      <c r="AM11" s="41">
        <v>-5.1999999999999998E-2</v>
      </c>
      <c r="AU11" t="s">
        <v>205</v>
      </c>
      <c r="AV11" s="2"/>
      <c r="AW11" s="2">
        <f>AW10+100</f>
        <v>200</v>
      </c>
      <c r="AX11" s="42">
        <v>6.0954254306252002E-2</v>
      </c>
      <c r="AY11" s="44">
        <v>0.06</v>
      </c>
      <c r="AZ11" s="45">
        <f t="shared" si="9"/>
        <v>-1.5655253552238565E-2</v>
      </c>
    </row>
    <row r="12" spans="1:71" x14ac:dyDescent="0.25">
      <c r="K12">
        <v>9</v>
      </c>
      <c r="L12" s="12">
        <v>0.47846889952153032</v>
      </c>
      <c r="M12" s="12">
        <v>1E-3</v>
      </c>
      <c r="N12" s="22">
        <f t="shared" si="4"/>
        <v>4.3062200956937736E-3</v>
      </c>
      <c r="O12" s="12">
        <f t="shared" si="3"/>
        <v>4.7846889952153036E-4</v>
      </c>
      <c r="P12" s="22">
        <f>SUM(O4:O13)</f>
        <v>4.7846889952153039E-3</v>
      </c>
      <c r="Q12" s="23">
        <f t="shared" si="5"/>
        <v>0.9</v>
      </c>
      <c r="R12" s="36">
        <f t="shared" si="6"/>
        <v>9.9999999999999978E-2</v>
      </c>
      <c r="S12" s="36">
        <f t="shared" si="7"/>
        <v>0.9</v>
      </c>
      <c r="T12" s="27">
        <v>20</v>
      </c>
      <c r="U12">
        <v>300</v>
      </c>
      <c r="V12">
        <f t="shared" si="8"/>
        <v>272</v>
      </c>
      <c r="AE12" s="2"/>
      <c r="AF12" s="39" t="s">
        <v>186</v>
      </c>
      <c r="AG12" s="40">
        <v>-0.20512021994416099</v>
      </c>
      <c r="AH12" s="2">
        <v>-0.19900000000000001</v>
      </c>
      <c r="AJ12" s="2"/>
      <c r="AK12" s="39" t="s">
        <v>186</v>
      </c>
      <c r="AL12" s="43">
        <v>-0.17811872644200299</v>
      </c>
      <c r="AM12" s="41">
        <v>-0.18</v>
      </c>
      <c r="AU12" t="s">
        <v>205</v>
      </c>
      <c r="AV12" s="2"/>
      <c r="AW12" s="2">
        <f>AW11+100</f>
        <v>300</v>
      </c>
      <c r="AX12" s="43">
        <v>9.9276124067296995E-2</v>
      </c>
      <c r="AY12" s="44">
        <v>9.6000000000000002E-2</v>
      </c>
      <c r="AZ12" s="45">
        <f t="shared" si="9"/>
        <v>-3.3000120603783684E-2</v>
      </c>
    </row>
    <row r="13" spans="1:71" x14ac:dyDescent="0.25">
      <c r="K13">
        <v>10</v>
      </c>
      <c r="L13" s="12">
        <v>0.47846889952153032</v>
      </c>
      <c r="M13" s="12">
        <v>1E-3</v>
      </c>
      <c r="N13" s="22">
        <f t="shared" si="4"/>
        <v>4.7846889952153039E-3</v>
      </c>
      <c r="O13" s="12">
        <f t="shared" si="3"/>
        <v>4.7846889952153036E-4</v>
      </c>
      <c r="P13" s="22">
        <f>SUM(O4:O13)</f>
        <v>4.7846889952153039E-3</v>
      </c>
      <c r="Q13" s="23">
        <f t="shared" si="5"/>
        <v>1</v>
      </c>
      <c r="R13" s="36">
        <f t="shared" si="6"/>
        <v>0</v>
      </c>
      <c r="S13" s="36">
        <f t="shared" si="7"/>
        <v>1</v>
      </c>
      <c r="T13" s="27">
        <v>20</v>
      </c>
      <c r="U13">
        <v>300</v>
      </c>
      <c r="V13">
        <f t="shared" si="8"/>
        <v>300</v>
      </c>
      <c r="AE13" s="2"/>
      <c r="AF13" s="2" t="s">
        <v>187</v>
      </c>
      <c r="AG13" s="38">
        <v>-0.42979507433066899</v>
      </c>
      <c r="AH13" s="2">
        <v>-0.42299999999999999</v>
      </c>
      <c r="AJ13" s="2"/>
      <c r="AK13" s="2" t="s">
        <v>187</v>
      </c>
      <c r="AL13" s="42">
        <v>-0.305743654239861</v>
      </c>
      <c r="AM13" s="41">
        <v>-0.31</v>
      </c>
      <c r="AU13" t="s">
        <v>205</v>
      </c>
      <c r="AV13" s="2"/>
      <c r="AW13" s="2">
        <f>AW12+100</f>
        <v>400</v>
      </c>
      <c r="AX13" s="42">
        <v>0.13759799382834201</v>
      </c>
      <c r="AY13" s="44">
        <v>0.13300000000000001</v>
      </c>
      <c r="AZ13" s="45">
        <f t="shared" si="9"/>
        <v>-3.3416140020748761E-2</v>
      </c>
    </row>
    <row r="14" spans="1:71" x14ac:dyDescent="0.25">
      <c r="L14" s="12"/>
      <c r="M14" s="1"/>
      <c r="N14" s="34"/>
      <c r="O14" s="34"/>
      <c r="P14" s="4"/>
      <c r="Q14" s="23"/>
      <c r="R14" s="26"/>
      <c r="S14" s="26"/>
      <c r="T14" s="27"/>
      <c r="AE14" s="2"/>
      <c r="AF14" s="2" t="s">
        <v>188</v>
      </c>
      <c r="AG14" s="38">
        <v>-0.65446992871708898</v>
      </c>
      <c r="AH14" s="2">
        <v>-0.65</v>
      </c>
      <c r="AJ14" s="2"/>
      <c r="AK14" s="2" t="s">
        <v>188</v>
      </c>
      <c r="AL14" s="42">
        <v>-0.43336858203773698</v>
      </c>
      <c r="AM14" s="41">
        <v>-0.44</v>
      </c>
      <c r="AU14" t="s">
        <v>205</v>
      </c>
      <c r="AV14" s="2"/>
      <c r="AW14" s="2">
        <f>AW13+100</f>
        <v>500</v>
      </c>
      <c r="AX14" s="42">
        <v>0.17591986358938999</v>
      </c>
      <c r="AY14" s="44">
        <v>0.17</v>
      </c>
      <c r="AZ14" s="45">
        <f t="shared" si="9"/>
        <v>-3.3650910525984602E-2</v>
      </c>
    </row>
    <row r="15" spans="1:71" x14ac:dyDescent="0.25">
      <c r="AE15" s="2"/>
      <c r="AF15" s="2" t="s">
        <v>189</v>
      </c>
      <c r="AG15" s="38">
        <v>-0.78927484134904002</v>
      </c>
      <c r="AH15" s="2">
        <v>-0.78100000000000003</v>
      </c>
      <c r="AJ15" s="2"/>
      <c r="AK15" s="2" t="s">
        <v>189</v>
      </c>
      <c r="AL15" s="42">
        <v>-0.50994353871640896</v>
      </c>
      <c r="AM15" s="41">
        <v>-0.52</v>
      </c>
      <c r="AU15" t="s">
        <v>205</v>
      </c>
      <c r="AV15" s="2"/>
      <c r="AW15" s="2">
        <f>AW14+100</f>
        <v>600</v>
      </c>
      <c r="AX15" s="42">
        <v>0.21424173335043201</v>
      </c>
      <c r="AY15" s="44">
        <v>0.21</v>
      </c>
      <c r="AZ15" s="45">
        <f t="shared" si="9"/>
        <v>-1.9798819231423386E-2</v>
      </c>
      <c r="BF15" s="21" t="s">
        <v>349</v>
      </c>
    </row>
    <row r="16" spans="1:71" x14ac:dyDescent="0.25">
      <c r="AU16" t="s">
        <v>205</v>
      </c>
      <c r="BF16" s="2" t="s">
        <v>171</v>
      </c>
      <c r="BG16" s="2"/>
      <c r="BH16" s="2" t="s">
        <v>182</v>
      </c>
      <c r="BI16" s="2" t="s">
        <v>157</v>
      </c>
      <c r="BJ16" s="2" t="s">
        <v>353</v>
      </c>
    </row>
    <row r="17" spans="1:62" x14ac:dyDescent="0.25">
      <c r="A17" t="s">
        <v>152</v>
      </c>
      <c r="B17" s="2" t="s">
        <v>108</v>
      </c>
      <c r="C17" s="2" t="s">
        <v>111</v>
      </c>
      <c r="D17" s="2" t="s">
        <v>132</v>
      </c>
      <c r="E17" s="2" t="s">
        <v>133</v>
      </c>
      <c r="F17" s="2" t="s">
        <v>134</v>
      </c>
      <c r="G17" s="2" t="s">
        <v>135</v>
      </c>
      <c r="H17" s="2" t="s">
        <v>129</v>
      </c>
      <c r="K17" s="2" t="s">
        <v>164</v>
      </c>
      <c r="L17" s="2" t="s">
        <v>165</v>
      </c>
      <c r="M17" s="2" t="s">
        <v>166</v>
      </c>
      <c r="N17" s="2" t="s">
        <v>167</v>
      </c>
      <c r="O17" s="2" t="s">
        <v>61</v>
      </c>
      <c r="P17" s="2" t="s">
        <v>49</v>
      </c>
      <c r="Q17" s="2" t="s">
        <v>62</v>
      </c>
      <c r="R17" s="2" t="s">
        <v>37</v>
      </c>
      <c r="S17" s="2" t="s">
        <v>38</v>
      </c>
      <c r="T17" s="2" t="s">
        <v>39</v>
      </c>
      <c r="U17" s="2" t="s">
        <v>67</v>
      </c>
      <c r="V17" s="2" t="s">
        <v>68</v>
      </c>
      <c r="W17" s="2" t="s">
        <v>69</v>
      </c>
      <c r="X17" s="2" t="s">
        <v>70</v>
      </c>
      <c r="Y17" s="2" t="s">
        <v>71</v>
      </c>
      <c r="Z17" s="2" t="s">
        <v>72</v>
      </c>
      <c r="AA17" s="2" t="s">
        <v>73</v>
      </c>
      <c r="AB17" s="2" t="s">
        <v>74</v>
      </c>
      <c r="AC17" s="2" t="s">
        <v>75</v>
      </c>
      <c r="AD17" s="2" t="s">
        <v>76</v>
      </c>
      <c r="AE17" s="2" t="s">
        <v>352</v>
      </c>
      <c r="AF17" s="2"/>
      <c r="AU17" t="s">
        <v>205</v>
      </c>
      <c r="BF17" s="2"/>
      <c r="BG17" s="2" t="s">
        <v>158</v>
      </c>
      <c r="BH17" s="70">
        <v>0.124595695200545</v>
      </c>
      <c r="BI17" s="42">
        <v>0.126</v>
      </c>
      <c r="BJ17" s="4">
        <v>0.123</v>
      </c>
    </row>
    <row r="18" spans="1:62" x14ac:dyDescent="0.25">
      <c r="B18" s="1">
        <v>0.3</v>
      </c>
      <c r="C18" s="1">
        <v>0.3</v>
      </c>
      <c r="D18" s="1">
        <v>0.01</v>
      </c>
      <c r="E18">
        <v>-3.5000000000000018E-3</v>
      </c>
      <c r="F18" s="1">
        <v>1</v>
      </c>
      <c r="G18">
        <f>(0.5+E18/D18)^F18</f>
        <v>0.1499999999999998</v>
      </c>
      <c r="H18">
        <f t="shared" ref="H18:H27" si="10">(B18-C18)*G18+C18</f>
        <v>0.3</v>
      </c>
      <c r="K18">
        <v>1</v>
      </c>
      <c r="L18" s="12">
        <v>151000000000</v>
      </c>
      <c r="M18" s="12">
        <v>151000000000</v>
      </c>
      <c r="N18">
        <v>0.3</v>
      </c>
      <c r="O18" s="1">
        <v>48</v>
      </c>
      <c r="P18" s="1">
        <v>1.0000000000000001E-5</v>
      </c>
      <c r="Q18" s="1">
        <f>O18*P18</f>
        <v>4.8000000000000007E-4</v>
      </c>
      <c r="R18" s="1">
        <f>L18/(1-N18^2)</f>
        <v>165934065934.06592</v>
      </c>
      <c r="S18" s="1">
        <f>M18/(1-N18^2)</f>
        <v>165934065934.06592</v>
      </c>
      <c r="T18" s="1">
        <f>S18*N18</f>
        <v>49780219780.219772</v>
      </c>
      <c r="U18" s="1">
        <f>R18*Q18+T18*Q18</f>
        <v>103542857.14285715</v>
      </c>
      <c r="V18" s="1">
        <f>T18*Q18+S18*Q18</f>
        <v>103542857.14285715</v>
      </c>
      <c r="W18">
        <f>0.2*0.001</f>
        <v>2.0000000000000001E-4</v>
      </c>
      <c r="X18">
        <f>U18*W18</f>
        <v>20708.571428571431</v>
      </c>
      <c r="Y18">
        <f>V18*W18</f>
        <v>20708.571428571431</v>
      </c>
      <c r="Z18">
        <v>-4.5000000000000009</v>
      </c>
      <c r="AA18">
        <f t="shared" ref="AA18:AA27" si="11">X18*Z18</f>
        <v>-93188.571428571464</v>
      </c>
      <c r="AB18">
        <f t="shared" ref="AB18:AB27" si="12">Y18*Z18</f>
        <v>-93188.571428571464</v>
      </c>
      <c r="AC18">
        <f>SUM(AA18:AA27)</f>
        <v>996599.99999999988</v>
      </c>
      <c r="AD18">
        <f>SUM(AB18:AB27)</f>
        <v>996599.99999999988</v>
      </c>
      <c r="AE18">
        <f>AC18/21</f>
        <v>47457.142857142855</v>
      </c>
      <c r="AU18" t="s">
        <v>205</v>
      </c>
      <c r="AV18" s="2" t="s">
        <v>212</v>
      </c>
      <c r="AW18" s="2" t="s">
        <v>206</v>
      </c>
      <c r="AX18" s="2" t="s">
        <v>182</v>
      </c>
      <c r="AY18" s="2" t="s">
        <v>157</v>
      </c>
      <c r="BF18" s="2"/>
      <c r="BG18" s="2" t="s">
        <v>185</v>
      </c>
      <c r="BH18" s="42">
        <v>-2.0895695200545003E-2</v>
      </c>
      <c r="BI18" s="42">
        <v>3.0000000000000001E-3</v>
      </c>
      <c r="BJ18" s="4">
        <v>2E-3</v>
      </c>
    </row>
    <row r="19" spans="1:62" x14ac:dyDescent="0.25">
      <c r="B19" s="1">
        <v>0.3</v>
      </c>
      <c r="C19" s="1">
        <v>0.3</v>
      </c>
      <c r="D19" s="1">
        <v>0.01</v>
      </c>
      <c r="E19">
        <v>-2.5000000000000001E-3</v>
      </c>
      <c r="F19" s="1">
        <v>1</v>
      </c>
      <c r="G19">
        <f t="shared" ref="G19:G27" si="13">(0.5+E19/D19)^F19</f>
        <v>0.25</v>
      </c>
      <c r="H19">
        <f t="shared" si="10"/>
        <v>0.3</v>
      </c>
      <c r="I19">
        <v>-4.0000000000000018E-3</v>
      </c>
      <c r="J19">
        <f>I19+0.0005</f>
        <v>-3.5000000000000018E-3</v>
      </c>
      <c r="K19">
        <v>2</v>
      </c>
      <c r="L19" s="12">
        <v>151000000000</v>
      </c>
      <c r="M19" s="12">
        <v>151000000000</v>
      </c>
      <c r="N19">
        <v>0.3</v>
      </c>
      <c r="O19" s="1">
        <v>76</v>
      </c>
      <c r="P19" s="1">
        <v>1.0000000000000001E-5</v>
      </c>
      <c r="Q19" s="1">
        <f t="shared" ref="Q19:Q27" si="14">O19*P19</f>
        <v>7.6000000000000004E-4</v>
      </c>
      <c r="R19" s="1">
        <f t="shared" ref="R19:R27" si="15">L19/(1-N19^2)</f>
        <v>165934065934.06592</v>
      </c>
      <c r="S19" s="1">
        <f t="shared" ref="S19:S27" si="16">M19/(1-N19^2)</f>
        <v>165934065934.06592</v>
      </c>
      <c r="T19" s="1">
        <f t="shared" ref="T19:T27" si="17">S19*N19</f>
        <v>49780219780.219772</v>
      </c>
      <c r="U19" s="1">
        <f t="shared" ref="U19:U27" si="18">R19*Q19+T19*Q19</f>
        <v>163942857.14285713</v>
      </c>
      <c r="V19" s="1">
        <f t="shared" ref="V19:V27" si="19">T19*Q19+S19*Q19</f>
        <v>163942857.14285713</v>
      </c>
      <c r="W19">
        <f t="shared" ref="W19:W27" si="20">0.2*0.001</f>
        <v>2.0000000000000001E-4</v>
      </c>
      <c r="X19">
        <f t="shared" ref="X19:X27" si="21">U19*W19</f>
        <v>32788.571428571428</v>
      </c>
      <c r="Y19">
        <f t="shared" ref="Y19:Y27" si="22">V19*W19</f>
        <v>32788.571428571428</v>
      </c>
      <c r="Z19">
        <v>-3.5</v>
      </c>
      <c r="AA19">
        <f t="shared" si="11"/>
        <v>-114760</v>
      </c>
      <c r="AB19">
        <f t="shared" si="12"/>
        <v>-114760</v>
      </c>
      <c r="AU19" t="s">
        <v>205</v>
      </c>
      <c r="AV19" s="2"/>
      <c r="AW19" s="2">
        <v>100</v>
      </c>
      <c r="AX19" s="42">
        <v>1.6472519801856E-2</v>
      </c>
      <c r="AY19" s="44">
        <v>1.6E-2</v>
      </c>
      <c r="AZ19" s="45">
        <f t="shared" ref="AZ19:AZ24" si="23">(AY19-AX19)/AX19</f>
        <v>-2.8685338220249667E-2</v>
      </c>
      <c r="BF19" s="2"/>
      <c r="BG19" s="39" t="s">
        <v>186</v>
      </c>
      <c r="BH19" s="43">
        <v>-7.9904304799454998E-2</v>
      </c>
      <c r="BI19" s="42">
        <v>-0.11729000000000001</v>
      </c>
      <c r="BJ19">
        <v>-0.1</v>
      </c>
    </row>
    <row r="20" spans="1:62" x14ac:dyDescent="0.25">
      <c r="A20" s="21"/>
      <c r="B20" s="1">
        <v>0.3</v>
      </c>
      <c r="C20" s="1">
        <v>0.3</v>
      </c>
      <c r="D20" s="1">
        <v>0.01</v>
      </c>
      <c r="E20">
        <v>-1.5E-3</v>
      </c>
      <c r="F20" s="1">
        <v>1</v>
      </c>
      <c r="G20">
        <f t="shared" si="13"/>
        <v>0.35</v>
      </c>
      <c r="H20">
        <f t="shared" si="10"/>
        <v>0.3</v>
      </c>
      <c r="I20">
        <v>-3.0000000000000001E-3</v>
      </c>
      <c r="J20">
        <f t="shared" ref="J20:J28" si="24">I20+0.0005</f>
        <v>-2.5000000000000001E-3</v>
      </c>
      <c r="K20">
        <v>3</v>
      </c>
      <c r="L20" s="12">
        <v>151000000000</v>
      </c>
      <c r="M20" s="12">
        <v>151000000000</v>
      </c>
      <c r="N20">
        <v>0.3</v>
      </c>
      <c r="O20" s="1">
        <v>104</v>
      </c>
      <c r="P20" s="1">
        <v>1.0000000000000001E-5</v>
      </c>
      <c r="Q20" s="1">
        <f t="shared" si="14"/>
        <v>1.0400000000000001E-3</v>
      </c>
      <c r="R20" s="1">
        <f t="shared" si="15"/>
        <v>165934065934.06592</v>
      </c>
      <c r="S20" s="1">
        <f t="shared" si="16"/>
        <v>165934065934.06592</v>
      </c>
      <c r="T20" s="1">
        <f t="shared" si="17"/>
        <v>49780219780.219772</v>
      </c>
      <c r="U20" s="1">
        <f t="shared" si="18"/>
        <v>224342857.14285713</v>
      </c>
      <c r="V20" s="1">
        <f t="shared" si="19"/>
        <v>224342857.14285713</v>
      </c>
      <c r="W20">
        <f t="shared" si="20"/>
        <v>2.0000000000000001E-4</v>
      </c>
      <c r="X20">
        <f t="shared" si="21"/>
        <v>44868.571428571428</v>
      </c>
      <c r="Y20">
        <f t="shared" si="22"/>
        <v>44868.571428571428</v>
      </c>
      <c r="Z20">
        <v>-2.5</v>
      </c>
      <c r="AA20">
        <f t="shared" si="11"/>
        <v>-112171.42857142857</v>
      </c>
      <c r="AB20">
        <f t="shared" si="12"/>
        <v>-112171.42857142857</v>
      </c>
      <c r="AD20" s="21"/>
      <c r="AE20" s="21"/>
      <c r="AU20" t="s">
        <v>205</v>
      </c>
      <c r="AV20" s="2"/>
      <c r="AW20" s="2">
        <f>AW19+100</f>
        <v>200</v>
      </c>
      <c r="AX20" s="42">
        <v>5.0134710828972001E-2</v>
      </c>
      <c r="AY20" s="44">
        <v>0.05</v>
      </c>
      <c r="AZ20" s="45">
        <f t="shared" si="23"/>
        <v>-2.6869772807017224E-3</v>
      </c>
      <c r="BF20" s="2"/>
      <c r="BG20" s="2" t="s">
        <v>187</v>
      </c>
      <c r="BH20" s="42">
        <v>-0.17570430479945501</v>
      </c>
      <c r="BI20" s="42">
        <v>-0.23157900000000001</v>
      </c>
      <c r="BJ20">
        <v>-0.22</v>
      </c>
    </row>
    <row r="21" spans="1:62" x14ac:dyDescent="0.25">
      <c r="B21" s="1">
        <v>0.3</v>
      </c>
      <c r="C21" s="1">
        <v>0.3</v>
      </c>
      <c r="D21" s="1">
        <v>0.01</v>
      </c>
      <c r="E21">
        <v>-5.0000000000000001E-4</v>
      </c>
      <c r="F21" s="1">
        <v>1</v>
      </c>
      <c r="G21">
        <f t="shared" si="13"/>
        <v>0.45</v>
      </c>
      <c r="H21">
        <f t="shared" si="10"/>
        <v>0.3</v>
      </c>
      <c r="I21">
        <v>-2E-3</v>
      </c>
      <c r="J21">
        <f t="shared" si="24"/>
        <v>-1.5E-3</v>
      </c>
      <c r="K21">
        <v>4</v>
      </c>
      <c r="L21" s="12">
        <v>151000000000</v>
      </c>
      <c r="M21" s="12">
        <v>151000000000</v>
      </c>
      <c r="N21">
        <v>0.3</v>
      </c>
      <c r="O21" s="1">
        <v>132</v>
      </c>
      <c r="P21" s="1">
        <v>1.0000000000000001E-5</v>
      </c>
      <c r="Q21" s="1">
        <f t="shared" si="14"/>
        <v>1.3200000000000002E-3</v>
      </c>
      <c r="R21" s="1">
        <f t="shared" si="15"/>
        <v>165934065934.06592</v>
      </c>
      <c r="S21" s="1">
        <f t="shared" si="16"/>
        <v>165934065934.06592</v>
      </c>
      <c r="T21" s="1">
        <f t="shared" si="17"/>
        <v>49780219780.219772</v>
      </c>
      <c r="U21" s="1">
        <f t="shared" si="18"/>
        <v>284742857.14285719</v>
      </c>
      <c r="V21" s="1">
        <f t="shared" si="19"/>
        <v>284742857.14285719</v>
      </c>
      <c r="W21">
        <f t="shared" si="20"/>
        <v>2.0000000000000001E-4</v>
      </c>
      <c r="X21">
        <f t="shared" si="21"/>
        <v>56948.571428571442</v>
      </c>
      <c r="Y21">
        <f t="shared" si="22"/>
        <v>56948.571428571442</v>
      </c>
      <c r="Z21">
        <v>-1.5</v>
      </c>
      <c r="AA21">
        <f t="shared" si="11"/>
        <v>-85422.857142857159</v>
      </c>
      <c r="AB21">
        <f t="shared" si="12"/>
        <v>-85422.857142857159</v>
      </c>
      <c r="AG21" s="1"/>
      <c r="AU21" t="s">
        <v>205</v>
      </c>
      <c r="AV21" s="2"/>
      <c r="AW21" s="2">
        <f>AW20+100</f>
        <v>300</v>
      </c>
      <c r="AX21" s="43">
        <v>8.3796901856087999E-2</v>
      </c>
      <c r="AY21" s="44">
        <v>8.4000000000000005E-2</v>
      </c>
      <c r="AZ21" s="45">
        <f t="shared" si="23"/>
        <v>2.4236951416271319E-3</v>
      </c>
      <c r="BF21" s="2"/>
      <c r="BG21" s="2" t="s">
        <v>188</v>
      </c>
      <c r="BH21" s="42">
        <v>-0.26530430479945499</v>
      </c>
      <c r="BI21" s="42">
        <v>-0.33984999999999999</v>
      </c>
      <c r="BJ21">
        <v>-0.32</v>
      </c>
    </row>
    <row r="22" spans="1:62" x14ac:dyDescent="0.25">
      <c r="B22" s="1">
        <v>0.3</v>
      </c>
      <c r="C22" s="1">
        <v>0.3</v>
      </c>
      <c r="D22" s="1">
        <v>0.01</v>
      </c>
      <c r="E22">
        <v>5.0000000000000001E-4</v>
      </c>
      <c r="F22" s="1">
        <v>1</v>
      </c>
      <c r="G22">
        <f t="shared" si="13"/>
        <v>0.55000000000000004</v>
      </c>
      <c r="H22">
        <f t="shared" si="10"/>
        <v>0.3</v>
      </c>
      <c r="I22">
        <v>-1E-3</v>
      </c>
      <c r="J22">
        <f t="shared" si="24"/>
        <v>-5.0000000000000001E-4</v>
      </c>
      <c r="K22">
        <v>5</v>
      </c>
      <c r="L22" s="12">
        <v>151000000000</v>
      </c>
      <c r="M22" s="12">
        <v>151000000000</v>
      </c>
      <c r="N22">
        <v>0.3</v>
      </c>
      <c r="O22" s="1">
        <v>160</v>
      </c>
      <c r="P22" s="1">
        <v>1.0000000000000001E-5</v>
      </c>
      <c r="Q22" s="1">
        <f t="shared" si="14"/>
        <v>1.6000000000000001E-3</v>
      </c>
      <c r="R22" s="1">
        <f t="shared" si="15"/>
        <v>165934065934.06592</v>
      </c>
      <c r="S22" s="1">
        <f t="shared" si="16"/>
        <v>165934065934.06592</v>
      </c>
      <c r="T22" s="1">
        <f t="shared" si="17"/>
        <v>49780219780.219772</v>
      </c>
      <c r="U22" s="1">
        <f t="shared" si="18"/>
        <v>345142857.14285713</v>
      </c>
      <c r="V22" s="1">
        <f t="shared" si="19"/>
        <v>345142857.14285713</v>
      </c>
      <c r="W22">
        <f t="shared" si="20"/>
        <v>2.0000000000000001E-4</v>
      </c>
      <c r="X22">
        <f t="shared" si="21"/>
        <v>69028.571428571435</v>
      </c>
      <c r="Y22">
        <f t="shared" si="22"/>
        <v>69028.571428571435</v>
      </c>
      <c r="Z22">
        <v>-0.5</v>
      </c>
      <c r="AA22">
        <f t="shared" si="11"/>
        <v>-34514.285714285717</v>
      </c>
      <c r="AB22">
        <f t="shared" si="12"/>
        <v>-34514.285714285717</v>
      </c>
      <c r="AU22" t="s">
        <v>205</v>
      </c>
      <c r="AV22" s="2"/>
      <c r="AW22" s="2">
        <f>AW21+100</f>
        <v>400</v>
      </c>
      <c r="AX22" s="42">
        <v>0.117459092883205</v>
      </c>
      <c r="AY22" s="44">
        <v>0.12</v>
      </c>
      <c r="AZ22" s="45">
        <f t="shared" si="23"/>
        <v>2.1632272601675381E-2</v>
      </c>
      <c r="BF22" s="2"/>
      <c r="BG22" s="2" t="s">
        <v>189</v>
      </c>
      <c r="BH22" s="42">
        <v>-0.31600430479945502</v>
      </c>
      <c r="BI22" s="42">
        <v>-0.4</v>
      </c>
      <c r="BJ22">
        <v>-0.39</v>
      </c>
    </row>
    <row r="23" spans="1:62" x14ac:dyDescent="0.25">
      <c r="B23" s="1">
        <v>0.3</v>
      </c>
      <c r="C23" s="1">
        <v>0.3</v>
      </c>
      <c r="D23" s="1">
        <v>0.01</v>
      </c>
      <c r="E23">
        <v>1.5E-3</v>
      </c>
      <c r="F23" s="1">
        <v>1</v>
      </c>
      <c r="G23">
        <f t="shared" si="13"/>
        <v>0.65</v>
      </c>
      <c r="H23">
        <f t="shared" si="10"/>
        <v>0.3</v>
      </c>
      <c r="I23">
        <v>0</v>
      </c>
      <c r="J23">
        <f t="shared" si="24"/>
        <v>5.0000000000000001E-4</v>
      </c>
      <c r="K23">
        <v>6</v>
      </c>
      <c r="L23" s="12">
        <v>151000000000</v>
      </c>
      <c r="M23" s="12">
        <v>151000000000</v>
      </c>
      <c r="N23">
        <v>0.3</v>
      </c>
      <c r="O23" s="1">
        <v>188</v>
      </c>
      <c r="P23" s="1">
        <v>1.0000000000000001E-5</v>
      </c>
      <c r="Q23" s="1">
        <f t="shared" si="14"/>
        <v>1.8800000000000002E-3</v>
      </c>
      <c r="R23" s="1">
        <f t="shared" si="15"/>
        <v>165934065934.06592</v>
      </c>
      <c r="S23" s="1">
        <f t="shared" si="16"/>
        <v>165934065934.06592</v>
      </c>
      <c r="T23" s="1">
        <f t="shared" si="17"/>
        <v>49780219780.219772</v>
      </c>
      <c r="U23" s="1">
        <f t="shared" si="18"/>
        <v>405542857.14285713</v>
      </c>
      <c r="V23" s="1">
        <f t="shared" si="19"/>
        <v>405542857.14285713</v>
      </c>
      <c r="W23">
        <f t="shared" si="20"/>
        <v>2.0000000000000001E-4</v>
      </c>
      <c r="X23">
        <f t="shared" si="21"/>
        <v>81108.571428571435</v>
      </c>
      <c r="Y23">
        <f t="shared" si="22"/>
        <v>81108.571428571435</v>
      </c>
      <c r="Z23">
        <v>0.5</v>
      </c>
      <c r="AA23">
        <f t="shared" si="11"/>
        <v>40554.285714285717</v>
      </c>
      <c r="AB23">
        <f t="shared" si="12"/>
        <v>40554.285714285717</v>
      </c>
      <c r="AU23" t="s">
        <v>205</v>
      </c>
      <c r="AV23" s="2"/>
      <c r="AW23" s="2">
        <f>AW22+100</f>
        <v>500</v>
      </c>
      <c r="AX23" s="42">
        <v>0.15112128391032001</v>
      </c>
      <c r="AY23" s="44">
        <v>0.154</v>
      </c>
      <c r="AZ23" s="45">
        <f t="shared" si="23"/>
        <v>1.9049044682470453E-2</v>
      </c>
    </row>
    <row r="24" spans="1:62" x14ac:dyDescent="0.25">
      <c r="B24" s="1">
        <v>0.3</v>
      </c>
      <c r="C24" s="1">
        <v>0.3</v>
      </c>
      <c r="D24" s="1">
        <v>0.01</v>
      </c>
      <c r="E24">
        <v>2.5000000000000001E-3</v>
      </c>
      <c r="F24" s="1">
        <v>1</v>
      </c>
      <c r="G24">
        <f t="shared" si="13"/>
        <v>0.75</v>
      </c>
      <c r="H24">
        <f t="shared" si="10"/>
        <v>0.3</v>
      </c>
      <c r="I24">
        <v>1E-3</v>
      </c>
      <c r="J24">
        <f t="shared" si="24"/>
        <v>1.5E-3</v>
      </c>
      <c r="K24">
        <v>7</v>
      </c>
      <c r="L24" s="12">
        <v>151000000000</v>
      </c>
      <c r="M24" s="12">
        <v>151000000000</v>
      </c>
      <c r="N24">
        <v>0.3</v>
      </c>
      <c r="O24" s="1">
        <v>216</v>
      </c>
      <c r="P24" s="1">
        <v>1.0000000000000001E-5</v>
      </c>
      <c r="Q24" s="1">
        <f t="shared" si="14"/>
        <v>2.16E-3</v>
      </c>
      <c r="R24" s="1">
        <f t="shared" si="15"/>
        <v>165934065934.06592</v>
      </c>
      <c r="S24" s="1">
        <f t="shared" si="16"/>
        <v>165934065934.06592</v>
      </c>
      <c r="T24" s="1">
        <f t="shared" si="17"/>
        <v>49780219780.219772</v>
      </c>
      <c r="U24" s="1">
        <f t="shared" si="18"/>
        <v>465942857.14285707</v>
      </c>
      <c r="V24" s="1">
        <f t="shared" si="19"/>
        <v>465942857.14285707</v>
      </c>
      <c r="W24">
        <f t="shared" si="20"/>
        <v>2.0000000000000001E-4</v>
      </c>
      <c r="X24">
        <f t="shared" si="21"/>
        <v>93188.57142857142</v>
      </c>
      <c r="Y24">
        <f t="shared" si="22"/>
        <v>93188.57142857142</v>
      </c>
      <c r="Z24">
        <v>1.5</v>
      </c>
      <c r="AA24">
        <f t="shared" si="11"/>
        <v>139782.85714285713</v>
      </c>
      <c r="AB24">
        <f t="shared" si="12"/>
        <v>139782.85714285713</v>
      </c>
      <c r="AU24" t="s">
        <v>205</v>
      </c>
      <c r="AV24" s="2"/>
      <c r="AW24" s="2">
        <f>AW23+100</f>
        <v>600</v>
      </c>
      <c r="AX24" s="42">
        <v>0.18478347493743499</v>
      </c>
      <c r="AY24" s="44">
        <v>0.189</v>
      </c>
      <c r="AZ24" s="45">
        <f t="shared" si="23"/>
        <v>2.2818734543187166E-2</v>
      </c>
    </row>
    <row r="25" spans="1:62" x14ac:dyDescent="0.25">
      <c r="B25" s="1">
        <v>0.3</v>
      </c>
      <c r="C25" s="1">
        <v>0.3</v>
      </c>
      <c r="D25" s="1">
        <v>0.01</v>
      </c>
      <c r="E25">
        <v>3.5000000000000001E-3</v>
      </c>
      <c r="F25" s="1">
        <v>1</v>
      </c>
      <c r="G25">
        <f t="shared" si="13"/>
        <v>0.85</v>
      </c>
      <c r="H25">
        <f t="shared" si="10"/>
        <v>0.3</v>
      </c>
      <c r="I25">
        <v>2E-3</v>
      </c>
      <c r="J25">
        <f t="shared" si="24"/>
        <v>2.5000000000000001E-3</v>
      </c>
      <c r="K25">
        <v>8</v>
      </c>
      <c r="L25" s="12">
        <v>151000000000</v>
      </c>
      <c r="M25" s="12">
        <v>151000000000</v>
      </c>
      <c r="N25">
        <v>0.3</v>
      </c>
      <c r="O25" s="1">
        <v>243.99999999999997</v>
      </c>
      <c r="P25" s="1">
        <v>1.0000000000000001E-5</v>
      </c>
      <c r="Q25" s="1">
        <f t="shared" si="14"/>
        <v>2.4399999999999999E-3</v>
      </c>
      <c r="R25" s="1">
        <f t="shared" si="15"/>
        <v>165934065934.06592</v>
      </c>
      <c r="S25" s="1">
        <f t="shared" si="16"/>
        <v>165934065934.06592</v>
      </c>
      <c r="T25" s="1">
        <f t="shared" si="17"/>
        <v>49780219780.219772</v>
      </c>
      <c r="U25" s="1">
        <f t="shared" si="18"/>
        <v>526342857.14285707</v>
      </c>
      <c r="V25" s="1">
        <f t="shared" si="19"/>
        <v>526342857.14285707</v>
      </c>
      <c r="W25">
        <f t="shared" si="20"/>
        <v>2.0000000000000001E-4</v>
      </c>
      <c r="X25">
        <f t="shared" si="21"/>
        <v>105268.57142857142</v>
      </c>
      <c r="Y25">
        <f t="shared" si="22"/>
        <v>105268.57142857142</v>
      </c>
      <c r="Z25">
        <v>2.5</v>
      </c>
      <c r="AA25">
        <f t="shared" si="11"/>
        <v>263171.42857142852</v>
      </c>
      <c r="AB25">
        <f t="shared" si="12"/>
        <v>263171.42857142852</v>
      </c>
      <c r="AU25" t="s">
        <v>205</v>
      </c>
    </row>
    <row r="26" spans="1:62" x14ac:dyDescent="0.25">
      <c r="B26" s="1">
        <v>0.3</v>
      </c>
      <c r="C26" s="1">
        <v>0.3</v>
      </c>
      <c r="D26" s="1">
        <v>0.01</v>
      </c>
      <c r="E26">
        <v>4.5000000000000005E-3</v>
      </c>
      <c r="F26" s="1">
        <v>1</v>
      </c>
      <c r="G26">
        <f t="shared" si="13"/>
        <v>0.95000000000000007</v>
      </c>
      <c r="H26">
        <f t="shared" si="10"/>
        <v>0.3</v>
      </c>
      <c r="I26">
        <v>3.0000000000000001E-3</v>
      </c>
      <c r="J26">
        <f t="shared" si="24"/>
        <v>3.5000000000000001E-3</v>
      </c>
      <c r="K26">
        <v>9</v>
      </c>
      <c r="L26" s="12">
        <v>151000000000</v>
      </c>
      <c r="M26" s="12">
        <v>151000000000</v>
      </c>
      <c r="N26">
        <v>0.3</v>
      </c>
      <c r="O26" s="1">
        <v>272</v>
      </c>
      <c r="P26" s="1">
        <v>1.0000000000000001E-5</v>
      </c>
      <c r="Q26" s="1">
        <f t="shared" si="14"/>
        <v>2.7200000000000002E-3</v>
      </c>
      <c r="R26" s="1">
        <f t="shared" si="15"/>
        <v>165934065934.06592</v>
      </c>
      <c r="S26" s="1">
        <f t="shared" si="16"/>
        <v>165934065934.06592</v>
      </c>
      <c r="T26" s="1">
        <f t="shared" si="17"/>
        <v>49780219780.219772</v>
      </c>
      <c r="U26" s="1">
        <f t="shared" si="18"/>
        <v>586742857.14285707</v>
      </c>
      <c r="V26" s="1">
        <f t="shared" si="19"/>
        <v>586742857.14285707</v>
      </c>
      <c r="W26">
        <f t="shared" si="20"/>
        <v>2.0000000000000001E-4</v>
      </c>
      <c r="X26">
        <f t="shared" si="21"/>
        <v>117348.57142857142</v>
      </c>
      <c r="Y26">
        <f t="shared" si="22"/>
        <v>117348.57142857142</v>
      </c>
      <c r="Z26">
        <v>3.5</v>
      </c>
      <c r="AA26">
        <f t="shared" si="11"/>
        <v>410720</v>
      </c>
      <c r="AB26">
        <f t="shared" si="12"/>
        <v>410720</v>
      </c>
      <c r="AU26" t="s">
        <v>205</v>
      </c>
      <c r="BF26" s="21" t="s">
        <v>349</v>
      </c>
    </row>
    <row r="27" spans="1:62" x14ac:dyDescent="0.25">
      <c r="B27" s="1">
        <v>0.3</v>
      </c>
      <c r="C27" s="1">
        <v>0.3</v>
      </c>
      <c r="D27" s="1">
        <v>0.01</v>
      </c>
      <c r="E27">
        <v>5.5000000000000014E-3</v>
      </c>
      <c r="F27" s="1">
        <v>1</v>
      </c>
      <c r="G27">
        <f t="shared" si="13"/>
        <v>1.0500000000000003</v>
      </c>
      <c r="H27">
        <f t="shared" si="10"/>
        <v>0.3</v>
      </c>
      <c r="I27">
        <v>4.0000000000000001E-3</v>
      </c>
      <c r="J27">
        <f t="shared" si="24"/>
        <v>4.5000000000000005E-3</v>
      </c>
      <c r="K27">
        <v>10</v>
      </c>
      <c r="L27" s="12">
        <v>151000000000</v>
      </c>
      <c r="M27" s="12">
        <v>151000000000</v>
      </c>
      <c r="N27">
        <v>0.3</v>
      </c>
      <c r="O27" s="1">
        <v>300</v>
      </c>
      <c r="P27" s="1">
        <v>1.0000000000000001E-5</v>
      </c>
      <c r="Q27" s="1">
        <f t="shared" si="14"/>
        <v>3.0000000000000001E-3</v>
      </c>
      <c r="R27" s="1">
        <f t="shared" si="15"/>
        <v>165934065934.06592</v>
      </c>
      <c r="S27" s="1">
        <f t="shared" si="16"/>
        <v>165934065934.06592</v>
      </c>
      <c r="T27" s="1">
        <f t="shared" si="17"/>
        <v>49780219780.219772</v>
      </c>
      <c r="U27" s="1">
        <f t="shared" si="18"/>
        <v>647142857.14285707</v>
      </c>
      <c r="V27" s="1">
        <f t="shared" si="19"/>
        <v>647142857.14285707</v>
      </c>
      <c r="W27">
        <f t="shared" si="20"/>
        <v>2.0000000000000001E-4</v>
      </c>
      <c r="X27">
        <f t="shared" si="21"/>
        <v>129428.57142857142</v>
      </c>
      <c r="Y27">
        <f t="shared" si="22"/>
        <v>129428.57142857142</v>
      </c>
      <c r="Z27">
        <v>4.5000000000000009</v>
      </c>
      <c r="AA27">
        <f t="shared" si="11"/>
        <v>582428.57142857148</v>
      </c>
      <c r="AB27">
        <f t="shared" si="12"/>
        <v>582428.57142857148</v>
      </c>
      <c r="AU27" t="s">
        <v>205</v>
      </c>
      <c r="AV27" s="2" t="s">
        <v>213</v>
      </c>
      <c r="AW27" s="2" t="s">
        <v>206</v>
      </c>
      <c r="AX27" s="2" t="s">
        <v>182</v>
      </c>
      <c r="AY27" s="2" t="s">
        <v>157</v>
      </c>
      <c r="BF27" s="2" t="s">
        <v>350</v>
      </c>
      <c r="BG27" s="2"/>
      <c r="BH27" s="2" t="s">
        <v>182</v>
      </c>
      <c r="BI27" s="2" t="s">
        <v>157</v>
      </c>
    </row>
    <row r="28" spans="1:62" x14ac:dyDescent="0.25">
      <c r="I28">
        <v>5.000000000000001E-3</v>
      </c>
      <c r="J28">
        <f t="shared" si="24"/>
        <v>5.5000000000000014E-3</v>
      </c>
      <c r="L28" s="1"/>
      <c r="AU28" t="s">
        <v>205</v>
      </c>
      <c r="AV28" s="2"/>
      <c r="AW28" s="2">
        <v>100</v>
      </c>
      <c r="AX28">
        <v>1.7500000000000002E-2</v>
      </c>
      <c r="AY28" s="44">
        <v>1.7000000000000001E-2</v>
      </c>
      <c r="AZ28" s="45">
        <f t="shared" ref="AZ28:AZ33" si="25">(AY28-AX28)/AX28</f>
        <v>-2.8571428571428595E-2</v>
      </c>
      <c r="BF28" s="2"/>
      <c r="BG28" s="2" t="s">
        <v>158</v>
      </c>
      <c r="BH28" s="2">
        <v>8.5459765690281797E-2</v>
      </c>
      <c r="BI28" s="2">
        <v>0.126</v>
      </c>
    </row>
    <row r="29" spans="1:62" x14ac:dyDescent="0.25">
      <c r="AU29" t="s">
        <v>205</v>
      </c>
      <c r="AV29" s="2"/>
      <c r="AW29" s="2">
        <f>AW28+100</f>
        <v>200</v>
      </c>
      <c r="AX29" s="42">
        <v>5.3317147012512001E-2</v>
      </c>
      <c r="AY29" s="44">
        <v>5.1999999999999998E-2</v>
      </c>
      <c r="AZ29" s="45">
        <f t="shared" si="25"/>
        <v>-2.4704003989615319E-2</v>
      </c>
      <c r="BF29" s="2"/>
      <c r="BG29" s="2" t="s">
        <v>185</v>
      </c>
      <c r="BH29" s="38"/>
      <c r="BI29" s="2">
        <v>-3.9E-2</v>
      </c>
    </row>
    <row r="30" spans="1:62" x14ac:dyDescent="0.25">
      <c r="M30" s="1"/>
      <c r="O30" s="1"/>
      <c r="Q30" s="1"/>
      <c r="AV30" s="2"/>
      <c r="AW30" s="2">
        <f>AW29+100</f>
        <v>300</v>
      </c>
      <c r="AX30" s="43">
        <v>8.9041603224139995E-2</v>
      </c>
      <c r="AY30" s="44">
        <v>8.6999999999999994E-2</v>
      </c>
      <c r="AZ30" s="45">
        <f t="shared" si="25"/>
        <v>-2.2928644029474345E-2</v>
      </c>
      <c r="BF30" s="2"/>
      <c r="BG30" s="39" t="s">
        <v>186</v>
      </c>
      <c r="BH30" s="40"/>
      <c r="BI30" s="2">
        <v>-0.19248000000000001</v>
      </c>
    </row>
    <row r="31" spans="1:62" x14ac:dyDescent="0.25">
      <c r="A31" t="s">
        <v>153</v>
      </c>
      <c r="B31" s="2" t="s">
        <v>108</v>
      </c>
      <c r="C31" s="2" t="s">
        <v>111</v>
      </c>
      <c r="D31" s="2" t="s">
        <v>132</v>
      </c>
      <c r="E31" s="2" t="s">
        <v>133</v>
      </c>
      <c r="F31" s="2" t="s">
        <v>134</v>
      </c>
      <c r="G31" s="2" t="s">
        <v>135</v>
      </c>
      <c r="H31" s="2" t="s">
        <v>129</v>
      </c>
      <c r="AV31" s="2"/>
      <c r="AW31" s="2">
        <f>AW30+100</f>
        <v>400</v>
      </c>
      <c r="AX31" s="42">
        <v>0.124766059435768</v>
      </c>
      <c r="AY31" s="44">
        <v>0.121</v>
      </c>
      <c r="AZ31" s="45">
        <f t="shared" si="25"/>
        <v>-3.0184967392569192E-2</v>
      </c>
      <c r="BF31" s="2"/>
      <c r="BG31" s="2" t="s">
        <v>187</v>
      </c>
      <c r="BH31" s="38"/>
      <c r="BI31" s="2">
        <v>-0.33079999999999998</v>
      </c>
    </row>
    <row r="32" spans="1:62" x14ac:dyDescent="0.25">
      <c r="B32" s="1">
        <v>3000</v>
      </c>
      <c r="C32" s="1">
        <v>2707</v>
      </c>
      <c r="D32" s="1">
        <v>0.01</v>
      </c>
      <c r="E32">
        <v>-3.5000000000000018E-3</v>
      </c>
      <c r="F32" s="1">
        <v>1</v>
      </c>
      <c r="G32">
        <f>(0.5+E32/D32)^F32</f>
        <v>0.1499999999999998</v>
      </c>
      <c r="H32">
        <f t="shared" ref="H32:H41" si="26">(B32-C32)*G32+C32</f>
        <v>2750.95</v>
      </c>
      <c r="AV32" s="2"/>
      <c r="AW32" s="2">
        <f>AW31+100</f>
        <v>500</v>
      </c>
      <c r="AX32" s="42">
        <v>0.160490515647396</v>
      </c>
      <c r="AY32" s="44">
        <v>0.157</v>
      </c>
      <c r="AZ32" s="45">
        <f t="shared" si="25"/>
        <v>-2.1749046249342225E-2</v>
      </c>
      <c r="BF32" s="2"/>
      <c r="BG32" s="2" t="s">
        <v>188</v>
      </c>
      <c r="BH32" s="38"/>
      <c r="BI32" s="2">
        <v>-0.45714300000000002</v>
      </c>
    </row>
    <row r="33" spans="1:65" x14ac:dyDescent="0.25">
      <c r="B33" s="1">
        <v>3000</v>
      </c>
      <c r="C33" s="1">
        <v>2707</v>
      </c>
      <c r="D33" s="1">
        <v>0.01</v>
      </c>
      <c r="E33">
        <v>-2.5000000000000001E-3</v>
      </c>
      <c r="F33" s="1">
        <v>1</v>
      </c>
      <c r="G33">
        <f t="shared" ref="G33:G41" si="27">(0.5+E33/D33)^F33</f>
        <v>0.25</v>
      </c>
      <c r="H33">
        <f t="shared" si="26"/>
        <v>2780.25</v>
      </c>
      <c r="AV33" s="2"/>
      <c r="AW33" s="2">
        <f>AW32+100</f>
        <v>600</v>
      </c>
      <c r="AX33" s="42">
        <v>0.19621497185902501</v>
      </c>
      <c r="AY33" s="44">
        <v>0.191</v>
      </c>
      <c r="AZ33" s="45">
        <f t="shared" si="25"/>
        <v>-2.6577848823747328E-2</v>
      </c>
      <c r="BF33" s="2"/>
      <c r="BG33" s="2" t="s">
        <v>189</v>
      </c>
      <c r="BH33" s="38"/>
      <c r="BI33" s="2">
        <v>-0.52337999999999996</v>
      </c>
      <c r="BM33" s="2"/>
    </row>
    <row r="34" spans="1:65" x14ac:dyDescent="0.25">
      <c r="A34" s="21"/>
      <c r="B34" s="1">
        <v>3000</v>
      </c>
      <c r="C34" s="1">
        <v>2707</v>
      </c>
      <c r="D34" s="1">
        <v>0.01</v>
      </c>
      <c r="E34">
        <v>-1.5E-3</v>
      </c>
      <c r="F34" s="1">
        <v>1</v>
      </c>
      <c r="G34">
        <f t="shared" si="27"/>
        <v>0.35</v>
      </c>
      <c r="H34">
        <f t="shared" si="26"/>
        <v>2809.55</v>
      </c>
    </row>
    <row r="35" spans="1:65" x14ac:dyDescent="0.25">
      <c r="B35" s="1">
        <v>3000</v>
      </c>
      <c r="C35" s="1">
        <v>2707</v>
      </c>
      <c r="D35" s="1">
        <v>0.01</v>
      </c>
      <c r="E35">
        <v>-5.0000000000000001E-4</v>
      </c>
      <c r="F35" s="1">
        <v>1</v>
      </c>
      <c r="G35">
        <f t="shared" si="27"/>
        <v>0.45</v>
      </c>
      <c r="H35">
        <f t="shared" si="26"/>
        <v>2838.85</v>
      </c>
    </row>
    <row r="36" spans="1:65" x14ac:dyDescent="0.25">
      <c r="B36" s="1">
        <v>3000</v>
      </c>
      <c r="C36" s="1">
        <v>2707</v>
      </c>
      <c r="D36" s="1">
        <v>0.01</v>
      </c>
      <c r="E36">
        <v>5.0000000000000001E-4</v>
      </c>
      <c r="F36" s="1">
        <v>1</v>
      </c>
      <c r="G36">
        <f t="shared" si="27"/>
        <v>0.55000000000000004</v>
      </c>
      <c r="H36">
        <f t="shared" si="26"/>
        <v>2868.15</v>
      </c>
    </row>
    <row r="37" spans="1:65" x14ac:dyDescent="0.25">
      <c r="B37" s="1">
        <v>3000</v>
      </c>
      <c r="C37" s="1">
        <v>2707</v>
      </c>
      <c r="D37" s="1">
        <v>0.01</v>
      </c>
      <c r="E37">
        <v>1.5E-3</v>
      </c>
      <c r="F37" s="1">
        <v>1</v>
      </c>
      <c r="G37">
        <f t="shared" si="27"/>
        <v>0.65</v>
      </c>
      <c r="H37">
        <f t="shared" si="26"/>
        <v>2897.45</v>
      </c>
      <c r="AV37" s="2" t="s">
        <v>214</v>
      </c>
      <c r="AW37" s="2" t="s">
        <v>206</v>
      </c>
      <c r="AX37" s="2" t="s">
        <v>182</v>
      </c>
      <c r="AY37" s="2" t="s">
        <v>157</v>
      </c>
      <c r="BF37" s="21" t="s">
        <v>349</v>
      </c>
    </row>
    <row r="38" spans="1:65" x14ac:dyDescent="0.25">
      <c r="B38" s="1">
        <v>3000</v>
      </c>
      <c r="C38" s="1">
        <v>2707</v>
      </c>
      <c r="D38" s="1">
        <v>0.01</v>
      </c>
      <c r="E38">
        <v>2.5000000000000001E-3</v>
      </c>
      <c r="F38" s="1">
        <v>1</v>
      </c>
      <c r="G38">
        <f t="shared" si="27"/>
        <v>0.75</v>
      </c>
      <c r="H38">
        <f t="shared" si="26"/>
        <v>2926.75</v>
      </c>
      <c r="AV38" s="2"/>
      <c r="AW38" s="2">
        <v>100</v>
      </c>
      <c r="AX38" s="46">
        <v>1.7430902342232001E-2</v>
      </c>
      <c r="AY38" s="44">
        <v>1.7299999999999999E-2</v>
      </c>
      <c r="AZ38" s="45">
        <f t="shared" ref="AZ38:AZ43" si="28">(AY38-AX38)/AX38</f>
        <v>-7.5097857622005368E-3</v>
      </c>
      <c r="BF38" s="2" t="s">
        <v>351</v>
      </c>
      <c r="BG38" s="2"/>
      <c r="BH38" s="2" t="s">
        <v>182</v>
      </c>
      <c r="BI38" s="2" t="s">
        <v>157</v>
      </c>
    </row>
    <row r="39" spans="1:65" x14ac:dyDescent="0.25">
      <c r="B39" s="1">
        <v>3000</v>
      </c>
      <c r="C39" s="1">
        <v>2707</v>
      </c>
      <c r="D39" s="1">
        <v>0.01</v>
      </c>
      <c r="E39">
        <v>3.5000000000000001E-3</v>
      </c>
      <c r="F39" s="1">
        <v>1</v>
      </c>
      <c r="G39">
        <f t="shared" si="27"/>
        <v>0.85</v>
      </c>
      <c r="H39">
        <f t="shared" si="26"/>
        <v>2956.05</v>
      </c>
      <c r="AV39" s="2"/>
      <c r="AW39" s="2">
        <f>AW38+100</f>
        <v>200</v>
      </c>
      <c r="AX39" s="47">
        <v>5.2275680190524997E-2</v>
      </c>
      <c r="AY39" s="44">
        <v>5.0999999999999997E-2</v>
      </c>
      <c r="AZ39" s="45">
        <f t="shared" si="28"/>
        <v>-2.4402938151653505E-2</v>
      </c>
      <c r="BF39" s="2"/>
      <c r="BG39" s="2" t="s">
        <v>158</v>
      </c>
      <c r="BH39" s="37">
        <v>7.52429593039525E-2</v>
      </c>
      <c r="BI39" s="2">
        <v>0.126</v>
      </c>
    </row>
    <row r="40" spans="1:65" x14ac:dyDescent="0.25">
      <c r="B40" s="1">
        <v>3000</v>
      </c>
      <c r="C40" s="1">
        <v>2707</v>
      </c>
      <c r="D40" s="1">
        <v>0.01</v>
      </c>
      <c r="E40">
        <v>4.5000000000000005E-3</v>
      </c>
      <c r="F40" s="1">
        <v>1</v>
      </c>
      <c r="G40">
        <f t="shared" si="27"/>
        <v>0.95000000000000007</v>
      </c>
      <c r="H40">
        <f t="shared" si="26"/>
        <v>2985.35</v>
      </c>
      <c r="AV40" s="2"/>
      <c r="AW40" s="2">
        <f>AW39+100</f>
        <v>300</v>
      </c>
      <c r="AX40" s="48">
        <v>8.7120458038819001E-2</v>
      </c>
      <c r="AY40" s="44">
        <v>8.5999999999999993E-2</v>
      </c>
      <c r="AZ40" s="45">
        <f t="shared" si="28"/>
        <v>-1.2861020982233086E-2</v>
      </c>
      <c r="BF40" s="2"/>
      <c r="BG40" s="2" t="s">
        <v>185</v>
      </c>
      <c r="BH40" s="38"/>
      <c r="BI40">
        <v>-8.1199999999999994E-2</v>
      </c>
    </row>
    <row r="41" spans="1:65" x14ac:dyDescent="0.25">
      <c r="B41" s="1">
        <v>3000</v>
      </c>
      <c r="C41" s="1">
        <v>2707</v>
      </c>
      <c r="D41" s="1">
        <v>0.01</v>
      </c>
      <c r="E41">
        <v>5.5000000000000014E-3</v>
      </c>
      <c r="F41" s="1">
        <v>1</v>
      </c>
      <c r="G41">
        <f t="shared" si="27"/>
        <v>1.0500000000000003</v>
      </c>
      <c r="H41">
        <f t="shared" si="26"/>
        <v>3014.65</v>
      </c>
      <c r="AV41" s="2"/>
      <c r="AW41" s="2">
        <f>AW40+100</f>
        <v>400</v>
      </c>
      <c r="AX41" s="47">
        <v>0.121965235887112</v>
      </c>
      <c r="AY41" s="44">
        <v>0.12</v>
      </c>
      <c r="AZ41" s="45">
        <f t="shared" si="28"/>
        <v>-1.6113082328893934E-2</v>
      </c>
      <c r="BF41" s="2"/>
      <c r="BG41" s="39" t="s">
        <v>186</v>
      </c>
      <c r="BH41" s="40"/>
      <c r="BI41" s="2">
        <v>-0.270677</v>
      </c>
    </row>
    <row r="42" spans="1:65" x14ac:dyDescent="0.25">
      <c r="AV42" s="2"/>
      <c r="AW42" s="2">
        <f>AW41+100</f>
        <v>500</v>
      </c>
      <c r="AX42" s="47">
        <v>0.15681001373540501</v>
      </c>
      <c r="AY42" s="44">
        <v>0.153</v>
      </c>
      <c r="AZ42" s="45">
        <f t="shared" si="28"/>
        <v>-2.4297005303716646E-2</v>
      </c>
      <c r="BF42" s="2"/>
      <c r="BG42" s="2" t="s">
        <v>187</v>
      </c>
      <c r="BH42" s="38"/>
      <c r="BI42" s="2">
        <v>-0.433083</v>
      </c>
    </row>
    <row r="43" spans="1:65" x14ac:dyDescent="0.25">
      <c r="AV43" s="2"/>
      <c r="AW43" s="2">
        <f>AW42+100</f>
        <v>600</v>
      </c>
      <c r="AX43" s="47">
        <v>0.191654791583695</v>
      </c>
      <c r="AY43" s="44">
        <v>0.186</v>
      </c>
      <c r="AZ43" s="45">
        <f t="shared" si="28"/>
        <v>-2.9505088482098152E-2</v>
      </c>
      <c r="BF43" s="2"/>
      <c r="BG43" s="2" t="s">
        <v>188</v>
      </c>
      <c r="BH43" s="38"/>
      <c r="BI43" s="2">
        <v>-0.57142899999999996</v>
      </c>
    </row>
    <row r="44" spans="1:65" x14ac:dyDescent="0.25">
      <c r="BF44" s="2"/>
      <c r="BG44" s="2" t="s">
        <v>189</v>
      </c>
      <c r="BH44" s="38"/>
      <c r="BI44" s="2">
        <v>-0.64659999999999995</v>
      </c>
    </row>
    <row r="45" spans="1:65" x14ac:dyDescent="0.25">
      <c r="A45" t="s">
        <v>154</v>
      </c>
      <c r="B45" s="2" t="s">
        <v>108</v>
      </c>
      <c r="C45" s="2" t="s">
        <v>111</v>
      </c>
      <c r="D45" s="2" t="s">
        <v>132</v>
      </c>
      <c r="E45" s="2" t="s">
        <v>133</v>
      </c>
      <c r="F45" s="2" t="s">
        <v>134</v>
      </c>
      <c r="G45" s="2" t="s">
        <v>135</v>
      </c>
      <c r="H45" s="2" t="s">
        <v>129</v>
      </c>
      <c r="I45" s="2" t="s">
        <v>155</v>
      </c>
    </row>
    <row r="46" spans="1:65" x14ac:dyDescent="0.25">
      <c r="B46" s="1">
        <v>2.09</v>
      </c>
      <c r="C46" s="1">
        <v>204</v>
      </c>
      <c r="D46" s="1">
        <v>0.01</v>
      </c>
      <c r="E46">
        <v>-4.0000000000000001E-3</v>
      </c>
      <c r="F46" s="1">
        <v>1</v>
      </c>
      <c r="G46">
        <f>(0.5+E46/D46)^F46</f>
        <v>9.9999999999999978E-2</v>
      </c>
      <c r="H46">
        <f>(B46-C46)*G46+C46</f>
        <v>183.809</v>
      </c>
      <c r="I46">
        <f>1/H46</f>
        <v>5.4404300115881163E-3</v>
      </c>
      <c r="K46">
        <v>-4.5000000000000005E-3</v>
      </c>
      <c r="L46">
        <f>K46+0.0005</f>
        <v>-4.0000000000000001E-3</v>
      </c>
      <c r="AV46" s="2" t="s">
        <v>215</v>
      </c>
      <c r="AW46" s="2" t="s">
        <v>206</v>
      </c>
      <c r="AX46" s="2" t="s">
        <v>182</v>
      </c>
      <c r="AY46" s="2" t="s">
        <v>157</v>
      </c>
    </row>
    <row r="47" spans="1:65" x14ac:dyDescent="0.25">
      <c r="B47" s="1">
        <v>2.09</v>
      </c>
      <c r="C47" s="1">
        <v>204</v>
      </c>
      <c r="D47" s="1">
        <v>0.01</v>
      </c>
      <c r="E47">
        <v>-3.0000000000000005E-3</v>
      </c>
      <c r="F47" s="1">
        <v>1</v>
      </c>
      <c r="G47">
        <f t="shared" ref="G47:G55" si="29">(0.5+E47/D47)^F47</f>
        <v>0.19999999999999996</v>
      </c>
      <c r="H47">
        <f t="shared" ref="H47:H55" si="30">(B47-C47)*G47+C47</f>
        <v>163.61799999999999</v>
      </c>
      <c r="I47">
        <f t="shared" ref="I47:I55" si="31">1/H47</f>
        <v>6.111796990551162E-3</v>
      </c>
      <c r="K47">
        <v>-3.5000000000000005E-3</v>
      </c>
      <c r="L47">
        <f t="shared" ref="L47:L55" si="32">K47+0.0005</f>
        <v>-3.0000000000000005E-3</v>
      </c>
      <c r="AV47" s="2"/>
      <c r="AW47" s="2">
        <v>100</v>
      </c>
      <c r="AX47" s="49">
        <v>7.3977795984125003E-2</v>
      </c>
      <c r="AY47" s="44">
        <v>7.2999999999999995E-2</v>
      </c>
      <c r="AZ47" s="45">
        <f t="shared" ref="AZ47:AZ52" si="33">(AY47-AX47)/AX47</f>
        <v>-1.3217425189780375E-2</v>
      </c>
    </row>
    <row r="48" spans="1:65" x14ac:dyDescent="0.25">
      <c r="A48" s="21"/>
      <c r="B48" s="1">
        <v>2.09</v>
      </c>
      <c r="C48" s="1">
        <v>204</v>
      </c>
      <c r="D48" s="1">
        <v>0.01</v>
      </c>
      <c r="E48">
        <v>-2.0000000000000005E-3</v>
      </c>
      <c r="F48" s="1">
        <v>1</v>
      </c>
      <c r="G48">
        <f t="shared" si="29"/>
        <v>0.29999999999999993</v>
      </c>
      <c r="H48">
        <f t="shared" si="30"/>
        <v>143.42700000000002</v>
      </c>
      <c r="I48">
        <f t="shared" si="31"/>
        <v>6.9721879422981713E-3</v>
      </c>
      <c r="K48">
        <v>-2.5000000000000005E-3</v>
      </c>
      <c r="L48">
        <f t="shared" si="32"/>
        <v>-2.0000000000000005E-3</v>
      </c>
      <c r="AV48" s="2"/>
      <c r="AW48" s="2">
        <f>AW47+100</f>
        <v>200</v>
      </c>
      <c r="AX48" s="42">
        <v>0.165198536897086</v>
      </c>
      <c r="AY48" s="44">
        <v>0.161</v>
      </c>
      <c r="AZ48" s="45">
        <f t="shared" si="33"/>
        <v>-2.5415097348601586E-2</v>
      </c>
      <c r="BF48" s="21" t="s">
        <v>349</v>
      </c>
    </row>
    <row r="49" spans="1:61" x14ac:dyDescent="0.25">
      <c r="B49" s="1">
        <v>2.09</v>
      </c>
      <c r="C49" s="1">
        <v>204</v>
      </c>
      <c r="D49" s="1">
        <v>0.01</v>
      </c>
      <c r="E49">
        <v>-1.0000000000000005E-3</v>
      </c>
      <c r="F49" s="1">
        <v>1</v>
      </c>
      <c r="G49">
        <f t="shared" si="29"/>
        <v>0.39999999999999997</v>
      </c>
      <c r="H49">
        <f t="shared" si="30"/>
        <v>123.236</v>
      </c>
      <c r="I49">
        <f t="shared" si="31"/>
        <v>8.1145119932487259E-3</v>
      </c>
      <c r="K49">
        <v>-1.5000000000000005E-3</v>
      </c>
      <c r="L49">
        <f t="shared" si="32"/>
        <v>-1.0000000000000005E-3</v>
      </c>
      <c r="AV49" s="2"/>
      <c r="AW49" s="2">
        <f>AW48+100</f>
        <v>300</v>
      </c>
      <c r="AX49" s="43">
        <v>0.25697550183991302</v>
      </c>
      <c r="AY49" s="44">
        <v>0.25</v>
      </c>
      <c r="AZ49" s="45">
        <f t="shared" si="33"/>
        <v>-2.7144618027669123E-2</v>
      </c>
      <c r="BF49" s="2" t="s">
        <v>354</v>
      </c>
      <c r="BG49" s="2"/>
      <c r="BH49" s="2" t="s">
        <v>182</v>
      </c>
      <c r="BI49" s="2" t="s">
        <v>157</v>
      </c>
    </row>
    <row r="50" spans="1:61" x14ac:dyDescent="0.25">
      <c r="B50" s="1">
        <v>2.09</v>
      </c>
      <c r="C50" s="1">
        <v>204</v>
      </c>
      <c r="D50" s="1">
        <v>0.01</v>
      </c>
      <c r="E50">
        <v>0</v>
      </c>
      <c r="F50" s="1">
        <v>1</v>
      </c>
      <c r="G50">
        <f t="shared" si="29"/>
        <v>0.5</v>
      </c>
      <c r="H50">
        <f t="shared" si="30"/>
        <v>103.045</v>
      </c>
      <c r="I50">
        <f t="shared" si="31"/>
        <v>9.7044980348391478E-3</v>
      </c>
      <c r="K50">
        <v>-5.0000000000000044E-4</v>
      </c>
      <c r="L50">
        <f t="shared" si="32"/>
        <v>0</v>
      </c>
      <c r="AV50" s="2"/>
      <c r="AW50" s="2">
        <f>AW49+100</f>
        <v>400</v>
      </c>
      <c r="AX50" s="42">
        <v>0.34875246678273802</v>
      </c>
      <c r="AY50" s="44">
        <v>0.34</v>
      </c>
      <c r="AZ50" s="45">
        <f t="shared" si="33"/>
        <v>-2.5096501434040078E-2</v>
      </c>
      <c r="BF50" s="2"/>
      <c r="BG50" s="2" t="s">
        <v>158</v>
      </c>
      <c r="BH50" s="37"/>
      <c r="BI50" s="2">
        <v>0.126</v>
      </c>
    </row>
    <row r="51" spans="1:61" x14ac:dyDescent="0.25">
      <c r="B51" s="1">
        <v>2.09</v>
      </c>
      <c r="C51" s="1">
        <v>204</v>
      </c>
      <c r="D51" s="1">
        <v>0.01</v>
      </c>
      <c r="E51">
        <v>9.9999999999999959E-4</v>
      </c>
      <c r="F51" s="1">
        <v>1</v>
      </c>
      <c r="G51">
        <f t="shared" si="29"/>
        <v>0.6</v>
      </c>
      <c r="H51">
        <f t="shared" si="30"/>
        <v>82.854000000000013</v>
      </c>
      <c r="I51">
        <f t="shared" si="31"/>
        <v>1.2069423322953627E-2</v>
      </c>
      <c r="K51">
        <v>4.9999999999999958E-4</v>
      </c>
      <c r="L51">
        <f t="shared" si="32"/>
        <v>9.9999999999999959E-4</v>
      </c>
      <c r="AV51" s="2"/>
      <c r="AW51" s="2">
        <f>AW50+100</f>
        <v>500</v>
      </c>
      <c r="AX51" s="42">
        <v>0.44052943172556103</v>
      </c>
      <c r="AY51" s="44">
        <v>0.436</v>
      </c>
      <c r="AZ51" s="45">
        <f t="shared" si="33"/>
        <v>-1.0281791406806056E-2</v>
      </c>
      <c r="BF51" s="2"/>
      <c r="BG51" s="2" t="s">
        <v>185</v>
      </c>
      <c r="BH51" s="38"/>
      <c r="BI51">
        <v>-8.1199999999999994E-2</v>
      </c>
    </row>
    <row r="52" spans="1:61" x14ac:dyDescent="0.25">
      <c r="B52" s="1">
        <v>2.09</v>
      </c>
      <c r="C52" s="1">
        <v>204</v>
      </c>
      <c r="D52" s="1">
        <v>0.01</v>
      </c>
      <c r="E52">
        <v>1.9999999999999996E-3</v>
      </c>
      <c r="F52" s="1">
        <v>1</v>
      </c>
      <c r="G52">
        <f t="shared" si="29"/>
        <v>0.7</v>
      </c>
      <c r="H52">
        <f t="shared" si="30"/>
        <v>62.663000000000011</v>
      </c>
      <c r="I52">
        <f t="shared" si="31"/>
        <v>1.5958380543542438E-2</v>
      </c>
      <c r="K52">
        <v>1.4999999999999996E-3</v>
      </c>
      <c r="L52">
        <f t="shared" si="32"/>
        <v>1.9999999999999996E-3</v>
      </c>
      <c r="AV52" s="2"/>
      <c r="AW52" s="2">
        <f>AW51+100</f>
        <v>600</v>
      </c>
      <c r="AX52" s="42">
        <v>0.53230639666839297</v>
      </c>
      <c r="AY52" s="44">
        <v>0.52700000000000002</v>
      </c>
      <c r="AZ52" s="45">
        <f t="shared" si="33"/>
        <v>-9.9686885252642018E-3</v>
      </c>
      <c r="BF52" s="2"/>
      <c r="BG52" s="39" t="s">
        <v>186</v>
      </c>
      <c r="BH52" s="40"/>
      <c r="BI52" s="2">
        <v>-0.270677</v>
      </c>
    </row>
    <row r="53" spans="1:61" x14ac:dyDescent="0.25">
      <c r="B53" s="1">
        <v>2.09</v>
      </c>
      <c r="C53" s="1">
        <v>204</v>
      </c>
      <c r="D53" s="1">
        <v>0.01</v>
      </c>
      <c r="E53">
        <v>2.9999999999999996E-3</v>
      </c>
      <c r="F53" s="1">
        <v>1</v>
      </c>
      <c r="G53">
        <f t="shared" si="29"/>
        <v>0.79999999999999993</v>
      </c>
      <c r="H53">
        <f t="shared" si="30"/>
        <v>42.472000000000008</v>
      </c>
      <c r="I53">
        <f t="shared" si="31"/>
        <v>2.354492371444716E-2</v>
      </c>
      <c r="K53">
        <v>2.4999999999999996E-3</v>
      </c>
      <c r="L53">
        <f t="shared" si="32"/>
        <v>2.9999999999999996E-3</v>
      </c>
      <c r="BF53" s="2"/>
      <c r="BG53" s="2" t="s">
        <v>187</v>
      </c>
      <c r="BH53" s="38"/>
      <c r="BI53" s="2">
        <v>-0.433083</v>
      </c>
    </row>
    <row r="54" spans="1:61" x14ac:dyDescent="0.25">
      <c r="B54" s="1">
        <v>2.09</v>
      </c>
      <c r="C54" s="1">
        <v>204</v>
      </c>
      <c r="D54" s="1">
        <v>0.01</v>
      </c>
      <c r="E54">
        <v>4.0000000000000001E-3</v>
      </c>
      <c r="F54" s="1">
        <v>1</v>
      </c>
      <c r="G54">
        <f t="shared" si="29"/>
        <v>0.9</v>
      </c>
      <c r="H54">
        <f t="shared" si="30"/>
        <v>22.281000000000006</v>
      </c>
      <c r="I54">
        <f t="shared" si="31"/>
        <v>4.48812889906198E-2</v>
      </c>
      <c r="K54">
        <v>3.4999999999999996E-3</v>
      </c>
      <c r="L54">
        <f t="shared" si="32"/>
        <v>4.0000000000000001E-3</v>
      </c>
      <c r="BF54" s="2"/>
      <c r="BG54" s="2" t="s">
        <v>188</v>
      </c>
      <c r="BH54" s="38"/>
      <c r="BI54" s="2">
        <v>-0.57142899999999996</v>
      </c>
    </row>
    <row r="55" spans="1:61" x14ac:dyDescent="0.25">
      <c r="B55" s="1">
        <v>2.09</v>
      </c>
      <c r="C55" s="1">
        <v>204</v>
      </c>
      <c r="D55" s="1">
        <v>0.01</v>
      </c>
      <c r="E55">
        <v>4.9999999999999992E-3</v>
      </c>
      <c r="F55" s="1">
        <v>1</v>
      </c>
      <c r="G55">
        <f t="shared" si="29"/>
        <v>0.99999999999999989</v>
      </c>
      <c r="H55">
        <f t="shared" si="30"/>
        <v>2.0900000000000318</v>
      </c>
      <c r="I55">
        <f t="shared" si="31"/>
        <v>0.47846889952152383</v>
      </c>
      <c r="K55">
        <v>4.4999999999999997E-3</v>
      </c>
      <c r="L55">
        <f t="shared" si="32"/>
        <v>4.9999999999999992E-3</v>
      </c>
      <c r="BF55" s="2"/>
      <c r="BG55" s="2" t="s">
        <v>189</v>
      </c>
      <c r="BH55" s="38"/>
      <c r="BI55" s="2">
        <v>-0.64659999999999995</v>
      </c>
    </row>
    <row r="61" spans="1:61" x14ac:dyDescent="0.25">
      <c r="A61" s="21" t="s">
        <v>145</v>
      </c>
      <c r="B61" s="2" t="s">
        <v>108</v>
      </c>
      <c r="C61" s="2" t="s">
        <v>111</v>
      </c>
      <c r="D61" s="2" t="s">
        <v>132</v>
      </c>
      <c r="E61" s="2" t="s">
        <v>133</v>
      </c>
      <c r="F61" s="2" t="s">
        <v>134</v>
      </c>
      <c r="G61" s="2" t="s">
        <v>135</v>
      </c>
      <c r="H61" s="2" t="s">
        <v>129</v>
      </c>
      <c r="L61" t="s">
        <v>163</v>
      </c>
    </row>
    <row r="62" spans="1:61" x14ac:dyDescent="0.25">
      <c r="B62" s="1">
        <v>1.0000000000000001E-5</v>
      </c>
      <c r="C62" s="1">
        <v>2.3E-5</v>
      </c>
      <c r="D62" s="1">
        <v>0.01</v>
      </c>
      <c r="E62">
        <v>-3.5000000000000018E-3</v>
      </c>
      <c r="F62" s="1">
        <v>1</v>
      </c>
      <c r="G62">
        <f>(0.5+E62/D62)^F62</f>
        <v>0.1499999999999998</v>
      </c>
      <c r="H62" s="1">
        <f t="shared" ref="H62:H71" si="34">(B62-C62)*G62+C62</f>
        <v>2.1050000000000003E-5</v>
      </c>
      <c r="L62" s="3" t="s">
        <v>0</v>
      </c>
      <c r="M62" s="3" t="s">
        <v>1</v>
      </c>
      <c r="N62" s="3" t="s">
        <v>2</v>
      </c>
      <c r="O62" s="3" t="s">
        <v>3</v>
      </c>
      <c r="P62" s="3" t="s">
        <v>4</v>
      </c>
      <c r="Q62" s="3" t="s">
        <v>5</v>
      </c>
      <c r="R62" s="3" t="s">
        <v>6</v>
      </c>
      <c r="S62" s="3" t="s">
        <v>7</v>
      </c>
      <c r="T62" s="3" t="s">
        <v>8</v>
      </c>
      <c r="U62" s="3" t="s">
        <v>9</v>
      </c>
      <c r="V62" s="3" t="s">
        <v>10</v>
      </c>
      <c r="W62" s="3" t="s">
        <v>11</v>
      </c>
      <c r="X62" s="3" t="s">
        <v>12</v>
      </c>
      <c r="Y62" s="3" t="s">
        <v>13</v>
      </c>
      <c r="Z62" s="3" t="s">
        <v>14</v>
      </c>
      <c r="AA62" s="3" t="s">
        <v>15</v>
      </c>
      <c r="AB62" s="3" t="s">
        <v>16</v>
      </c>
      <c r="AC62" s="3" t="s">
        <v>21</v>
      </c>
      <c r="AD62" s="3" t="s">
        <v>22</v>
      </c>
      <c r="AE62" s="3" t="s">
        <v>23</v>
      </c>
      <c r="AF62" s="3" t="s">
        <v>24</v>
      </c>
      <c r="AG62" s="3" t="s">
        <v>83</v>
      </c>
      <c r="AH62" s="3" t="s">
        <v>17</v>
      </c>
      <c r="AI62" s="3" t="s">
        <v>18</v>
      </c>
      <c r="AJ62" s="3" t="s">
        <v>19</v>
      </c>
      <c r="AK62" s="3" t="s">
        <v>20</v>
      </c>
    </row>
    <row r="63" spans="1:61" x14ac:dyDescent="0.25">
      <c r="B63" s="1">
        <v>1.0000000000000001E-5</v>
      </c>
      <c r="C63" s="1">
        <v>2.3E-5</v>
      </c>
      <c r="D63" s="1">
        <v>0.01</v>
      </c>
      <c r="E63">
        <v>-2.5000000000000001E-3</v>
      </c>
      <c r="F63" s="1">
        <v>1</v>
      </c>
      <c r="G63">
        <f t="shared" ref="G63:G71" si="35">(0.5+E63/D63)^F63</f>
        <v>0.25</v>
      </c>
      <c r="H63" s="1">
        <f t="shared" si="34"/>
        <v>1.9749999999999999E-5</v>
      </c>
      <c r="L63" s="5">
        <v>1</v>
      </c>
      <c r="M63" s="1">
        <v>70810000000</v>
      </c>
      <c r="N63" s="1">
        <v>70810000000</v>
      </c>
      <c r="O63" s="1">
        <v>0.3</v>
      </c>
      <c r="P63" s="1">
        <v>0.3</v>
      </c>
      <c r="Q63" s="1">
        <v>0</v>
      </c>
      <c r="R63" s="1">
        <v>0</v>
      </c>
      <c r="S63" s="1">
        <v>0</v>
      </c>
      <c r="T63" s="31">
        <v>1</v>
      </c>
      <c r="U63" s="31">
        <v>1</v>
      </c>
      <c r="V63" s="1">
        <v>0</v>
      </c>
      <c r="W63" s="31">
        <v>1</v>
      </c>
      <c r="X63" s="31">
        <v>1</v>
      </c>
      <c r="Y63" s="31">
        <v>1</v>
      </c>
      <c r="Z63" s="31">
        <v>1</v>
      </c>
      <c r="AA63" s="31">
        <v>1</v>
      </c>
      <c r="AB63" s="31">
        <v>1</v>
      </c>
      <c r="AC63" s="1">
        <v>2.287E-5</v>
      </c>
      <c r="AD63" s="1">
        <v>2.287E-5</v>
      </c>
      <c r="AE63" s="31">
        <v>1</v>
      </c>
      <c r="AF63" s="31">
        <v>1</v>
      </c>
      <c r="AG63" s="1">
        <v>201.98090000000002</v>
      </c>
      <c r="AH63" s="1">
        <v>2709.93</v>
      </c>
      <c r="AI63" s="1">
        <v>-5.0000000000000001E-3</v>
      </c>
      <c r="AJ63" s="1">
        <v>-4.0000000000000001E-3</v>
      </c>
      <c r="AK63" s="5">
        <v>2</v>
      </c>
    </row>
    <row r="64" spans="1:61" x14ac:dyDescent="0.25">
      <c r="A64" s="21"/>
      <c r="B64" s="1">
        <v>1.0000000000000001E-5</v>
      </c>
      <c r="C64" s="1">
        <v>2.3E-5</v>
      </c>
      <c r="D64" s="1">
        <v>0.01</v>
      </c>
      <c r="E64">
        <v>-1.5E-3</v>
      </c>
      <c r="F64" s="1">
        <v>1</v>
      </c>
      <c r="G64">
        <f t="shared" si="35"/>
        <v>0.35</v>
      </c>
      <c r="H64" s="1">
        <f t="shared" si="34"/>
        <v>1.8450000000000001E-5</v>
      </c>
      <c r="L64" s="5">
        <v>2</v>
      </c>
      <c r="M64" s="1">
        <v>73240000000</v>
      </c>
      <c r="N64" s="1">
        <v>73240000000</v>
      </c>
      <c r="O64" s="1">
        <v>0.3</v>
      </c>
      <c r="P64" s="1">
        <v>0.3</v>
      </c>
      <c r="Q64" s="1">
        <v>0</v>
      </c>
      <c r="R64" s="1">
        <v>0</v>
      </c>
      <c r="S64" s="1">
        <v>0</v>
      </c>
      <c r="T64" s="31">
        <v>1</v>
      </c>
      <c r="U64" s="31">
        <v>1</v>
      </c>
      <c r="V64" s="1">
        <v>0</v>
      </c>
      <c r="W64" s="31">
        <v>1</v>
      </c>
      <c r="X64" s="31">
        <v>1</v>
      </c>
      <c r="Y64" s="31">
        <v>1</v>
      </c>
      <c r="Z64" s="31">
        <v>1</v>
      </c>
      <c r="AA64" s="31">
        <v>1</v>
      </c>
      <c r="AB64" s="31">
        <v>1</v>
      </c>
      <c r="AC64" s="1">
        <v>2.2480000000000002E-5</v>
      </c>
      <c r="AD64" s="1">
        <v>2.2480000000000002E-5</v>
      </c>
      <c r="AE64" s="31">
        <v>1</v>
      </c>
      <c r="AF64" s="31">
        <v>1</v>
      </c>
      <c r="AG64" s="1">
        <v>195.92359999999999</v>
      </c>
      <c r="AH64" s="1">
        <v>2718.72</v>
      </c>
      <c r="AI64" s="1">
        <v>-4.0000000000000001E-3</v>
      </c>
      <c r="AJ64" s="1">
        <v>-3.0000000000000001E-3</v>
      </c>
      <c r="AK64" s="5">
        <v>2</v>
      </c>
    </row>
    <row r="65" spans="1:37" x14ac:dyDescent="0.25">
      <c r="B65" s="1">
        <v>1.0000000000000001E-5</v>
      </c>
      <c r="C65" s="1">
        <v>2.3E-5</v>
      </c>
      <c r="D65" s="1">
        <v>0.01</v>
      </c>
      <c r="E65">
        <v>-5.0000000000000001E-4</v>
      </c>
      <c r="F65" s="1">
        <v>1</v>
      </c>
      <c r="G65">
        <f t="shared" si="35"/>
        <v>0.45</v>
      </c>
      <c r="H65" s="1">
        <f t="shared" si="34"/>
        <v>1.715E-5</v>
      </c>
      <c r="L65" s="5">
        <v>3</v>
      </c>
      <c r="M65" s="1">
        <v>77290000000</v>
      </c>
      <c r="N65" s="1">
        <v>77290000000</v>
      </c>
      <c r="O65" s="1">
        <v>0.3</v>
      </c>
      <c r="P65" s="1">
        <v>0.3</v>
      </c>
      <c r="Q65" s="1">
        <v>0</v>
      </c>
      <c r="R65" s="1">
        <v>0</v>
      </c>
      <c r="S65" s="1">
        <v>0</v>
      </c>
      <c r="T65" s="31">
        <v>1</v>
      </c>
      <c r="U65" s="31">
        <v>1</v>
      </c>
      <c r="V65" s="1">
        <v>0</v>
      </c>
      <c r="W65" s="31">
        <v>1</v>
      </c>
      <c r="X65" s="31">
        <v>1</v>
      </c>
      <c r="Y65" s="31">
        <v>1</v>
      </c>
      <c r="Z65" s="31">
        <v>1</v>
      </c>
      <c r="AA65" s="31">
        <v>1</v>
      </c>
      <c r="AB65" s="31">
        <v>1</v>
      </c>
      <c r="AC65" s="1">
        <v>2.1829999999999999E-5</v>
      </c>
      <c r="AD65" s="1">
        <v>2.1829999999999999E-5</v>
      </c>
      <c r="AE65" s="31">
        <v>1</v>
      </c>
      <c r="AF65" s="31">
        <v>1</v>
      </c>
      <c r="AG65" s="1">
        <v>185.82810000000001</v>
      </c>
      <c r="AH65" s="1">
        <v>2733.37</v>
      </c>
      <c r="AI65" s="1">
        <v>-3.0000000000000001E-3</v>
      </c>
      <c r="AJ65" s="1">
        <v>-2E-3</v>
      </c>
      <c r="AK65" s="5">
        <v>2</v>
      </c>
    </row>
    <row r="66" spans="1:37" x14ac:dyDescent="0.25">
      <c r="B66" s="1">
        <v>1.0000000000000001E-5</v>
      </c>
      <c r="C66" s="1">
        <v>2.3E-5</v>
      </c>
      <c r="D66" s="1">
        <v>0.01</v>
      </c>
      <c r="E66">
        <v>5.0000000000000001E-4</v>
      </c>
      <c r="F66" s="1">
        <v>1</v>
      </c>
      <c r="G66">
        <f t="shared" si="35"/>
        <v>0.55000000000000004</v>
      </c>
      <c r="H66" s="1">
        <f t="shared" si="34"/>
        <v>1.5849999999999999E-5</v>
      </c>
      <c r="L66" s="5">
        <v>4</v>
      </c>
      <c r="M66" s="1">
        <v>82960000000</v>
      </c>
      <c r="N66" s="1">
        <v>82960000000</v>
      </c>
      <c r="O66" s="1">
        <v>0.3</v>
      </c>
      <c r="P66" s="1">
        <v>0.3</v>
      </c>
      <c r="Q66" s="1">
        <v>0</v>
      </c>
      <c r="R66" s="1">
        <v>0</v>
      </c>
      <c r="S66" s="1">
        <v>0</v>
      </c>
      <c r="T66" s="31">
        <v>1</v>
      </c>
      <c r="U66" s="31">
        <v>1</v>
      </c>
      <c r="V66" s="1">
        <v>0</v>
      </c>
      <c r="W66" s="31">
        <v>1</v>
      </c>
      <c r="X66" s="31">
        <v>1</v>
      </c>
      <c r="Y66" s="31">
        <v>1</v>
      </c>
      <c r="Z66" s="31">
        <v>1</v>
      </c>
      <c r="AA66" s="31">
        <v>1</v>
      </c>
      <c r="AB66" s="31">
        <v>1</v>
      </c>
      <c r="AC66" s="1">
        <v>2.092E-5</v>
      </c>
      <c r="AD66" s="1">
        <v>2.092E-5</v>
      </c>
      <c r="AE66" s="31">
        <v>1</v>
      </c>
      <c r="AF66" s="31">
        <v>1</v>
      </c>
      <c r="AG66" s="1">
        <v>171.6944</v>
      </c>
      <c r="AH66" s="1">
        <v>2753.88</v>
      </c>
      <c r="AI66" s="1">
        <v>-2E-3</v>
      </c>
      <c r="AJ66" s="1">
        <v>-1E-3</v>
      </c>
      <c r="AK66" s="5">
        <v>2</v>
      </c>
    </row>
    <row r="67" spans="1:37" x14ac:dyDescent="0.25">
      <c r="B67" s="1">
        <v>1.0000000000000001E-5</v>
      </c>
      <c r="C67" s="1">
        <v>2.3E-5</v>
      </c>
      <c r="D67" s="1">
        <v>0.01</v>
      </c>
      <c r="E67">
        <v>1.5E-3</v>
      </c>
      <c r="F67" s="1">
        <v>1</v>
      </c>
      <c r="G67">
        <f t="shared" si="35"/>
        <v>0.65</v>
      </c>
      <c r="H67" s="1">
        <f t="shared" si="34"/>
        <v>1.455E-5</v>
      </c>
      <c r="L67" s="5">
        <v>5</v>
      </c>
      <c r="M67" s="1">
        <v>90250000000</v>
      </c>
      <c r="N67" s="1">
        <v>90250000000</v>
      </c>
      <c r="O67" s="1">
        <v>0.3</v>
      </c>
      <c r="P67" s="1">
        <v>0.3</v>
      </c>
      <c r="Q67" s="1">
        <v>0</v>
      </c>
      <c r="R67" s="1">
        <v>0</v>
      </c>
      <c r="S67" s="1">
        <v>0</v>
      </c>
      <c r="T67" s="31">
        <v>1</v>
      </c>
      <c r="U67" s="31">
        <v>1</v>
      </c>
      <c r="V67" s="1">
        <v>0</v>
      </c>
      <c r="W67" s="31">
        <v>1</v>
      </c>
      <c r="X67" s="31">
        <v>1</v>
      </c>
      <c r="Y67" s="31">
        <v>1</v>
      </c>
      <c r="Z67" s="31">
        <v>1</v>
      </c>
      <c r="AA67" s="31">
        <v>1</v>
      </c>
      <c r="AB67" s="31">
        <v>1</v>
      </c>
      <c r="AC67" s="1">
        <v>1.9749999999999999E-5</v>
      </c>
      <c r="AD67" s="1">
        <v>1.9749999999999999E-5</v>
      </c>
      <c r="AE67" s="31">
        <v>1</v>
      </c>
      <c r="AF67" s="31">
        <v>1</v>
      </c>
      <c r="AG67" s="1">
        <v>153.52250000000001</v>
      </c>
      <c r="AH67" s="1">
        <v>2780.25</v>
      </c>
      <c r="AI67" s="1">
        <v>-1E-3</v>
      </c>
      <c r="AJ67" s="1">
        <v>0</v>
      </c>
      <c r="AK67" s="5">
        <v>2</v>
      </c>
    </row>
    <row r="68" spans="1:37" x14ac:dyDescent="0.25">
      <c r="B68" s="1">
        <v>1.0000000000000001E-5</v>
      </c>
      <c r="C68" s="1">
        <v>2.3E-5</v>
      </c>
      <c r="D68" s="1">
        <v>0.01</v>
      </c>
      <c r="E68">
        <v>2.5000000000000001E-3</v>
      </c>
      <c r="F68" s="1">
        <v>1</v>
      </c>
      <c r="G68">
        <f t="shared" si="35"/>
        <v>0.75</v>
      </c>
      <c r="H68" s="1">
        <f t="shared" si="34"/>
        <v>1.325E-5</v>
      </c>
      <c r="L68" s="5">
        <v>6</v>
      </c>
      <c r="M68" s="1">
        <v>99160000000</v>
      </c>
      <c r="N68" s="1">
        <v>99160000000</v>
      </c>
      <c r="O68" s="1">
        <v>0.3</v>
      </c>
      <c r="P68" s="1">
        <v>0.3</v>
      </c>
      <c r="Q68" s="1">
        <v>0</v>
      </c>
      <c r="R68" s="1">
        <v>0</v>
      </c>
      <c r="S68" s="1">
        <v>0</v>
      </c>
      <c r="T68" s="31">
        <v>1</v>
      </c>
      <c r="U68" s="31">
        <v>1</v>
      </c>
      <c r="V68" s="1">
        <v>0</v>
      </c>
      <c r="W68" s="31">
        <v>1</v>
      </c>
      <c r="X68" s="31">
        <v>1</v>
      </c>
      <c r="Y68" s="31">
        <v>1</v>
      </c>
      <c r="Z68" s="31">
        <v>1</v>
      </c>
      <c r="AA68" s="31">
        <v>1</v>
      </c>
      <c r="AB68" s="31">
        <v>1</v>
      </c>
      <c r="AC68" s="1">
        <v>1.8320000000000001E-5</v>
      </c>
      <c r="AD68" s="1">
        <v>1.8320000000000001E-5</v>
      </c>
      <c r="AE68" s="31">
        <v>1</v>
      </c>
      <c r="AF68" s="31">
        <v>1</v>
      </c>
      <c r="AG68" s="1">
        <v>131.31240000000003</v>
      </c>
      <c r="AH68" s="1">
        <v>2812.48</v>
      </c>
      <c r="AI68" s="1">
        <v>0</v>
      </c>
      <c r="AJ68" s="1">
        <v>1E-3</v>
      </c>
      <c r="AK68" s="5">
        <v>2</v>
      </c>
    </row>
    <row r="69" spans="1:37" x14ac:dyDescent="0.25">
      <c r="B69" s="1">
        <v>1.0000000000000001E-5</v>
      </c>
      <c r="C69" s="1">
        <v>2.3E-5</v>
      </c>
      <c r="D69" s="1">
        <v>0.01</v>
      </c>
      <c r="E69">
        <v>3.5000000000000001E-3</v>
      </c>
      <c r="F69" s="1">
        <v>1</v>
      </c>
      <c r="G69">
        <f t="shared" si="35"/>
        <v>0.85</v>
      </c>
      <c r="H69" s="1">
        <f t="shared" si="34"/>
        <v>1.1950000000000001E-5</v>
      </c>
      <c r="L69" s="5">
        <v>7</v>
      </c>
      <c r="M69" s="1">
        <v>109690000000</v>
      </c>
      <c r="N69" s="1">
        <v>109690000000</v>
      </c>
      <c r="O69" s="1">
        <v>0.3</v>
      </c>
      <c r="P69" s="1">
        <v>0.3</v>
      </c>
      <c r="Q69" s="1">
        <v>0</v>
      </c>
      <c r="R69" s="1">
        <v>0</v>
      </c>
      <c r="S69" s="1">
        <v>0</v>
      </c>
      <c r="T69" s="31">
        <v>1</v>
      </c>
      <c r="U69" s="31">
        <v>1</v>
      </c>
      <c r="V69" s="1">
        <v>0</v>
      </c>
      <c r="W69" s="31">
        <v>1</v>
      </c>
      <c r="X69" s="31">
        <v>1</v>
      </c>
      <c r="Y69" s="31">
        <v>1</v>
      </c>
      <c r="Z69" s="31">
        <v>1</v>
      </c>
      <c r="AA69" s="31">
        <v>1</v>
      </c>
      <c r="AB69" s="31">
        <v>1</v>
      </c>
      <c r="AC69" s="1">
        <v>1.6630000000000002E-5</v>
      </c>
      <c r="AD69" s="1">
        <v>1.6630000000000002E-5</v>
      </c>
      <c r="AE69" s="31">
        <v>1</v>
      </c>
      <c r="AF69" s="31">
        <v>1</v>
      </c>
      <c r="AG69" s="1">
        <v>105.06410000000001</v>
      </c>
      <c r="AH69" s="1">
        <v>2850.57</v>
      </c>
      <c r="AI69" s="1">
        <v>1E-3</v>
      </c>
      <c r="AJ69" s="1">
        <v>2E-3</v>
      </c>
      <c r="AK69" s="5">
        <v>2</v>
      </c>
    </row>
    <row r="70" spans="1:37" x14ac:dyDescent="0.25">
      <c r="B70" s="1">
        <v>1.0000000000000001E-5</v>
      </c>
      <c r="C70" s="1">
        <v>2.3E-5</v>
      </c>
      <c r="D70" s="1">
        <v>0.01</v>
      </c>
      <c r="E70">
        <v>4.5000000000000005E-3</v>
      </c>
      <c r="F70" s="1">
        <v>1</v>
      </c>
      <c r="G70">
        <f t="shared" si="35"/>
        <v>0.95000000000000007</v>
      </c>
      <c r="H70" s="1">
        <f t="shared" si="34"/>
        <v>1.065E-5</v>
      </c>
      <c r="L70" s="5">
        <v>8</v>
      </c>
      <c r="M70" s="1">
        <v>121840000000</v>
      </c>
      <c r="N70" s="1">
        <v>121840000000</v>
      </c>
      <c r="O70" s="1">
        <v>0.3</v>
      </c>
      <c r="P70" s="1">
        <v>0.3</v>
      </c>
      <c r="Q70" s="1">
        <v>0</v>
      </c>
      <c r="R70" s="1">
        <v>0</v>
      </c>
      <c r="S70" s="1">
        <v>0</v>
      </c>
      <c r="T70" s="31">
        <v>1</v>
      </c>
      <c r="U70" s="31">
        <v>1</v>
      </c>
      <c r="V70" s="1">
        <v>0</v>
      </c>
      <c r="W70" s="31">
        <v>1</v>
      </c>
      <c r="X70" s="31">
        <v>1</v>
      </c>
      <c r="Y70" s="31">
        <v>1</v>
      </c>
      <c r="Z70" s="31">
        <v>1</v>
      </c>
      <c r="AA70" s="31">
        <v>1</v>
      </c>
      <c r="AB70" s="31">
        <v>1</v>
      </c>
      <c r="AC70" s="1">
        <v>1.4679999999999998E-5</v>
      </c>
      <c r="AD70" s="1">
        <v>1.4679999999999998E-5</v>
      </c>
      <c r="AE70" s="31">
        <v>1</v>
      </c>
      <c r="AF70" s="31">
        <v>1</v>
      </c>
      <c r="AG70" s="1">
        <v>74.777599999999978</v>
      </c>
      <c r="AH70" s="1">
        <v>2894.52</v>
      </c>
      <c r="AI70" s="1">
        <v>2E-3</v>
      </c>
      <c r="AJ70" s="1">
        <v>3.0000000000000001E-3</v>
      </c>
      <c r="AK70" s="5">
        <v>2</v>
      </c>
    </row>
    <row r="71" spans="1:37" x14ac:dyDescent="0.25">
      <c r="B71" s="1">
        <v>1.0000000000000001E-5</v>
      </c>
      <c r="C71" s="1">
        <v>2.3E-5</v>
      </c>
      <c r="D71" s="1">
        <v>0.01</v>
      </c>
      <c r="E71">
        <v>5.5000000000000014E-3</v>
      </c>
      <c r="F71" s="1">
        <v>1</v>
      </c>
      <c r="G71">
        <f t="shared" si="35"/>
        <v>1.0500000000000003</v>
      </c>
      <c r="H71" s="1">
        <f t="shared" si="34"/>
        <v>9.3499999999999969E-6</v>
      </c>
      <c r="L71" s="5">
        <v>9</v>
      </c>
      <c r="M71" s="1">
        <v>135610000000</v>
      </c>
      <c r="N71" s="1">
        <v>135610000000</v>
      </c>
      <c r="O71" s="1">
        <v>0.3</v>
      </c>
      <c r="P71" s="1">
        <v>0.3</v>
      </c>
      <c r="Q71" s="1">
        <v>0</v>
      </c>
      <c r="R71" s="1">
        <v>0</v>
      </c>
      <c r="S71" s="1">
        <v>0</v>
      </c>
      <c r="T71" s="31">
        <v>1</v>
      </c>
      <c r="U71" s="31">
        <v>1</v>
      </c>
      <c r="V71" s="1">
        <v>0</v>
      </c>
      <c r="W71" s="31">
        <v>1</v>
      </c>
      <c r="X71" s="31">
        <v>1</v>
      </c>
      <c r="Y71" s="31">
        <v>1</v>
      </c>
      <c r="Z71" s="31">
        <v>1</v>
      </c>
      <c r="AA71" s="31">
        <v>1</v>
      </c>
      <c r="AB71" s="31">
        <v>1</v>
      </c>
      <c r="AC71" s="1">
        <v>1.2469999999999999E-5</v>
      </c>
      <c r="AD71" s="1">
        <v>1.2469999999999999E-5</v>
      </c>
      <c r="AE71" s="31">
        <v>1</v>
      </c>
      <c r="AF71" s="31">
        <v>1</v>
      </c>
      <c r="AG71" s="1">
        <v>40.4529</v>
      </c>
      <c r="AH71" s="1">
        <v>2944.33</v>
      </c>
      <c r="AI71" s="1">
        <v>3.0000000000000001E-3</v>
      </c>
      <c r="AJ71" s="1">
        <v>4.0000000000000001E-3</v>
      </c>
      <c r="AK71" s="5">
        <v>2</v>
      </c>
    </row>
    <row r="72" spans="1:37" x14ac:dyDescent="0.25">
      <c r="L72" s="5">
        <v>10</v>
      </c>
      <c r="M72" s="1">
        <v>151000000000</v>
      </c>
      <c r="N72" s="1">
        <v>151000000000</v>
      </c>
      <c r="O72" s="1">
        <v>0.3</v>
      </c>
      <c r="P72" s="1">
        <v>0.3</v>
      </c>
      <c r="Q72" s="1">
        <v>0</v>
      </c>
      <c r="R72" s="1">
        <v>0</v>
      </c>
      <c r="S72" s="1">
        <v>0</v>
      </c>
      <c r="T72" s="31">
        <v>1</v>
      </c>
      <c r="U72" s="31">
        <v>1</v>
      </c>
      <c r="V72" s="1">
        <v>0</v>
      </c>
      <c r="W72" s="31">
        <v>1</v>
      </c>
      <c r="X72" s="31">
        <v>1</v>
      </c>
      <c r="Y72" s="31">
        <v>1</v>
      </c>
      <c r="Z72" s="31">
        <v>1</v>
      </c>
      <c r="AA72" s="31">
        <v>1</v>
      </c>
      <c r="AB72" s="31">
        <v>1</v>
      </c>
      <c r="AC72" s="1">
        <v>1.0000000000000001E-5</v>
      </c>
      <c r="AD72" s="1">
        <v>1.0000000000000001E-5</v>
      </c>
      <c r="AE72" s="31">
        <v>1</v>
      </c>
      <c r="AF72" s="31">
        <v>1</v>
      </c>
      <c r="AG72" s="1">
        <v>2.0900000000000034</v>
      </c>
      <c r="AH72" s="1">
        <v>3000</v>
      </c>
      <c r="AI72" s="1">
        <v>4.0000000000000001E-3</v>
      </c>
      <c r="AJ72" s="1">
        <v>5.0000000000000001E-3</v>
      </c>
      <c r="AK72" s="5">
        <v>2</v>
      </c>
    </row>
    <row r="73" spans="1:37" x14ac:dyDescent="0.25">
      <c r="L73" s="5"/>
    </row>
    <row r="74" spans="1:37" x14ac:dyDescent="0.25">
      <c r="A74" t="s">
        <v>161</v>
      </c>
    </row>
    <row r="75" spans="1:37" x14ac:dyDescent="0.25">
      <c r="A75" s="3" t="s">
        <v>0</v>
      </c>
      <c r="B75" s="3" t="s">
        <v>1</v>
      </c>
      <c r="C75" s="3" t="s">
        <v>2</v>
      </c>
      <c r="D75" s="3" t="s">
        <v>3</v>
      </c>
      <c r="E75" s="3" t="s">
        <v>4</v>
      </c>
      <c r="F75" s="3" t="s">
        <v>5</v>
      </c>
      <c r="G75" s="3" t="s">
        <v>6</v>
      </c>
      <c r="H75" s="3" t="s">
        <v>7</v>
      </c>
      <c r="I75" s="3" t="s">
        <v>8</v>
      </c>
      <c r="J75" s="3" t="s">
        <v>9</v>
      </c>
      <c r="K75" s="3" t="s">
        <v>10</v>
      </c>
      <c r="L75" s="3" t="s">
        <v>11</v>
      </c>
      <c r="M75" s="3" t="s">
        <v>12</v>
      </c>
      <c r="N75" s="3" t="s">
        <v>13</v>
      </c>
      <c r="O75" s="3" t="s">
        <v>14</v>
      </c>
      <c r="P75" s="3" t="s">
        <v>15</v>
      </c>
      <c r="Q75" s="3" t="s">
        <v>16</v>
      </c>
      <c r="R75" s="3" t="s">
        <v>21</v>
      </c>
      <c r="S75" s="3" t="s">
        <v>22</v>
      </c>
      <c r="T75" s="3" t="s">
        <v>23</v>
      </c>
      <c r="U75" s="3" t="s">
        <v>24</v>
      </c>
      <c r="V75" s="3" t="s">
        <v>83</v>
      </c>
      <c r="W75" s="3" t="s">
        <v>17</v>
      </c>
      <c r="X75" s="3" t="s">
        <v>18</v>
      </c>
      <c r="Y75" s="3" t="s">
        <v>19</v>
      </c>
      <c r="Z75" s="3" t="s">
        <v>20</v>
      </c>
    </row>
    <row r="76" spans="1:37" x14ac:dyDescent="0.25">
      <c r="A76" s="5">
        <v>1</v>
      </c>
      <c r="B76" s="12">
        <v>78100000000</v>
      </c>
      <c r="C76" s="12">
        <v>78100000000</v>
      </c>
      <c r="D76" s="12">
        <v>0.3</v>
      </c>
      <c r="E76" s="12">
        <v>0.3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2.1699999999999999E-5</v>
      </c>
      <c r="S76" s="12">
        <v>2.1699999999999999E-5</v>
      </c>
      <c r="T76" s="12">
        <v>0</v>
      </c>
      <c r="U76" s="12">
        <v>0</v>
      </c>
      <c r="V76" s="12">
        <v>183.809</v>
      </c>
      <c r="W76" s="1">
        <v>2721.65</v>
      </c>
      <c r="X76" s="12">
        <v>-5.0000000000000001E-3</v>
      </c>
      <c r="Y76" s="12">
        <v>-4.0000000000000001E-3</v>
      </c>
      <c r="Z76" s="5">
        <v>2</v>
      </c>
    </row>
    <row r="77" spans="1:37" x14ac:dyDescent="0.25">
      <c r="A77" s="5">
        <v>2</v>
      </c>
      <c r="B77" s="12">
        <v>86200000000</v>
      </c>
      <c r="C77" s="12">
        <v>86200000000</v>
      </c>
      <c r="D77" s="12">
        <v>0.3</v>
      </c>
      <c r="E77" s="12">
        <v>0.3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2.0400000000000001E-5</v>
      </c>
      <c r="S77" s="12">
        <v>2.0400000000000001E-5</v>
      </c>
      <c r="T77" s="12">
        <v>0</v>
      </c>
      <c r="U77" s="12">
        <v>0</v>
      </c>
      <c r="V77" s="12">
        <v>163.61799999999999</v>
      </c>
      <c r="W77" s="1">
        <v>2750.95</v>
      </c>
      <c r="X77" s="12">
        <v>-4.0000000000000001E-3</v>
      </c>
      <c r="Y77" s="12">
        <v>-3.0000000000000001E-3</v>
      </c>
      <c r="Z77" s="5">
        <v>2</v>
      </c>
    </row>
    <row r="78" spans="1:37" x14ac:dyDescent="0.25">
      <c r="A78" s="5">
        <v>3</v>
      </c>
      <c r="B78" s="12">
        <v>94300000000</v>
      </c>
      <c r="C78" s="12">
        <v>94300000000</v>
      </c>
      <c r="D78" s="12">
        <v>0.3</v>
      </c>
      <c r="E78" s="12">
        <v>0.3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1.91E-5</v>
      </c>
      <c r="S78" s="12">
        <v>1.91E-5</v>
      </c>
      <c r="T78" s="12">
        <v>0</v>
      </c>
      <c r="U78" s="12">
        <v>0</v>
      </c>
      <c r="V78" s="12">
        <v>143.42700000000002</v>
      </c>
      <c r="W78" s="1">
        <v>2780.25</v>
      </c>
      <c r="X78" s="12">
        <v>-3.0000000000000001E-3</v>
      </c>
      <c r="Y78" s="12">
        <v>-2E-3</v>
      </c>
      <c r="Z78" s="5">
        <v>2</v>
      </c>
    </row>
    <row r="79" spans="1:37" x14ac:dyDescent="0.25">
      <c r="A79" s="5">
        <v>4</v>
      </c>
      <c r="B79" s="12">
        <v>102400000000</v>
      </c>
      <c r="C79" s="12">
        <v>102400000000</v>
      </c>
      <c r="D79" s="12">
        <v>0.3</v>
      </c>
      <c r="E79" s="12">
        <v>0.3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1.7799999999999999E-5</v>
      </c>
      <c r="S79" s="12">
        <v>1.7799999999999999E-5</v>
      </c>
      <c r="T79" s="12">
        <v>0</v>
      </c>
      <c r="U79" s="12">
        <v>0</v>
      </c>
      <c r="V79" s="12">
        <v>123.23599999999999</v>
      </c>
      <c r="W79" s="1">
        <v>2809.55</v>
      </c>
      <c r="X79" s="12">
        <v>-2E-3</v>
      </c>
      <c r="Y79" s="12">
        <v>-1E-3</v>
      </c>
      <c r="Z79" s="5">
        <v>2</v>
      </c>
    </row>
    <row r="80" spans="1:37" x14ac:dyDescent="0.25">
      <c r="A80" s="5">
        <v>5</v>
      </c>
      <c r="B80" s="12">
        <v>110500000000</v>
      </c>
      <c r="C80" s="12">
        <v>110500000000</v>
      </c>
      <c r="D80" s="12">
        <v>0.3</v>
      </c>
      <c r="E80" s="12">
        <v>0.3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1.6500000000000001E-5</v>
      </c>
      <c r="S80" s="12">
        <v>1.6500000000000001E-5</v>
      </c>
      <c r="T80" s="12">
        <v>0</v>
      </c>
      <c r="U80" s="12">
        <v>0</v>
      </c>
      <c r="V80" s="12">
        <v>103.045</v>
      </c>
      <c r="W80" s="1">
        <v>2838.85</v>
      </c>
      <c r="X80" s="12">
        <v>-1E-3</v>
      </c>
      <c r="Y80" s="12">
        <v>0</v>
      </c>
      <c r="Z80" s="5">
        <v>2</v>
      </c>
    </row>
    <row r="81" spans="1:26" x14ac:dyDescent="0.25">
      <c r="A81" s="5">
        <v>6</v>
      </c>
      <c r="B81" s="12">
        <v>118600000000</v>
      </c>
      <c r="C81" s="12">
        <v>118600000000</v>
      </c>
      <c r="D81" s="12">
        <v>0.3</v>
      </c>
      <c r="E81" s="12">
        <v>0.3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1.52E-5</v>
      </c>
      <c r="S81" s="12">
        <v>1.52E-5</v>
      </c>
      <c r="T81" s="12">
        <v>0</v>
      </c>
      <c r="U81" s="12">
        <v>0</v>
      </c>
      <c r="V81" s="12">
        <v>82.854000000000013</v>
      </c>
      <c r="W81" s="1">
        <v>2868.15</v>
      </c>
      <c r="X81" s="12">
        <v>0</v>
      </c>
      <c r="Y81" s="12">
        <v>1E-3</v>
      </c>
      <c r="Z81" s="5">
        <v>2</v>
      </c>
    </row>
    <row r="82" spans="1:26" x14ac:dyDescent="0.25">
      <c r="A82" s="5">
        <v>7</v>
      </c>
      <c r="B82" s="12">
        <v>126700000000</v>
      </c>
      <c r="C82" s="12">
        <v>126700000000</v>
      </c>
      <c r="D82" s="12">
        <v>0.3</v>
      </c>
      <c r="E82" s="12">
        <v>0.3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1.3900000000000001E-5</v>
      </c>
      <c r="S82" s="12">
        <v>1.3900000000000001E-5</v>
      </c>
      <c r="T82" s="12">
        <v>0</v>
      </c>
      <c r="U82" s="12">
        <v>0</v>
      </c>
      <c r="V82" s="12">
        <v>62.663000000000011</v>
      </c>
      <c r="W82" s="1">
        <v>2897.45</v>
      </c>
      <c r="X82" s="12">
        <v>1E-3</v>
      </c>
      <c r="Y82" s="12">
        <v>2E-3</v>
      </c>
      <c r="Z82" s="5">
        <v>2</v>
      </c>
    </row>
    <row r="83" spans="1:26" x14ac:dyDescent="0.25">
      <c r="A83" s="5">
        <v>8</v>
      </c>
      <c r="B83" s="12">
        <v>134800000000</v>
      </c>
      <c r="C83" s="12">
        <v>134800000000</v>
      </c>
      <c r="D83" s="12">
        <v>0.3</v>
      </c>
      <c r="E83" s="12">
        <v>0.3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1.26E-5</v>
      </c>
      <c r="S83" s="12">
        <v>1.26E-5</v>
      </c>
      <c r="T83" s="12">
        <v>0</v>
      </c>
      <c r="U83" s="12">
        <v>0</v>
      </c>
      <c r="V83" s="12">
        <v>42.47199999999998</v>
      </c>
      <c r="W83" s="1">
        <v>2926.75</v>
      </c>
      <c r="X83" s="12">
        <v>2E-3</v>
      </c>
      <c r="Y83" s="12">
        <v>3.0000000000000001E-3</v>
      </c>
      <c r="Z83" s="5">
        <v>2</v>
      </c>
    </row>
    <row r="84" spans="1:26" x14ac:dyDescent="0.25">
      <c r="A84" s="5">
        <v>9</v>
      </c>
      <c r="B84" s="12">
        <v>142900000000</v>
      </c>
      <c r="C84" s="12">
        <v>142900000000</v>
      </c>
      <c r="D84" s="12">
        <v>0.3</v>
      </c>
      <c r="E84" s="12">
        <v>0.3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1.13E-5</v>
      </c>
      <c r="S84" s="12">
        <v>1.13E-5</v>
      </c>
      <c r="T84" s="12">
        <v>0</v>
      </c>
      <c r="U84" s="12">
        <v>0</v>
      </c>
      <c r="V84" s="12">
        <v>22.281000000000006</v>
      </c>
      <c r="W84" s="1">
        <v>2956.05</v>
      </c>
      <c r="X84" s="12">
        <v>3.0000000000000001E-3</v>
      </c>
      <c r="Y84" s="12">
        <v>4.0000000000000001E-3</v>
      </c>
      <c r="Z84" s="5">
        <v>2</v>
      </c>
    </row>
    <row r="85" spans="1:26" x14ac:dyDescent="0.25">
      <c r="A85" s="5">
        <v>10</v>
      </c>
      <c r="B85" s="12">
        <v>151000000000</v>
      </c>
      <c r="C85" s="12">
        <v>151000000000</v>
      </c>
      <c r="D85" s="12">
        <v>0.3</v>
      </c>
      <c r="E85" s="12">
        <v>0.3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1.0000000000000001E-5</v>
      </c>
      <c r="S85" s="12">
        <v>1.0000000000000001E-5</v>
      </c>
      <c r="T85" s="12">
        <v>0</v>
      </c>
      <c r="U85" s="12">
        <v>0</v>
      </c>
      <c r="V85" s="12">
        <v>2.0900000000000034</v>
      </c>
      <c r="W85" s="1">
        <v>2985.35</v>
      </c>
      <c r="X85" s="12">
        <v>4.0000000000000001E-3</v>
      </c>
      <c r="Y85" s="12">
        <v>5.0000000000000001E-3</v>
      </c>
      <c r="Z85" s="5">
        <v>2</v>
      </c>
    </row>
    <row r="86" spans="1:26" x14ac:dyDescent="0.25">
      <c r="A86" s="5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5"/>
    </row>
    <row r="90" spans="1:26" x14ac:dyDescent="0.25">
      <c r="A90" t="s">
        <v>162</v>
      </c>
    </row>
    <row r="91" spans="1:26" x14ac:dyDescent="0.25">
      <c r="A91" s="3" t="s">
        <v>0</v>
      </c>
      <c r="B91" s="3" t="s">
        <v>1</v>
      </c>
      <c r="C91" s="3" t="s">
        <v>2</v>
      </c>
      <c r="D91" s="3" t="s">
        <v>3</v>
      </c>
      <c r="E91" s="3" t="s">
        <v>4</v>
      </c>
      <c r="F91" s="3" t="s">
        <v>5</v>
      </c>
      <c r="G91" s="3" t="s">
        <v>6</v>
      </c>
      <c r="H91" s="3" t="s">
        <v>7</v>
      </c>
      <c r="I91" s="3" t="s">
        <v>8</v>
      </c>
      <c r="J91" s="3" t="s">
        <v>9</v>
      </c>
      <c r="K91" s="3" t="s">
        <v>10</v>
      </c>
      <c r="L91" s="3" t="s">
        <v>11</v>
      </c>
      <c r="M91" s="3" t="s">
        <v>12</v>
      </c>
      <c r="N91" s="3" t="s">
        <v>13</v>
      </c>
      <c r="O91" s="3" t="s">
        <v>14</v>
      </c>
      <c r="P91" s="3" t="s">
        <v>15</v>
      </c>
      <c r="Q91" s="3" t="s">
        <v>16</v>
      </c>
      <c r="R91" s="3" t="s">
        <v>21</v>
      </c>
      <c r="S91" s="3" t="s">
        <v>22</v>
      </c>
      <c r="T91" s="3" t="s">
        <v>23</v>
      </c>
      <c r="U91" s="3" t="s">
        <v>24</v>
      </c>
      <c r="V91" s="3" t="s">
        <v>83</v>
      </c>
      <c r="W91" s="3" t="s">
        <v>17</v>
      </c>
      <c r="X91" s="3" t="s">
        <v>18</v>
      </c>
      <c r="Y91" s="3" t="s">
        <v>19</v>
      </c>
      <c r="Z91" s="3" t="s">
        <v>20</v>
      </c>
    </row>
    <row r="92" spans="1:26" x14ac:dyDescent="0.25">
      <c r="A92" s="5">
        <v>1</v>
      </c>
      <c r="B92" s="1">
        <v>70000000000</v>
      </c>
      <c r="C92" s="1">
        <v>70000000000</v>
      </c>
      <c r="D92" s="12">
        <v>0.3</v>
      </c>
      <c r="E92" s="12">
        <v>0.3</v>
      </c>
      <c r="F92" s="12">
        <v>0</v>
      </c>
      <c r="G92" s="12">
        <v>0</v>
      </c>
      <c r="H92" s="12">
        <v>0</v>
      </c>
      <c r="I92" s="13">
        <v>1</v>
      </c>
      <c r="J92" s="13">
        <v>1</v>
      </c>
      <c r="K92" s="1">
        <v>0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Q92" s="13">
        <v>1</v>
      </c>
      <c r="R92" s="1">
        <v>2.3E-5</v>
      </c>
      <c r="S92" s="1">
        <v>2.3E-5</v>
      </c>
      <c r="T92" s="13">
        <v>1</v>
      </c>
      <c r="U92" s="13">
        <v>1</v>
      </c>
      <c r="V92" s="1">
        <v>204</v>
      </c>
      <c r="W92" s="1">
        <v>2707</v>
      </c>
      <c r="X92" s="12">
        <v>-5.0000000000000001E-3</v>
      </c>
      <c r="Y92" s="12">
        <v>-4.0000000000000001E-3</v>
      </c>
      <c r="Z92" s="5">
        <v>2</v>
      </c>
    </row>
    <row r="93" spans="1:26" x14ac:dyDescent="0.25">
      <c r="A93" s="5">
        <v>2</v>
      </c>
      <c r="B93" s="1">
        <v>70000000000</v>
      </c>
      <c r="C93" s="1">
        <v>70000000000</v>
      </c>
      <c r="D93" s="12">
        <v>0.3</v>
      </c>
      <c r="E93" s="12">
        <v>0.3</v>
      </c>
      <c r="F93" s="12">
        <v>0</v>
      </c>
      <c r="G93" s="12">
        <v>0</v>
      </c>
      <c r="H93" s="12">
        <v>0</v>
      </c>
      <c r="I93" s="13">
        <v>1</v>
      </c>
      <c r="J93" s="13">
        <v>1</v>
      </c>
      <c r="K93" s="1">
        <v>0</v>
      </c>
      <c r="L93" s="13">
        <v>1</v>
      </c>
      <c r="M93" s="13">
        <v>1</v>
      </c>
      <c r="N93" s="13">
        <v>1</v>
      </c>
      <c r="O93" s="13">
        <v>1</v>
      </c>
      <c r="P93" s="13">
        <v>1</v>
      </c>
      <c r="Q93" s="13">
        <v>1</v>
      </c>
      <c r="R93" s="1">
        <v>2.3E-5</v>
      </c>
      <c r="S93" s="1">
        <v>2.3E-5</v>
      </c>
      <c r="T93" s="13">
        <v>1</v>
      </c>
      <c r="U93" s="13">
        <v>1</v>
      </c>
      <c r="V93" s="1">
        <v>204</v>
      </c>
      <c r="W93" s="1">
        <v>2707</v>
      </c>
      <c r="X93" s="12">
        <v>-4.0000000000000001E-3</v>
      </c>
      <c r="Y93" s="12">
        <v>-3.0000000000000001E-3</v>
      </c>
      <c r="Z93" s="5">
        <v>2</v>
      </c>
    </row>
    <row r="94" spans="1:26" x14ac:dyDescent="0.25">
      <c r="A94" s="5">
        <v>3</v>
      </c>
      <c r="B94" s="1">
        <v>70000000000</v>
      </c>
      <c r="C94" s="1">
        <v>70000000000</v>
      </c>
      <c r="D94" s="12">
        <v>0.3</v>
      </c>
      <c r="E94" s="12">
        <v>0.3</v>
      </c>
      <c r="F94" s="12">
        <v>0</v>
      </c>
      <c r="G94" s="12">
        <v>0</v>
      </c>
      <c r="H94" s="12">
        <v>0</v>
      </c>
      <c r="I94" s="13">
        <v>1</v>
      </c>
      <c r="J94" s="13">
        <v>1</v>
      </c>
      <c r="K94" s="1">
        <v>0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Q94" s="13">
        <v>1</v>
      </c>
      <c r="R94" s="1">
        <v>2.3E-5</v>
      </c>
      <c r="S94" s="1">
        <v>2.3E-5</v>
      </c>
      <c r="T94" s="13">
        <v>1</v>
      </c>
      <c r="U94" s="13">
        <v>1</v>
      </c>
      <c r="V94" s="1">
        <v>204</v>
      </c>
      <c r="W94" s="1">
        <v>2707</v>
      </c>
      <c r="X94" s="12">
        <v>-3.0000000000000001E-3</v>
      </c>
      <c r="Y94" s="12">
        <v>-2E-3</v>
      </c>
      <c r="Z94" s="5">
        <v>2</v>
      </c>
    </row>
    <row r="95" spans="1:26" x14ac:dyDescent="0.25">
      <c r="A95" s="5">
        <v>4</v>
      </c>
      <c r="B95" s="1">
        <v>70000000000</v>
      </c>
      <c r="C95" s="1">
        <v>70000000000</v>
      </c>
      <c r="D95" s="12">
        <v>0.3</v>
      </c>
      <c r="E95" s="12">
        <v>0.3</v>
      </c>
      <c r="F95" s="12">
        <v>0</v>
      </c>
      <c r="G95" s="12">
        <v>0</v>
      </c>
      <c r="H95" s="12">
        <v>0</v>
      </c>
      <c r="I95" s="13">
        <v>1</v>
      </c>
      <c r="J95" s="13">
        <v>1</v>
      </c>
      <c r="K95" s="1">
        <v>0</v>
      </c>
      <c r="L95" s="13">
        <v>1</v>
      </c>
      <c r="M95" s="13">
        <v>1</v>
      </c>
      <c r="N95" s="13">
        <v>1</v>
      </c>
      <c r="O95" s="13">
        <v>1</v>
      </c>
      <c r="P95" s="13">
        <v>1</v>
      </c>
      <c r="Q95" s="13">
        <v>1</v>
      </c>
      <c r="R95" s="1">
        <v>2.3E-5</v>
      </c>
      <c r="S95" s="1">
        <v>2.3E-5</v>
      </c>
      <c r="T95" s="13">
        <v>1</v>
      </c>
      <c r="U95" s="13">
        <v>1</v>
      </c>
      <c r="V95" s="1">
        <v>204</v>
      </c>
      <c r="W95" s="1">
        <v>2707</v>
      </c>
      <c r="X95" s="12">
        <v>-2E-3</v>
      </c>
      <c r="Y95" s="12">
        <v>-1E-3</v>
      </c>
      <c r="Z95" s="5">
        <v>2</v>
      </c>
    </row>
    <row r="96" spans="1:26" x14ac:dyDescent="0.25">
      <c r="A96" s="5">
        <v>5</v>
      </c>
      <c r="B96" s="1">
        <v>70000000000</v>
      </c>
      <c r="C96" s="1">
        <v>70000000000</v>
      </c>
      <c r="D96" s="12">
        <v>0.3</v>
      </c>
      <c r="E96" s="12">
        <v>0.3</v>
      </c>
      <c r="F96" s="12">
        <v>0</v>
      </c>
      <c r="G96" s="12">
        <v>0</v>
      </c>
      <c r="H96" s="12">
        <v>0</v>
      </c>
      <c r="I96" s="13">
        <v>1</v>
      </c>
      <c r="J96" s="13">
        <v>1</v>
      </c>
      <c r="K96" s="1">
        <v>0</v>
      </c>
      <c r="L96" s="13">
        <v>1</v>
      </c>
      <c r="M96" s="13">
        <v>1</v>
      </c>
      <c r="N96" s="13">
        <v>1</v>
      </c>
      <c r="O96" s="13">
        <v>1</v>
      </c>
      <c r="P96" s="13">
        <v>1</v>
      </c>
      <c r="Q96" s="13">
        <v>1</v>
      </c>
      <c r="R96" s="1">
        <v>2.3E-5</v>
      </c>
      <c r="S96" s="1">
        <v>2.3E-5</v>
      </c>
      <c r="T96" s="13">
        <v>1</v>
      </c>
      <c r="U96" s="13">
        <v>1</v>
      </c>
      <c r="V96" s="1">
        <v>204</v>
      </c>
      <c r="W96" s="1">
        <v>2707</v>
      </c>
      <c r="X96" s="12">
        <v>-1E-3</v>
      </c>
      <c r="Y96" s="12">
        <v>0</v>
      </c>
      <c r="Z96" s="5">
        <v>2</v>
      </c>
    </row>
    <row r="97" spans="1:26" x14ac:dyDescent="0.25">
      <c r="A97" s="5">
        <v>6</v>
      </c>
      <c r="B97" s="1">
        <v>70000000000</v>
      </c>
      <c r="C97" s="1">
        <v>70000000000</v>
      </c>
      <c r="D97" s="12">
        <v>0.3</v>
      </c>
      <c r="E97" s="12">
        <v>0.3</v>
      </c>
      <c r="F97" s="12">
        <v>0</v>
      </c>
      <c r="G97" s="12">
        <v>0</v>
      </c>
      <c r="H97" s="12">
        <v>0</v>
      </c>
      <c r="I97" s="13">
        <v>1</v>
      </c>
      <c r="J97" s="13">
        <v>1</v>
      </c>
      <c r="K97" s="1">
        <v>0</v>
      </c>
      <c r="L97" s="13">
        <v>1</v>
      </c>
      <c r="M97" s="13">
        <v>1</v>
      </c>
      <c r="N97" s="13">
        <v>1</v>
      </c>
      <c r="O97" s="13">
        <v>1</v>
      </c>
      <c r="P97" s="13">
        <v>1</v>
      </c>
      <c r="Q97" s="13">
        <v>1</v>
      </c>
      <c r="R97" s="1">
        <v>2.3E-5</v>
      </c>
      <c r="S97" s="1">
        <v>2.3E-5</v>
      </c>
      <c r="T97" s="13">
        <v>1</v>
      </c>
      <c r="U97" s="13">
        <v>1</v>
      </c>
      <c r="V97" s="1">
        <v>204</v>
      </c>
      <c r="W97" s="1">
        <v>2707</v>
      </c>
      <c r="X97" s="12">
        <v>0</v>
      </c>
      <c r="Y97" s="12">
        <v>1E-3</v>
      </c>
      <c r="Z97" s="5">
        <v>2</v>
      </c>
    </row>
    <row r="98" spans="1:26" x14ac:dyDescent="0.25">
      <c r="A98" s="5">
        <v>7</v>
      </c>
      <c r="B98" s="1">
        <v>70000000000</v>
      </c>
      <c r="C98" s="1">
        <v>70000000000</v>
      </c>
      <c r="D98" s="12">
        <v>0.3</v>
      </c>
      <c r="E98" s="12">
        <v>0.3</v>
      </c>
      <c r="F98" s="12">
        <v>0</v>
      </c>
      <c r="G98" s="12">
        <v>0</v>
      </c>
      <c r="H98" s="12">
        <v>0</v>
      </c>
      <c r="I98" s="13">
        <v>1</v>
      </c>
      <c r="J98" s="13">
        <v>1</v>
      </c>
      <c r="K98" s="1">
        <v>0</v>
      </c>
      <c r="L98" s="13">
        <v>1</v>
      </c>
      <c r="M98" s="13">
        <v>1</v>
      </c>
      <c r="N98" s="13">
        <v>1</v>
      </c>
      <c r="O98" s="13">
        <v>1</v>
      </c>
      <c r="P98" s="13">
        <v>1</v>
      </c>
      <c r="Q98" s="13">
        <v>1</v>
      </c>
      <c r="R98" s="1">
        <v>2.3E-5</v>
      </c>
      <c r="S98" s="1">
        <v>2.3E-5</v>
      </c>
      <c r="T98" s="13">
        <v>1</v>
      </c>
      <c r="U98" s="13">
        <v>1</v>
      </c>
      <c r="V98" s="1">
        <v>204</v>
      </c>
      <c r="W98" s="1">
        <v>2707</v>
      </c>
      <c r="X98" s="12">
        <v>1E-3</v>
      </c>
      <c r="Y98" s="12">
        <v>2E-3</v>
      </c>
      <c r="Z98" s="5">
        <v>2</v>
      </c>
    </row>
    <row r="99" spans="1:26" x14ac:dyDescent="0.25">
      <c r="A99" s="5">
        <v>8</v>
      </c>
      <c r="B99" s="1">
        <v>70000000000</v>
      </c>
      <c r="C99" s="1">
        <v>70000000000</v>
      </c>
      <c r="D99" s="12">
        <v>0.3</v>
      </c>
      <c r="E99" s="12">
        <v>0.3</v>
      </c>
      <c r="F99" s="12">
        <v>0</v>
      </c>
      <c r="G99" s="12">
        <v>0</v>
      </c>
      <c r="H99" s="12">
        <v>0</v>
      </c>
      <c r="I99" s="13">
        <v>1</v>
      </c>
      <c r="J99" s="13">
        <v>1</v>
      </c>
      <c r="K99" s="1">
        <v>0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Q99" s="13">
        <v>1</v>
      </c>
      <c r="R99" s="1">
        <v>2.3E-5</v>
      </c>
      <c r="S99" s="1">
        <v>2.3E-5</v>
      </c>
      <c r="T99" s="13">
        <v>1</v>
      </c>
      <c r="U99" s="13">
        <v>1</v>
      </c>
      <c r="V99" s="1">
        <v>204</v>
      </c>
      <c r="W99" s="1">
        <v>2707</v>
      </c>
      <c r="X99" s="12">
        <v>2E-3</v>
      </c>
      <c r="Y99" s="12">
        <v>3.0000000000000001E-3</v>
      </c>
      <c r="Z99" s="5">
        <v>2</v>
      </c>
    </row>
    <row r="100" spans="1:26" x14ac:dyDescent="0.25">
      <c r="A100" s="5">
        <v>9</v>
      </c>
      <c r="B100" s="1">
        <v>70000000000</v>
      </c>
      <c r="C100" s="1">
        <v>70000000000</v>
      </c>
      <c r="D100" s="12">
        <v>0.3</v>
      </c>
      <c r="E100" s="12">
        <v>0.3</v>
      </c>
      <c r="F100" s="12">
        <v>0</v>
      </c>
      <c r="G100" s="12">
        <v>0</v>
      </c>
      <c r="H100" s="12">
        <v>0</v>
      </c>
      <c r="I100" s="13">
        <v>1</v>
      </c>
      <c r="J100" s="13">
        <v>1</v>
      </c>
      <c r="K100" s="1">
        <v>0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">
        <v>2.3E-5</v>
      </c>
      <c r="S100" s="1">
        <v>2.3E-5</v>
      </c>
      <c r="T100" s="13">
        <v>1</v>
      </c>
      <c r="U100" s="13">
        <v>1</v>
      </c>
      <c r="V100" s="1">
        <v>204</v>
      </c>
      <c r="W100" s="1">
        <v>2707</v>
      </c>
      <c r="X100" s="12">
        <v>3.0000000000000001E-3</v>
      </c>
      <c r="Y100" s="12">
        <v>4.0000000000000001E-3</v>
      </c>
      <c r="Z100" s="5">
        <v>2</v>
      </c>
    </row>
    <row r="101" spans="1:26" x14ac:dyDescent="0.25">
      <c r="A101" s="5">
        <v>10</v>
      </c>
      <c r="B101" s="1">
        <v>70000000000</v>
      </c>
      <c r="C101" s="1">
        <v>70000000000</v>
      </c>
      <c r="D101" s="12">
        <v>0.3</v>
      </c>
      <c r="E101" s="12">
        <v>0.3</v>
      </c>
      <c r="F101" s="12">
        <v>0</v>
      </c>
      <c r="G101" s="12">
        <v>0</v>
      </c>
      <c r="H101" s="12">
        <v>0</v>
      </c>
      <c r="I101" s="13">
        <v>1</v>
      </c>
      <c r="J101" s="13">
        <v>1</v>
      </c>
      <c r="K101" s="1">
        <v>0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">
        <v>2.3E-5</v>
      </c>
      <c r="S101" s="1">
        <v>2.3E-5</v>
      </c>
      <c r="T101" s="13">
        <v>1</v>
      </c>
      <c r="U101" s="13">
        <v>1</v>
      </c>
      <c r="V101" s="1">
        <v>204</v>
      </c>
      <c r="W101" s="1">
        <v>2707</v>
      </c>
      <c r="X101" s="12">
        <v>4.0000000000000001E-3</v>
      </c>
      <c r="Y101" s="12">
        <v>5.0000000000000001E-3</v>
      </c>
      <c r="Z101" s="5">
        <v>2</v>
      </c>
    </row>
    <row r="102" spans="1:26" x14ac:dyDescent="0.25">
      <c r="A102" s="5"/>
      <c r="B102" s="1"/>
      <c r="C102" s="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"/>
      <c r="S102" s="1"/>
      <c r="T102" s="12"/>
      <c r="U102" s="12"/>
      <c r="V102" s="1"/>
      <c r="W102" s="1"/>
      <c r="X102" s="12"/>
      <c r="Y102" s="12"/>
      <c r="Z102" s="5"/>
    </row>
    <row r="103" spans="1:26" x14ac:dyDescent="0.25">
      <c r="A103" s="5"/>
      <c r="B103" s="1"/>
      <c r="C103" s="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"/>
      <c r="S103" s="1"/>
      <c r="T103" s="12"/>
      <c r="U103" s="12"/>
      <c r="V103" s="1"/>
      <c r="W103" s="1"/>
      <c r="X103" s="12"/>
      <c r="Y103" s="12"/>
      <c r="Z103" s="5"/>
    </row>
    <row r="104" spans="1:26" x14ac:dyDescent="0.25">
      <c r="A104" s="65" t="s">
        <v>338</v>
      </c>
      <c r="B104" s="66"/>
      <c r="C104" s="66"/>
      <c r="D104" s="67"/>
      <c r="E104" s="2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"/>
      <c r="S104" s="1"/>
      <c r="T104" s="12"/>
      <c r="U104" s="12"/>
      <c r="V104" s="1"/>
      <c r="W104" s="1"/>
      <c r="X104" s="12"/>
      <c r="Y104" s="12"/>
      <c r="Z104" s="5"/>
    </row>
    <row r="105" spans="1:26" x14ac:dyDescent="0.25">
      <c r="A105" s="5"/>
      <c r="B105" s="1"/>
      <c r="C105" s="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"/>
      <c r="S105" s="1"/>
      <c r="T105" s="12"/>
      <c r="U105" s="12"/>
      <c r="V105" s="1"/>
      <c r="W105" s="1"/>
      <c r="X105" s="12"/>
      <c r="Y105" s="12"/>
      <c r="Z105" s="5"/>
    </row>
    <row r="106" spans="1:26" x14ac:dyDescent="0.25">
      <c r="A106" t="s">
        <v>171</v>
      </c>
    </row>
    <row r="107" spans="1:26" x14ac:dyDescent="0.25">
      <c r="A107" s="3" t="s">
        <v>0</v>
      </c>
      <c r="B107" s="3" t="s">
        <v>1</v>
      </c>
      <c r="C107" s="3" t="s">
        <v>2</v>
      </c>
      <c r="D107" s="3" t="s">
        <v>3</v>
      </c>
      <c r="E107" s="3" t="s">
        <v>4</v>
      </c>
      <c r="F107" s="3" t="s">
        <v>5</v>
      </c>
      <c r="G107" s="3" t="s">
        <v>6</v>
      </c>
      <c r="H107" s="3" t="s">
        <v>7</v>
      </c>
      <c r="I107" s="3" t="s">
        <v>8</v>
      </c>
      <c r="J107" s="3" t="s">
        <v>9</v>
      </c>
      <c r="K107" s="3" t="s">
        <v>10</v>
      </c>
      <c r="L107" s="3" t="s">
        <v>11</v>
      </c>
      <c r="M107" s="3" t="s">
        <v>12</v>
      </c>
      <c r="N107" s="3" t="s">
        <v>13</v>
      </c>
      <c r="O107" s="3" t="s">
        <v>14</v>
      </c>
      <c r="P107" s="3" t="s">
        <v>15</v>
      </c>
      <c r="Q107" s="3" t="s">
        <v>16</v>
      </c>
      <c r="R107" s="3" t="s">
        <v>21</v>
      </c>
      <c r="S107" s="3" t="s">
        <v>22</v>
      </c>
      <c r="T107" s="3" t="s">
        <v>23</v>
      </c>
      <c r="U107" s="3" t="s">
        <v>24</v>
      </c>
      <c r="V107" s="3" t="s">
        <v>83</v>
      </c>
      <c r="W107" s="3" t="s">
        <v>17</v>
      </c>
      <c r="X107" s="3" t="s">
        <v>18</v>
      </c>
      <c r="Y107" s="3" t="s">
        <v>19</v>
      </c>
      <c r="Z107" s="3" t="s">
        <v>20</v>
      </c>
    </row>
    <row r="108" spans="1:26" x14ac:dyDescent="0.25">
      <c r="A108" s="5">
        <v>1</v>
      </c>
      <c r="B108" s="1">
        <v>151000000000</v>
      </c>
      <c r="C108" s="1">
        <v>151000000000</v>
      </c>
      <c r="D108" s="1">
        <v>0.3</v>
      </c>
      <c r="E108" s="1">
        <v>0.3</v>
      </c>
      <c r="F108" s="1">
        <v>0</v>
      </c>
      <c r="G108" s="1">
        <v>0</v>
      </c>
      <c r="H108" s="1">
        <v>0</v>
      </c>
      <c r="I108" s="13">
        <v>1</v>
      </c>
      <c r="J108" s="13">
        <v>1</v>
      </c>
      <c r="K108" s="1">
        <v>0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Q108" s="13">
        <v>1</v>
      </c>
      <c r="R108" s="1">
        <v>1.0000000000000001E-5</v>
      </c>
      <c r="S108" s="1">
        <v>1.0000000000000001E-5</v>
      </c>
      <c r="T108" s="13">
        <v>1</v>
      </c>
      <c r="U108" s="13">
        <v>1</v>
      </c>
      <c r="V108" s="1">
        <v>2.0900000000000034</v>
      </c>
      <c r="W108" s="1">
        <v>3000</v>
      </c>
      <c r="X108" s="1">
        <v>-5.0000000000000001E-3</v>
      </c>
      <c r="Y108" s="1">
        <v>-4.0000000000000001E-3</v>
      </c>
      <c r="Z108" s="5">
        <v>2</v>
      </c>
    </row>
    <row r="109" spans="1:26" x14ac:dyDescent="0.25">
      <c r="A109" s="5">
        <v>2</v>
      </c>
      <c r="B109" s="1">
        <v>151000000000</v>
      </c>
      <c r="C109" s="1">
        <v>151000000000</v>
      </c>
      <c r="D109" s="1">
        <v>0.3</v>
      </c>
      <c r="E109" s="1">
        <v>0.3</v>
      </c>
      <c r="F109" s="1">
        <v>0</v>
      </c>
      <c r="G109" s="1">
        <v>0</v>
      </c>
      <c r="H109" s="1">
        <v>0</v>
      </c>
      <c r="I109" s="13">
        <v>1</v>
      </c>
      <c r="J109" s="13">
        <v>1</v>
      </c>
      <c r="K109" s="1">
        <v>0</v>
      </c>
      <c r="L109" s="13">
        <v>1</v>
      </c>
      <c r="M109" s="13">
        <v>1</v>
      </c>
      <c r="N109" s="13">
        <v>1</v>
      </c>
      <c r="O109" s="13">
        <v>1</v>
      </c>
      <c r="P109" s="13">
        <v>1</v>
      </c>
      <c r="Q109" s="13">
        <v>1</v>
      </c>
      <c r="R109" s="1">
        <v>1.0000000000000001E-5</v>
      </c>
      <c r="S109" s="1">
        <v>1.0000000000000001E-5</v>
      </c>
      <c r="T109" s="13">
        <v>1</v>
      </c>
      <c r="U109" s="13">
        <v>1</v>
      </c>
      <c r="V109" s="1">
        <v>2.0900000000000034</v>
      </c>
      <c r="W109" s="1">
        <v>3000</v>
      </c>
      <c r="X109" s="1">
        <v>-4.0000000000000001E-3</v>
      </c>
      <c r="Y109" s="1">
        <v>-3.0000000000000001E-3</v>
      </c>
      <c r="Z109" s="5">
        <v>2</v>
      </c>
    </row>
    <row r="110" spans="1:26" x14ac:dyDescent="0.25">
      <c r="A110" s="5">
        <v>3</v>
      </c>
      <c r="B110" s="1">
        <v>151000000000</v>
      </c>
      <c r="C110" s="1">
        <v>151000000000</v>
      </c>
      <c r="D110" s="1">
        <v>0.3</v>
      </c>
      <c r="E110" s="1">
        <v>0.3</v>
      </c>
      <c r="F110" s="1">
        <v>0</v>
      </c>
      <c r="G110" s="1">
        <v>0</v>
      </c>
      <c r="H110" s="1">
        <v>0</v>
      </c>
      <c r="I110" s="13">
        <v>1</v>
      </c>
      <c r="J110" s="13">
        <v>1</v>
      </c>
      <c r="K110" s="1">
        <v>0</v>
      </c>
      <c r="L110" s="13">
        <v>1</v>
      </c>
      <c r="M110" s="13">
        <v>1</v>
      </c>
      <c r="N110" s="13">
        <v>1</v>
      </c>
      <c r="O110" s="13">
        <v>1</v>
      </c>
      <c r="P110" s="13">
        <v>1</v>
      </c>
      <c r="Q110" s="13">
        <v>1</v>
      </c>
      <c r="R110" s="1">
        <v>1.0000000000000001E-5</v>
      </c>
      <c r="S110" s="1">
        <v>1.0000000000000001E-5</v>
      </c>
      <c r="T110" s="13">
        <v>1</v>
      </c>
      <c r="U110" s="13">
        <v>1</v>
      </c>
      <c r="V110" s="1">
        <v>2.0900000000000034</v>
      </c>
      <c r="W110" s="1">
        <v>3000</v>
      </c>
      <c r="X110" s="1">
        <v>-3.0000000000000001E-3</v>
      </c>
      <c r="Y110" s="1">
        <v>-2E-3</v>
      </c>
      <c r="Z110" s="5">
        <v>2</v>
      </c>
    </row>
    <row r="111" spans="1:26" x14ac:dyDescent="0.25">
      <c r="A111" s="5">
        <v>4</v>
      </c>
      <c r="B111" s="1">
        <v>151000000000</v>
      </c>
      <c r="C111" s="1">
        <v>151000000000</v>
      </c>
      <c r="D111" s="1">
        <v>0.3</v>
      </c>
      <c r="E111" s="1">
        <v>0.3</v>
      </c>
      <c r="F111" s="1">
        <v>0</v>
      </c>
      <c r="G111" s="1">
        <v>0</v>
      </c>
      <c r="H111" s="1">
        <v>0</v>
      </c>
      <c r="I111" s="13">
        <v>1</v>
      </c>
      <c r="J111" s="13">
        <v>1</v>
      </c>
      <c r="K111" s="1">
        <v>0</v>
      </c>
      <c r="L111" s="13">
        <v>1</v>
      </c>
      <c r="M111" s="13">
        <v>1</v>
      </c>
      <c r="N111" s="13">
        <v>1</v>
      </c>
      <c r="O111" s="13">
        <v>1</v>
      </c>
      <c r="P111" s="13">
        <v>1</v>
      </c>
      <c r="Q111" s="13">
        <v>1</v>
      </c>
      <c r="R111" s="1">
        <v>1.0000000000000001E-5</v>
      </c>
      <c r="S111" s="1">
        <v>1.0000000000000001E-5</v>
      </c>
      <c r="T111" s="13">
        <v>1</v>
      </c>
      <c r="U111" s="13">
        <v>1</v>
      </c>
      <c r="V111" s="1">
        <v>2.0900000000000034</v>
      </c>
      <c r="W111" s="1">
        <v>3000</v>
      </c>
      <c r="X111" s="1">
        <v>-2E-3</v>
      </c>
      <c r="Y111" s="1">
        <v>-1E-3</v>
      </c>
      <c r="Z111" s="5">
        <v>2</v>
      </c>
    </row>
    <row r="112" spans="1:26" x14ac:dyDescent="0.25">
      <c r="A112" s="5">
        <v>5</v>
      </c>
      <c r="B112" s="1">
        <v>151000000000</v>
      </c>
      <c r="C112" s="1">
        <v>151000000000</v>
      </c>
      <c r="D112" s="1">
        <v>0.3</v>
      </c>
      <c r="E112" s="1">
        <v>0.3</v>
      </c>
      <c r="F112" s="1">
        <v>0</v>
      </c>
      <c r="G112" s="1">
        <v>0</v>
      </c>
      <c r="H112" s="1">
        <v>0</v>
      </c>
      <c r="I112" s="13">
        <v>1</v>
      </c>
      <c r="J112" s="13">
        <v>1</v>
      </c>
      <c r="K112" s="1">
        <v>0</v>
      </c>
      <c r="L112" s="13">
        <v>1</v>
      </c>
      <c r="M112" s="13">
        <v>1</v>
      </c>
      <c r="N112" s="13">
        <v>1</v>
      </c>
      <c r="O112" s="13">
        <v>1</v>
      </c>
      <c r="P112" s="13">
        <v>1</v>
      </c>
      <c r="Q112" s="13">
        <v>1</v>
      </c>
      <c r="R112" s="1">
        <v>1.0000000000000001E-5</v>
      </c>
      <c r="S112" s="1">
        <v>1.0000000000000001E-5</v>
      </c>
      <c r="T112" s="13">
        <v>1</v>
      </c>
      <c r="U112" s="13">
        <v>1</v>
      </c>
      <c r="V112" s="1">
        <v>2.0900000000000034</v>
      </c>
      <c r="W112" s="1">
        <v>3000</v>
      </c>
      <c r="X112" s="1">
        <v>-1E-3</v>
      </c>
      <c r="Y112" s="1">
        <v>0</v>
      </c>
      <c r="Z112" s="5">
        <v>2</v>
      </c>
    </row>
    <row r="113" spans="1:26" x14ac:dyDescent="0.25">
      <c r="A113" s="5">
        <v>6</v>
      </c>
      <c r="B113" s="1">
        <v>151000000000</v>
      </c>
      <c r="C113" s="1">
        <v>151000000000</v>
      </c>
      <c r="D113" s="1">
        <v>0.3</v>
      </c>
      <c r="E113" s="1">
        <v>0.3</v>
      </c>
      <c r="F113" s="1">
        <v>0</v>
      </c>
      <c r="G113" s="1">
        <v>0</v>
      </c>
      <c r="H113" s="1">
        <v>0</v>
      </c>
      <c r="I113" s="13">
        <v>1</v>
      </c>
      <c r="J113" s="13">
        <v>1</v>
      </c>
      <c r="K113" s="1">
        <v>0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">
        <v>1.0000000000000001E-5</v>
      </c>
      <c r="S113" s="1">
        <v>1.0000000000000001E-5</v>
      </c>
      <c r="T113" s="13">
        <v>1</v>
      </c>
      <c r="U113" s="13">
        <v>1</v>
      </c>
      <c r="V113" s="1">
        <v>2.0900000000000034</v>
      </c>
      <c r="W113" s="1">
        <v>3000</v>
      </c>
      <c r="X113" s="1">
        <v>0</v>
      </c>
      <c r="Y113" s="1">
        <v>1E-3</v>
      </c>
      <c r="Z113" s="5">
        <v>2</v>
      </c>
    </row>
    <row r="114" spans="1:26" x14ac:dyDescent="0.25">
      <c r="A114" s="5">
        <v>7</v>
      </c>
      <c r="B114" s="1">
        <v>151000000000</v>
      </c>
      <c r="C114" s="1">
        <v>151000000000</v>
      </c>
      <c r="D114" s="1">
        <v>0.3</v>
      </c>
      <c r="E114" s="1">
        <v>0.3</v>
      </c>
      <c r="F114" s="1">
        <v>0</v>
      </c>
      <c r="G114" s="1">
        <v>0</v>
      </c>
      <c r="H114" s="1">
        <v>0</v>
      </c>
      <c r="I114" s="13">
        <v>1</v>
      </c>
      <c r="J114" s="13">
        <v>1</v>
      </c>
      <c r="K114" s="1">
        <v>0</v>
      </c>
      <c r="L114" s="13">
        <v>1</v>
      </c>
      <c r="M114" s="13">
        <v>1</v>
      </c>
      <c r="N114" s="13">
        <v>1</v>
      </c>
      <c r="O114" s="13">
        <v>1</v>
      </c>
      <c r="P114" s="13">
        <v>1</v>
      </c>
      <c r="Q114" s="13">
        <v>1</v>
      </c>
      <c r="R114" s="1">
        <v>1.0000000000000001E-5</v>
      </c>
      <c r="S114" s="1">
        <v>1.0000000000000001E-5</v>
      </c>
      <c r="T114" s="13">
        <v>1</v>
      </c>
      <c r="U114" s="13">
        <v>1</v>
      </c>
      <c r="V114" s="1">
        <v>2.0900000000000034</v>
      </c>
      <c r="W114" s="1">
        <v>3000</v>
      </c>
      <c r="X114" s="1">
        <v>1E-3</v>
      </c>
      <c r="Y114" s="1">
        <v>2E-3</v>
      </c>
      <c r="Z114" s="5">
        <v>2</v>
      </c>
    </row>
    <row r="115" spans="1:26" x14ac:dyDescent="0.25">
      <c r="A115" s="5">
        <v>8</v>
      </c>
      <c r="B115" s="1">
        <v>151000000000</v>
      </c>
      <c r="C115" s="1">
        <v>151000000000</v>
      </c>
      <c r="D115" s="1">
        <v>0.3</v>
      </c>
      <c r="E115" s="1">
        <v>0.3</v>
      </c>
      <c r="F115" s="1">
        <v>0</v>
      </c>
      <c r="G115" s="1">
        <v>0</v>
      </c>
      <c r="H115" s="1">
        <v>0</v>
      </c>
      <c r="I115" s="13">
        <v>1</v>
      </c>
      <c r="J115" s="13">
        <v>1</v>
      </c>
      <c r="K115" s="1">
        <v>0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Q115" s="13">
        <v>1</v>
      </c>
      <c r="R115" s="1">
        <v>1.0000000000000001E-5</v>
      </c>
      <c r="S115" s="1">
        <v>1.0000000000000001E-5</v>
      </c>
      <c r="T115" s="13">
        <v>1</v>
      </c>
      <c r="U115" s="13">
        <v>1</v>
      </c>
      <c r="V115" s="1">
        <v>2.0900000000000034</v>
      </c>
      <c r="W115" s="1">
        <v>3000</v>
      </c>
      <c r="X115" s="1">
        <v>2E-3</v>
      </c>
      <c r="Y115" s="1">
        <v>3.0000000000000001E-3</v>
      </c>
      <c r="Z115" s="5">
        <v>2</v>
      </c>
    </row>
    <row r="116" spans="1:26" x14ac:dyDescent="0.25">
      <c r="A116" s="5">
        <v>9</v>
      </c>
      <c r="B116" s="1">
        <v>151000000000</v>
      </c>
      <c r="C116" s="1">
        <v>151000000000</v>
      </c>
      <c r="D116" s="1">
        <v>0.3</v>
      </c>
      <c r="E116" s="1">
        <v>0.3</v>
      </c>
      <c r="F116" s="1">
        <v>0</v>
      </c>
      <c r="G116" s="1">
        <v>0</v>
      </c>
      <c r="H116" s="1">
        <v>0</v>
      </c>
      <c r="I116" s="13">
        <v>1</v>
      </c>
      <c r="J116" s="13">
        <v>1</v>
      </c>
      <c r="K116" s="1">
        <v>0</v>
      </c>
      <c r="L116" s="13">
        <v>1</v>
      </c>
      <c r="M116" s="13">
        <v>1</v>
      </c>
      <c r="N116" s="13">
        <v>1</v>
      </c>
      <c r="O116" s="13">
        <v>1</v>
      </c>
      <c r="P116" s="13">
        <v>1</v>
      </c>
      <c r="Q116" s="13">
        <v>1</v>
      </c>
      <c r="R116" s="1">
        <v>1.0000000000000001E-5</v>
      </c>
      <c r="S116" s="1">
        <v>1.0000000000000001E-5</v>
      </c>
      <c r="T116" s="13">
        <v>1</v>
      </c>
      <c r="U116" s="13">
        <v>1</v>
      </c>
      <c r="V116" s="1">
        <v>2.0900000000000034</v>
      </c>
      <c r="W116" s="1">
        <v>3000</v>
      </c>
      <c r="X116" s="1">
        <v>3.0000000000000001E-3</v>
      </c>
      <c r="Y116" s="1">
        <v>4.0000000000000001E-3</v>
      </c>
      <c r="Z116" s="5">
        <v>2</v>
      </c>
    </row>
    <row r="117" spans="1:26" x14ac:dyDescent="0.25">
      <c r="A117" s="5">
        <v>10</v>
      </c>
      <c r="B117" s="1">
        <v>151000000000</v>
      </c>
      <c r="C117" s="1">
        <v>151000000000</v>
      </c>
      <c r="D117" s="1">
        <v>0.3</v>
      </c>
      <c r="E117" s="1">
        <v>0.3</v>
      </c>
      <c r="F117" s="1">
        <v>0</v>
      </c>
      <c r="G117" s="1">
        <v>0</v>
      </c>
      <c r="H117" s="1">
        <v>0</v>
      </c>
      <c r="I117" s="13">
        <v>1</v>
      </c>
      <c r="J117" s="13">
        <v>1</v>
      </c>
      <c r="K117" s="1">
        <v>0</v>
      </c>
      <c r="L117" s="13">
        <v>1</v>
      </c>
      <c r="M117" s="13">
        <v>1</v>
      </c>
      <c r="N117" s="13">
        <v>1</v>
      </c>
      <c r="O117" s="13">
        <v>1</v>
      </c>
      <c r="P117" s="13">
        <v>1</v>
      </c>
      <c r="Q117" s="13">
        <v>1</v>
      </c>
      <c r="R117" s="1">
        <v>1.0000000000000001E-5</v>
      </c>
      <c r="S117" s="1">
        <v>1.0000000000000001E-5</v>
      </c>
      <c r="T117" s="13">
        <v>1</v>
      </c>
      <c r="U117" s="13">
        <v>1</v>
      </c>
      <c r="V117" s="1">
        <v>2.0900000000000034</v>
      </c>
      <c r="W117" s="1">
        <v>3000</v>
      </c>
      <c r="X117" s="1">
        <v>4.0000000000000001E-3</v>
      </c>
      <c r="Y117" s="1">
        <v>5.0000000000000001E-3</v>
      </c>
      <c r="Z117" s="5">
        <v>2</v>
      </c>
    </row>
    <row r="118" spans="1:26" x14ac:dyDescent="0.25">
      <c r="A118" s="5"/>
      <c r="B118" s="1"/>
      <c r="C118" s="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"/>
      <c r="S118" s="1"/>
      <c r="T118" s="12"/>
      <c r="U118" s="12"/>
      <c r="V118" s="1"/>
      <c r="X118" s="12"/>
      <c r="Y118" s="12"/>
      <c r="Z118" s="5"/>
    </row>
    <row r="119" spans="1:26" x14ac:dyDescent="0.25">
      <c r="A119" s="5"/>
      <c r="B119" s="1"/>
      <c r="C119" s="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"/>
      <c r="S119" s="1"/>
      <c r="T119" s="12"/>
      <c r="U119" s="12"/>
      <c r="V119" s="1"/>
      <c r="X119" s="12"/>
      <c r="Y119" s="12"/>
      <c r="Z119" s="5"/>
    </row>
    <row r="120" spans="1:26" x14ac:dyDescent="0.25">
      <c r="A120" s="5"/>
      <c r="B120" s="1"/>
      <c r="C120" s="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"/>
      <c r="S120" s="1"/>
      <c r="T120" s="12"/>
      <c r="U120" s="12"/>
      <c r="V120" s="1"/>
      <c r="X120" s="12"/>
      <c r="Y120" s="12"/>
      <c r="Z120" s="5"/>
    </row>
    <row r="121" spans="1:26" x14ac:dyDescent="0.25">
      <c r="A121" s="5" t="s">
        <v>179</v>
      </c>
      <c r="B121" s="1"/>
      <c r="C121" s="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"/>
      <c r="S121" s="1"/>
      <c r="T121" s="12"/>
      <c r="U121" s="12"/>
      <c r="V121" s="1"/>
      <c r="X121" s="12"/>
      <c r="Y121" s="12"/>
      <c r="Z121" s="5"/>
    </row>
    <row r="122" spans="1:26" x14ac:dyDescent="0.25">
      <c r="A122" s="5" t="s">
        <v>0</v>
      </c>
      <c r="B122" s="1" t="s">
        <v>1</v>
      </c>
      <c r="C122" s="1" t="s">
        <v>2</v>
      </c>
      <c r="D122" s="12" t="s">
        <v>3</v>
      </c>
      <c r="E122" s="12" t="s">
        <v>4</v>
      </c>
      <c r="F122" s="12" t="s">
        <v>5</v>
      </c>
      <c r="G122" s="12" t="s">
        <v>6</v>
      </c>
      <c r="H122" s="12" t="s">
        <v>7</v>
      </c>
      <c r="I122" s="12" t="s">
        <v>8</v>
      </c>
      <c r="J122" s="12" t="s">
        <v>9</v>
      </c>
      <c r="K122" s="12" t="s">
        <v>10</v>
      </c>
      <c r="L122" s="12" t="s">
        <v>11</v>
      </c>
      <c r="M122" s="12" t="s">
        <v>12</v>
      </c>
      <c r="N122" s="12" t="s">
        <v>13</v>
      </c>
      <c r="O122" s="12" t="s">
        <v>14</v>
      </c>
      <c r="P122" s="12" t="s">
        <v>15</v>
      </c>
      <c r="Q122" s="12" t="s">
        <v>16</v>
      </c>
      <c r="R122" s="1" t="s">
        <v>174</v>
      </c>
      <c r="S122" s="1" t="s">
        <v>175</v>
      </c>
      <c r="T122" s="12" t="s">
        <v>176</v>
      </c>
      <c r="U122" s="12" t="s">
        <v>177</v>
      </c>
      <c r="V122" s="1" t="s">
        <v>178</v>
      </c>
      <c r="W122" t="s">
        <v>17</v>
      </c>
      <c r="X122" s="12" t="s">
        <v>18</v>
      </c>
      <c r="Y122" s="12" t="s">
        <v>19</v>
      </c>
      <c r="Z122" s="5" t="s">
        <v>20</v>
      </c>
    </row>
    <row r="123" spans="1:26" x14ac:dyDescent="0.25">
      <c r="A123" s="5">
        <v>1</v>
      </c>
      <c r="B123" s="12">
        <v>95614449047.363861</v>
      </c>
      <c r="C123" s="12">
        <v>95614449047.363861</v>
      </c>
      <c r="D123" s="12">
        <v>0.3</v>
      </c>
      <c r="E123" s="12">
        <v>0.3</v>
      </c>
      <c r="F123" s="12">
        <v>0</v>
      </c>
      <c r="G123" s="12">
        <v>0</v>
      </c>
      <c r="H123" s="12">
        <v>0</v>
      </c>
      <c r="I123" s="13">
        <v>1</v>
      </c>
      <c r="J123" s="13">
        <v>1</v>
      </c>
      <c r="K123" s="12">
        <v>0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">
        <v>1.8889039041781108E-5</v>
      </c>
      <c r="S123" s="1">
        <v>2.0093111629250276E-5</v>
      </c>
      <c r="T123" s="13">
        <v>1</v>
      </c>
      <c r="U123" s="13">
        <v>1</v>
      </c>
      <c r="V123" s="1">
        <v>140.15045176354027</v>
      </c>
      <c r="W123" s="1">
        <v>2799.6547354429335</v>
      </c>
      <c r="X123" s="12">
        <v>-5.0000000000000001E-3</v>
      </c>
      <c r="Y123" s="12">
        <v>-4.0000000000000001E-3</v>
      </c>
      <c r="Z123" s="5">
        <v>2</v>
      </c>
    </row>
    <row r="124" spans="1:26" x14ac:dyDescent="0.25">
      <c r="A124" s="5">
        <v>2</v>
      </c>
      <c r="B124" s="12">
        <v>106224301235.49658</v>
      </c>
      <c r="C124" s="12">
        <v>106224301235.49658</v>
      </c>
      <c r="D124" s="12">
        <v>0.3</v>
      </c>
      <c r="E124" s="12">
        <v>0.3</v>
      </c>
      <c r="F124" s="12">
        <v>0</v>
      </c>
      <c r="G124" s="12">
        <v>0</v>
      </c>
      <c r="H124" s="12">
        <v>0</v>
      </c>
      <c r="I124" s="13">
        <v>1</v>
      </c>
      <c r="J124" s="13">
        <v>1</v>
      </c>
      <c r="K124" s="12">
        <v>0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Q124" s="13">
        <v>1</v>
      </c>
      <c r="R124" s="1">
        <v>1.7186223258500548E-5</v>
      </c>
      <c r="S124" s="1">
        <v>1.7965121649930358E-5</v>
      </c>
      <c r="T124" s="13">
        <v>1</v>
      </c>
      <c r="U124" s="13">
        <v>1</v>
      </c>
      <c r="V124" s="1">
        <v>113.7031029326035</v>
      </c>
      <c r="W124" s="1">
        <v>2838.0335834814878</v>
      </c>
      <c r="X124" s="12">
        <v>-4.0000000000000001E-3</v>
      </c>
      <c r="Y124" s="12">
        <v>-3.0000000000000001E-3</v>
      </c>
      <c r="Z124" s="5">
        <v>2</v>
      </c>
    </row>
    <row r="125" spans="1:26" x14ac:dyDescent="0.25">
      <c r="A125" s="5">
        <v>3</v>
      </c>
      <c r="B125" s="12">
        <v>114365527157.91846</v>
      </c>
      <c r="C125" s="12">
        <v>114365527157.91846</v>
      </c>
      <c r="D125" s="12">
        <v>0.3</v>
      </c>
      <c r="E125" s="12">
        <v>0.3</v>
      </c>
      <c r="F125" s="12">
        <v>0</v>
      </c>
      <c r="G125" s="12">
        <v>0</v>
      </c>
      <c r="H125" s="12">
        <v>0</v>
      </c>
      <c r="I125" s="13">
        <v>1</v>
      </c>
      <c r="J125" s="13">
        <v>1</v>
      </c>
      <c r="K125" s="12">
        <v>0</v>
      </c>
      <c r="L125" s="13">
        <v>1</v>
      </c>
      <c r="M125" s="13">
        <v>1</v>
      </c>
      <c r="N125" s="13">
        <v>1</v>
      </c>
      <c r="O125" s="13">
        <v>1</v>
      </c>
      <c r="P125" s="13">
        <v>1</v>
      </c>
      <c r="Q125" s="13">
        <v>1</v>
      </c>
      <c r="R125" s="1">
        <v>1.5879606752432841E-5</v>
      </c>
      <c r="S125" s="1">
        <v>1.6500000000000001E-5</v>
      </c>
      <c r="T125" s="13">
        <v>1</v>
      </c>
      <c r="U125" s="13">
        <v>1</v>
      </c>
      <c r="V125" s="1">
        <v>93.409338414131923</v>
      </c>
      <c r="W125" s="1">
        <v>2867.4827093490135</v>
      </c>
      <c r="X125" s="12">
        <v>-3.0000000000000001E-3</v>
      </c>
      <c r="Y125" s="12">
        <v>-2E-3</v>
      </c>
      <c r="Z125" s="5">
        <v>2</v>
      </c>
    </row>
    <row r="126" spans="1:26" x14ac:dyDescent="0.25">
      <c r="A126" s="5">
        <v>4</v>
      </c>
      <c r="B126" s="12">
        <v>121228898094.72775</v>
      </c>
      <c r="C126" s="12">
        <v>121228898094.72775</v>
      </c>
      <c r="D126" s="12">
        <v>0.3</v>
      </c>
      <c r="E126" s="12">
        <v>0.3</v>
      </c>
      <c r="F126" s="12">
        <v>0</v>
      </c>
      <c r="G126" s="12">
        <v>0</v>
      </c>
      <c r="H126" s="12">
        <v>0</v>
      </c>
      <c r="I126" s="13">
        <v>1</v>
      </c>
      <c r="J126" s="13">
        <v>1</v>
      </c>
      <c r="K126" s="12">
        <v>0</v>
      </c>
      <c r="L126" s="13">
        <v>1</v>
      </c>
      <c r="M126" s="13">
        <v>1</v>
      </c>
      <c r="N126" s="13">
        <v>1</v>
      </c>
      <c r="O126" s="13">
        <v>1</v>
      </c>
      <c r="P126" s="13">
        <v>1</v>
      </c>
      <c r="Q126" s="13">
        <v>1</v>
      </c>
      <c r="R126" s="1">
        <v>1.4778078083562214E-5</v>
      </c>
      <c r="S126" s="1">
        <v>1.53090962819705E-5</v>
      </c>
      <c r="T126" s="13">
        <v>1</v>
      </c>
      <c r="U126" s="13">
        <v>1</v>
      </c>
      <c r="V126" s="1">
        <v>76.300903527080507</v>
      </c>
      <c r="W126" s="1">
        <v>2892.3094708858671</v>
      </c>
      <c r="X126" s="12">
        <v>-2E-3</v>
      </c>
      <c r="Y126" s="12">
        <v>-1E-3</v>
      </c>
      <c r="Z126" s="5">
        <v>2</v>
      </c>
    </row>
    <row r="127" spans="1:26" x14ac:dyDescent="0.25">
      <c r="A127" s="5">
        <v>5</v>
      </c>
      <c r="B127" s="12">
        <v>127275649276.11035</v>
      </c>
      <c r="C127" s="12">
        <v>127275649276.11035</v>
      </c>
      <c r="D127" s="12">
        <v>0.3</v>
      </c>
      <c r="E127" s="12">
        <v>0.3</v>
      </c>
      <c r="F127" s="12">
        <v>0</v>
      </c>
      <c r="G127" s="12">
        <v>0</v>
      </c>
      <c r="H127" s="12">
        <v>0</v>
      </c>
      <c r="I127" s="13">
        <v>1</v>
      </c>
      <c r="J127" s="13">
        <v>1</v>
      </c>
      <c r="K127" s="12">
        <v>0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">
        <v>1.3807611844574883E-5</v>
      </c>
      <c r="S127" s="1">
        <v>1.4279334887750821E-5</v>
      </c>
      <c r="T127" s="13">
        <v>1</v>
      </c>
      <c r="U127" s="13">
        <v>1</v>
      </c>
      <c r="V127" s="1">
        <v>61.228069810624191</v>
      </c>
      <c r="W127" s="1">
        <v>2914.1822868876584</v>
      </c>
      <c r="X127" s="12">
        <v>-1E-3</v>
      </c>
      <c r="Y127" s="12">
        <v>0</v>
      </c>
      <c r="Z127" s="5">
        <v>2</v>
      </c>
    </row>
    <row r="128" spans="1:26" x14ac:dyDescent="0.25">
      <c r="A128" s="5">
        <v>6</v>
      </c>
      <c r="B128" s="12">
        <v>132742330208.56015</v>
      </c>
      <c r="C128" s="12">
        <v>132742330208.56015</v>
      </c>
      <c r="D128" s="12">
        <v>0.3</v>
      </c>
      <c r="E128" s="12">
        <v>0.3</v>
      </c>
      <c r="F128" s="12">
        <v>0</v>
      </c>
      <c r="G128" s="12">
        <v>0</v>
      </c>
      <c r="H128" s="12">
        <v>0</v>
      </c>
      <c r="I128" s="13">
        <v>1</v>
      </c>
      <c r="J128" s="13">
        <v>1</v>
      </c>
      <c r="K128" s="12">
        <v>0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">
        <v>1.2930243299860717E-5</v>
      </c>
      <c r="S128" s="1">
        <v>1.3358941966775639E-5</v>
      </c>
      <c r="T128" s="13">
        <v>1</v>
      </c>
      <c r="U128" s="13">
        <v>1</v>
      </c>
      <c r="V128" s="1">
        <v>47.601186513452092</v>
      </c>
      <c r="W128" s="1">
        <v>2933.9568240877547</v>
      </c>
      <c r="X128" s="12">
        <v>0</v>
      </c>
      <c r="Y128" s="12">
        <v>1E-3</v>
      </c>
      <c r="Z128" s="5">
        <v>2</v>
      </c>
    </row>
    <row r="129" spans="1:26" x14ac:dyDescent="0.25">
      <c r="A129" s="5">
        <v>7</v>
      </c>
      <c r="B129" s="12">
        <v>137769462149.26013</v>
      </c>
      <c r="C129" s="12">
        <v>137769462149.26013</v>
      </c>
      <c r="D129" s="12">
        <v>0.3</v>
      </c>
      <c r="E129" s="12">
        <v>0.3</v>
      </c>
      <c r="F129" s="12">
        <v>0</v>
      </c>
      <c r="G129" s="12">
        <v>0</v>
      </c>
      <c r="H129" s="12">
        <v>0</v>
      </c>
      <c r="I129" s="13">
        <v>1</v>
      </c>
      <c r="J129" s="13">
        <v>1</v>
      </c>
      <c r="K129" s="12">
        <v>0</v>
      </c>
      <c r="L129" s="13">
        <v>1</v>
      </c>
      <c r="M129" s="13">
        <v>1</v>
      </c>
      <c r="N129" s="13">
        <v>1</v>
      </c>
      <c r="O129" s="13">
        <v>1</v>
      </c>
      <c r="P129" s="13">
        <v>1</v>
      </c>
      <c r="Q129" s="13">
        <v>1</v>
      </c>
      <c r="R129" s="1">
        <v>1.2123419655057018E-5</v>
      </c>
      <c r="S129" s="1">
        <v>1.2519064927211887E-5</v>
      </c>
      <c r="T129" s="13">
        <v>1</v>
      </c>
      <c r="U129" s="13">
        <v>1</v>
      </c>
      <c r="V129" s="1">
        <v>35.069974042504811</v>
      </c>
      <c r="W129" s="1">
        <v>2952.141387774484</v>
      </c>
      <c r="X129" s="12">
        <v>1E-3</v>
      </c>
      <c r="Y129" s="12">
        <v>2E-3</v>
      </c>
      <c r="Z129" s="5">
        <v>2</v>
      </c>
    </row>
    <row r="130" spans="1:26" x14ac:dyDescent="0.25">
      <c r="A130" s="5">
        <v>8</v>
      </c>
      <c r="B130" s="12">
        <v>142448602470.99316</v>
      </c>
      <c r="C130" s="12">
        <v>142448602470.99316</v>
      </c>
      <c r="D130" s="12">
        <v>0.3</v>
      </c>
      <c r="E130" s="12">
        <v>0.3</v>
      </c>
      <c r="F130" s="12">
        <v>0</v>
      </c>
      <c r="G130" s="12">
        <v>0</v>
      </c>
      <c r="H130" s="12">
        <v>0</v>
      </c>
      <c r="I130" s="13">
        <v>1</v>
      </c>
      <c r="J130" s="13">
        <v>1</v>
      </c>
      <c r="K130" s="12">
        <v>0</v>
      </c>
      <c r="L130" s="13">
        <v>1</v>
      </c>
      <c r="M130" s="13">
        <v>1</v>
      </c>
      <c r="N130" s="13">
        <v>1</v>
      </c>
      <c r="O130" s="13">
        <v>1</v>
      </c>
      <c r="P130" s="13">
        <v>1</v>
      </c>
      <c r="Q130" s="13">
        <v>1</v>
      </c>
      <c r="R130" s="1">
        <v>1.1372446517001095E-5</v>
      </c>
      <c r="S130" s="1">
        <v>1.17416697508023E-5</v>
      </c>
      <c r="T130" s="13">
        <v>1</v>
      </c>
      <c r="U130" s="13">
        <v>1</v>
      </c>
      <c r="V130" s="1">
        <v>23.406205865206999</v>
      </c>
      <c r="W130" s="1">
        <v>2969.0671669629755</v>
      </c>
      <c r="X130" s="12">
        <v>2E-3</v>
      </c>
      <c r="Y130" s="12">
        <v>3.0000000000000001E-3</v>
      </c>
      <c r="Z130" s="5">
        <v>2</v>
      </c>
    </row>
    <row r="131" spans="1:26" x14ac:dyDescent="0.25">
      <c r="A131" s="5">
        <v>9</v>
      </c>
      <c r="B131" s="12">
        <v>146843347142.09161</v>
      </c>
      <c r="C131" s="12">
        <v>146843347142.09161</v>
      </c>
      <c r="D131" s="12">
        <v>0.3</v>
      </c>
      <c r="E131" s="12">
        <v>0.3</v>
      </c>
      <c r="F131" s="12">
        <v>0</v>
      </c>
      <c r="G131" s="12">
        <v>0</v>
      </c>
      <c r="H131" s="12">
        <v>0</v>
      </c>
      <c r="I131" s="13">
        <v>1</v>
      </c>
      <c r="J131" s="13">
        <v>1</v>
      </c>
      <c r="K131" s="12">
        <v>0</v>
      </c>
      <c r="L131" s="13">
        <v>1</v>
      </c>
      <c r="M131" s="13">
        <v>1</v>
      </c>
      <c r="N131" s="13">
        <v>1</v>
      </c>
      <c r="O131" s="13">
        <v>1</v>
      </c>
      <c r="P131" s="13">
        <v>1</v>
      </c>
      <c r="Q131" s="13">
        <v>1</v>
      </c>
      <c r="R131" s="1">
        <v>1.0667117125343322E-5</v>
      </c>
      <c r="S131" s="1">
        <v>1.1014592205519247E-5</v>
      </c>
      <c r="T131" s="13">
        <v>1</v>
      </c>
      <c r="U131" s="13">
        <v>1</v>
      </c>
      <c r="V131" s="1">
        <v>12.451355290620768</v>
      </c>
      <c r="W131" s="1">
        <v>2984.9642063288006</v>
      </c>
      <c r="X131" s="12">
        <v>3.0000000000000001E-3</v>
      </c>
      <c r="Y131" s="12">
        <v>4.0000000000000001E-3</v>
      </c>
      <c r="Z131" s="5">
        <v>2</v>
      </c>
    </row>
    <row r="132" spans="1:26" x14ac:dyDescent="0.25">
      <c r="A132" s="5">
        <v>10</v>
      </c>
      <c r="B132" s="12">
        <v>151000000000</v>
      </c>
      <c r="C132" s="12">
        <v>151000000000</v>
      </c>
      <c r="D132" s="12">
        <v>0.3</v>
      </c>
      <c r="E132" s="12">
        <v>0.3</v>
      </c>
      <c r="F132" s="12">
        <v>0</v>
      </c>
      <c r="G132" s="12">
        <v>0</v>
      </c>
      <c r="H132" s="12">
        <v>0</v>
      </c>
      <c r="I132" s="13">
        <v>1</v>
      </c>
      <c r="J132" s="13">
        <v>1</v>
      </c>
      <c r="K132" s="12">
        <v>0</v>
      </c>
      <c r="L132" s="13">
        <v>1</v>
      </c>
      <c r="M132" s="13">
        <v>1</v>
      </c>
      <c r="N132" s="13">
        <v>1</v>
      </c>
      <c r="O132" s="13">
        <v>1</v>
      </c>
      <c r="P132" s="13">
        <v>1</v>
      </c>
      <c r="Q132" s="13">
        <v>1</v>
      </c>
      <c r="R132" s="1">
        <v>1.0000000000000001E-5</v>
      </c>
      <c r="S132" s="1">
        <v>1.0329167351748348E-5</v>
      </c>
      <c r="T132" s="13">
        <v>1</v>
      </c>
      <c r="U132" s="13">
        <v>1</v>
      </c>
      <c r="V132" s="1">
        <v>2.0900000000000034</v>
      </c>
      <c r="W132" s="1">
        <v>3000</v>
      </c>
      <c r="X132" s="12">
        <v>4.0000000000000001E-3</v>
      </c>
      <c r="Y132" s="12">
        <v>5.0000000000000001E-3</v>
      </c>
      <c r="Z132" s="5">
        <v>2</v>
      </c>
    </row>
    <row r="133" spans="1:26" x14ac:dyDescent="0.25">
      <c r="A133" s="5"/>
      <c r="B133" s="1"/>
      <c r="C133" s="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"/>
      <c r="S133" s="1"/>
      <c r="T133" s="12"/>
      <c r="U133" s="12"/>
      <c r="V133" s="1"/>
      <c r="W133" s="1"/>
      <c r="X133" s="12"/>
      <c r="Y133" s="12"/>
      <c r="Z133" s="5"/>
    </row>
    <row r="134" spans="1:26" x14ac:dyDescent="0.25">
      <c r="A134" s="5"/>
      <c r="B134" s="1"/>
      <c r="C134" s="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"/>
      <c r="S134" s="1"/>
      <c r="T134" s="12"/>
      <c r="U134" s="12"/>
      <c r="V134" s="1"/>
      <c r="W134" s="1"/>
      <c r="X134" s="12"/>
      <c r="Y134" s="12"/>
      <c r="Z134" s="5"/>
    </row>
    <row r="135" spans="1:26" x14ac:dyDescent="0.25">
      <c r="A135" s="5"/>
      <c r="B135" s="1"/>
      <c r="C135" s="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"/>
      <c r="S135" s="1"/>
      <c r="T135" s="12"/>
      <c r="U135" s="12"/>
      <c r="V135" s="1"/>
      <c r="W135" s="1"/>
      <c r="X135" s="12"/>
      <c r="Y135" s="12"/>
      <c r="Z135" s="5"/>
    </row>
    <row r="136" spans="1:26" x14ac:dyDescent="0.25">
      <c r="A136" s="5"/>
      <c r="B136" s="1"/>
      <c r="C136" s="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"/>
      <c r="S136" s="1"/>
      <c r="T136" s="12"/>
      <c r="U136" s="12"/>
      <c r="V136" s="1"/>
      <c r="W136" s="1"/>
      <c r="X136" s="12"/>
      <c r="Y136" s="12"/>
      <c r="Z136" s="5"/>
    </row>
    <row r="137" spans="1:26" x14ac:dyDescent="0.25">
      <c r="A137" s="5" t="s">
        <v>204</v>
      </c>
      <c r="B137" s="1"/>
      <c r="C137" s="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"/>
      <c r="S137" s="1"/>
      <c r="T137" s="12"/>
      <c r="U137" s="12"/>
      <c r="V137" s="1"/>
      <c r="W137" s="1"/>
      <c r="X137" s="12"/>
      <c r="Y137" s="12"/>
      <c r="Z137" s="5"/>
    </row>
    <row r="138" spans="1:26" x14ac:dyDescent="0.25">
      <c r="A138" s="5" t="s">
        <v>0</v>
      </c>
      <c r="B138" s="1" t="s">
        <v>1</v>
      </c>
      <c r="C138" s="1" t="s">
        <v>2</v>
      </c>
      <c r="D138" s="12" t="s">
        <v>3</v>
      </c>
      <c r="E138" s="12" t="s">
        <v>4</v>
      </c>
      <c r="F138" s="12" t="s">
        <v>5</v>
      </c>
      <c r="G138" s="12" t="s">
        <v>6</v>
      </c>
      <c r="H138" s="12" t="s">
        <v>7</v>
      </c>
      <c r="I138" s="12" t="s">
        <v>8</v>
      </c>
      <c r="J138" s="12" t="s">
        <v>9</v>
      </c>
      <c r="K138" s="12" t="s">
        <v>10</v>
      </c>
      <c r="L138" s="12" t="s">
        <v>11</v>
      </c>
      <c r="M138" s="12" t="s">
        <v>12</v>
      </c>
      <c r="N138" s="12" t="s">
        <v>13</v>
      </c>
      <c r="O138" s="12" t="s">
        <v>14</v>
      </c>
      <c r="P138" s="12" t="s">
        <v>15</v>
      </c>
      <c r="Q138" s="12" t="s">
        <v>16</v>
      </c>
      <c r="R138" s="1" t="s">
        <v>174</v>
      </c>
      <c r="S138" s="1" t="s">
        <v>175</v>
      </c>
      <c r="T138" s="12" t="s">
        <v>176</v>
      </c>
      <c r="U138" s="12" t="s">
        <v>177</v>
      </c>
      <c r="V138" s="1" t="s">
        <v>178</v>
      </c>
      <c r="W138" s="1" t="s">
        <v>17</v>
      </c>
      <c r="X138" s="12" t="s">
        <v>18</v>
      </c>
      <c r="Y138" s="12" t="s">
        <v>19</v>
      </c>
      <c r="Z138" s="5" t="s">
        <v>20</v>
      </c>
    </row>
    <row r="139" spans="1:26" x14ac:dyDescent="0.25">
      <c r="A139" s="5">
        <v>1</v>
      </c>
      <c r="B139" s="1">
        <v>114491702003.89777</v>
      </c>
      <c r="C139" s="1">
        <v>114491702003.89777</v>
      </c>
      <c r="D139" s="12">
        <v>0.3</v>
      </c>
      <c r="E139" s="12">
        <v>0.3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">
        <v>1.5859356468510239E-5</v>
      </c>
      <c r="S139" s="1">
        <v>1.5859356468510239E-5</v>
      </c>
      <c r="T139" s="12">
        <v>0</v>
      </c>
      <c r="U139" s="12">
        <v>0</v>
      </c>
      <c r="V139" s="1">
        <v>93.094820350530924</v>
      </c>
      <c r="W139" s="1">
        <v>2867.9391195943463</v>
      </c>
      <c r="X139" s="12">
        <v>-5.0000000000000001E-3</v>
      </c>
      <c r="Y139" s="12">
        <v>-4.0000000000000001E-3</v>
      </c>
      <c r="Z139" s="5">
        <v>2</v>
      </c>
    </row>
    <row r="140" spans="1:26" x14ac:dyDescent="0.25">
      <c r="A140" s="5">
        <v>2</v>
      </c>
      <c r="B140" s="1">
        <v>125424689742.40915</v>
      </c>
      <c r="C140" s="1">
        <v>125424689742.40915</v>
      </c>
      <c r="D140" s="12">
        <v>0.3</v>
      </c>
      <c r="E140" s="12">
        <v>0.3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">
        <v>1.410467942405779E-5</v>
      </c>
      <c r="S140" s="1">
        <v>1.410467942405779E-5</v>
      </c>
      <c r="T140" s="12">
        <v>0</v>
      </c>
      <c r="U140" s="12">
        <v>0</v>
      </c>
      <c r="V140" s="1">
        <v>65.841986347039096</v>
      </c>
      <c r="W140" s="1">
        <v>2907.4868406731589</v>
      </c>
      <c r="X140" s="12">
        <v>-4.0000000000000001E-3</v>
      </c>
      <c r="Y140" s="12">
        <v>-3.0000000000000001E-3</v>
      </c>
      <c r="Z140" s="5">
        <v>2</v>
      </c>
    </row>
    <row r="141" spans="1:26" x14ac:dyDescent="0.25">
      <c r="A141" s="5">
        <v>3</v>
      </c>
      <c r="B141" s="1">
        <v>131386520943.67111</v>
      </c>
      <c r="C141" s="1">
        <v>131386520943.67111</v>
      </c>
      <c r="D141" s="12">
        <v>0.3</v>
      </c>
      <c r="E141" s="12">
        <v>0.3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">
        <v>1.3147842317682414E-5</v>
      </c>
      <c r="S141" s="1">
        <v>1.3147842317682414E-5</v>
      </c>
      <c r="T141" s="12">
        <v>0</v>
      </c>
      <c r="U141" s="12">
        <v>0</v>
      </c>
      <c r="V141" s="1">
        <v>50.980834027942763</v>
      </c>
      <c r="W141" s="1">
        <v>2929.0524769937733</v>
      </c>
      <c r="X141" s="12">
        <v>-3.0000000000000001E-3</v>
      </c>
      <c r="Y141" s="12">
        <v>-2E-3</v>
      </c>
      <c r="Z141" s="5">
        <v>2</v>
      </c>
    </row>
    <row r="142" spans="1:26" ht="13.5" customHeight="1" x14ac:dyDescent="0.25">
      <c r="A142" s="5">
        <v>4</v>
      </c>
      <c r="B142" s="1">
        <v>135659659731.01488</v>
      </c>
      <c r="C142" s="1">
        <v>135659659731.01488</v>
      </c>
      <c r="D142" s="12">
        <v>0.3</v>
      </c>
      <c r="E142" s="12">
        <v>0.3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">
        <v>1.2462029919713663E-5</v>
      </c>
      <c r="S142" s="1">
        <v>1.2462029919713663E-5</v>
      </c>
      <c r="T142" s="12">
        <v>0</v>
      </c>
      <c r="U142" s="12">
        <v>0</v>
      </c>
      <c r="V142" s="1">
        <v>40.329112391491179</v>
      </c>
      <c r="W142" s="1">
        <v>2944.5096333479919</v>
      </c>
      <c r="X142" s="12">
        <v>-2E-3</v>
      </c>
      <c r="Y142" s="12">
        <v>-1E-3</v>
      </c>
      <c r="Z142" s="5">
        <v>2</v>
      </c>
    </row>
    <row r="143" spans="1:26" x14ac:dyDescent="0.25">
      <c r="A143" s="5">
        <v>5</v>
      </c>
      <c r="B143" s="1">
        <v>139044250830.7099</v>
      </c>
      <c r="C143" s="1">
        <v>139044250830.7099</v>
      </c>
      <c r="D143" s="12">
        <v>0.3</v>
      </c>
      <c r="E143" s="12">
        <v>0.3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">
        <v>1.1918823940750265E-5</v>
      </c>
      <c r="S143" s="1">
        <v>1.1918823940750265E-5</v>
      </c>
      <c r="T143" s="12">
        <v>0</v>
      </c>
      <c r="U143" s="12">
        <v>0</v>
      </c>
      <c r="V143" s="1">
        <v>31.892287836683522</v>
      </c>
      <c r="W143" s="1">
        <v>2956.7526604123209</v>
      </c>
      <c r="X143" s="12">
        <v>-1E-3</v>
      </c>
      <c r="Y143" s="12">
        <v>0</v>
      </c>
      <c r="Z143" s="5">
        <v>2</v>
      </c>
    </row>
    <row r="144" spans="1:26" x14ac:dyDescent="0.25">
      <c r="A144" s="5">
        <v>6</v>
      </c>
      <c r="B144" s="1">
        <v>141871640310.67242</v>
      </c>
      <c r="C144" s="1">
        <v>141871640310.67242</v>
      </c>
      <c r="D144" s="12">
        <v>0.3</v>
      </c>
      <c r="E144" s="12">
        <v>0.3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">
        <v>1.1465045382237762E-5</v>
      </c>
      <c r="S144" s="1">
        <v>1.1465045382237762E-5</v>
      </c>
      <c r="T144" s="12">
        <v>0</v>
      </c>
      <c r="U144" s="12">
        <v>0</v>
      </c>
      <c r="V144" s="1">
        <v>24.844408702125122</v>
      </c>
      <c r="W144" s="1">
        <v>2966.9801310003336</v>
      </c>
      <c r="X144" s="12">
        <v>0</v>
      </c>
      <c r="Y144" s="12">
        <v>1E-3</v>
      </c>
      <c r="Z144" s="5">
        <v>2</v>
      </c>
    </row>
    <row r="145" spans="1:28" x14ac:dyDescent="0.25">
      <c r="A145" s="5">
        <v>7</v>
      </c>
      <c r="B145" s="1">
        <v>144313495571.45035</v>
      </c>
      <c r="C145" s="1">
        <v>144313495571.45035</v>
      </c>
      <c r="D145" s="12">
        <v>0.3</v>
      </c>
      <c r="E145" s="12">
        <v>0.3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">
        <v>1.1073142686063527E-5</v>
      </c>
      <c r="S145" s="1">
        <v>1.1073142686063527E-5</v>
      </c>
      <c r="T145" s="12">
        <v>0</v>
      </c>
      <c r="U145" s="12">
        <v>0</v>
      </c>
      <c r="V145" s="1">
        <v>18.757556903314338</v>
      </c>
      <c r="W145" s="1">
        <v>2975.8130148448759</v>
      </c>
      <c r="X145" s="12">
        <v>1E-3</v>
      </c>
      <c r="Y145" s="12">
        <v>2E-3</v>
      </c>
      <c r="Z145" s="5">
        <v>2</v>
      </c>
    </row>
    <row r="146" spans="1:28" x14ac:dyDescent="0.25">
      <c r="A146" s="5">
        <v>8</v>
      </c>
      <c r="B146" s="1">
        <v>146471088414.88705</v>
      </c>
      <c r="C146" s="1">
        <v>146471088414.88705</v>
      </c>
      <c r="D146" s="12">
        <v>0.3</v>
      </c>
      <c r="E146" s="12">
        <v>0.3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">
        <v>1.0726862353166276E-5</v>
      </c>
      <c r="S146" s="1">
        <v>1.0726862353166276E-5</v>
      </c>
      <c r="T146" s="12">
        <v>0</v>
      </c>
      <c r="U146" s="12">
        <v>0</v>
      </c>
      <c r="V146" s="1">
        <v>13.379290594446331</v>
      </c>
      <c r="W146" s="1">
        <v>2983.6176408094061</v>
      </c>
      <c r="X146" s="12">
        <v>2E-3</v>
      </c>
      <c r="Y146" s="12">
        <v>3.0000000000000001E-3</v>
      </c>
      <c r="Z146" s="5">
        <v>2</v>
      </c>
    </row>
    <row r="147" spans="1:28" x14ac:dyDescent="0.25">
      <c r="A147" s="5">
        <v>9</v>
      </c>
      <c r="B147" s="1">
        <v>148409521585.20099</v>
      </c>
      <c r="C147" s="1">
        <v>148409521585.20099</v>
      </c>
      <c r="D147" s="12">
        <v>0.3</v>
      </c>
      <c r="E147" s="12">
        <v>0.3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">
        <v>1.0415755794967743E-5</v>
      </c>
      <c r="S147" s="1">
        <v>1.0415755794967743E-5</v>
      </c>
      <c r="T147" s="12">
        <v>0</v>
      </c>
      <c r="U147" s="12">
        <v>0</v>
      </c>
      <c r="V147" s="1">
        <v>8.5473271201489922</v>
      </c>
      <c r="W147" s="1">
        <v>2990.6295040057271</v>
      </c>
      <c r="X147" s="12">
        <v>3.0000000000000001E-3</v>
      </c>
      <c r="Y147" s="12">
        <v>4.0000000000000001E-3</v>
      </c>
      <c r="Z147" s="5">
        <v>2</v>
      </c>
    </row>
    <row r="148" spans="1:28" x14ac:dyDescent="0.25">
      <c r="A148" s="5">
        <v>10</v>
      </c>
      <c r="B148" s="1">
        <v>150173296316.64606</v>
      </c>
      <c r="C148" s="1">
        <v>150173296316.64606</v>
      </c>
      <c r="D148" s="12">
        <v>0.3</v>
      </c>
      <c r="E148" s="12">
        <v>0.3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">
        <v>1.0132680838069151E-5</v>
      </c>
      <c r="S148" s="1">
        <v>1.0132680838069151E-5</v>
      </c>
      <c r="T148" s="12">
        <v>0</v>
      </c>
      <c r="U148" s="12">
        <v>0</v>
      </c>
      <c r="V148" s="1">
        <v>4.1507375395801489</v>
      </c>
      <c r="W148" s="1">
        <v>2997.0095780342876</v>
      </c>
      <c r="X148" s="12">
        <v>4.0000000000000001E-3</v>
      </c>
      <c r="Y148" s="12">
        <v>5.0000000000000001E-3</v>
      </c>
      <c r="Z148" s="5">
        <v>2</v>
      </c>
    </row>
    <row r="149" spans="1:28" x14ac:dyDescent="0.25">
      <c r="A149" s="5"/>
      <c r="B149" s="1"/>
      <c r="C149" s="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"/>
      <c r="S149" s="1"/>
      <c r="T149" s="12"/>
      <c r="U149" s="12"/>
      <c r="V149" s="1"/>
      <c r="W149" s="1"/>
      <c r="X149" s="12"/>
      <c r="Y149" s="12"/>
      <c r="Z149" s="5"/>
    </row>
    <row r="150" spans="1:28" x14ac:dyDescent="0.25">
      <c r="A150" s="5"/>
      <c r="B150" s="1"/>
      <c r="C150" s="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"/>
      <c r="S150" s="1"/>
      <c r="T150" s="12"/>
      <c r="U150" s="12"/>
      <c r="V150" s="1"/>
      <c r="W150" s="1"/>
      <c r="X150" s="12"/>
      <c r="Y150" s="12"/>
      <c r="Z150" s="5"/>
    </row>
    <row r="151" spans="1:28" ht="13.5" customHeight="1" x14ac:dyDescent="0.25">
      <c r="A151" s="5"/>
      <c r="B151" s="1"/>
      <c r="C151" s="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"/>
      <c r="S151" s="1"/>
      <c r="T151" s="12"/>
      <c r="U151" s="12"/>
      <c r="V151" s="1"/>
      <c r="W151" s="1"/>
      <c r="X151" s="12"/>
      <c r="Y151" s="12"/>
      <c r="Z151" s="5"/>
    </row>
    <row r="152" spans="1:28" x14ac:dyDescent="0.25">
      <c r="A152">
        <v>13</v>
      </c>
      <c r="B152">
        <v>45</v>
      </c>
      <c r="C152">
        <v>47</v>
      </c>
      <c r="D152">
        <v>15</v>
      </c>
      <c r="E152">
        <v>28</v>
      </c>
      <c r="F152">
        <v>46</v>
      </c>
      <c r="G152">
        <v>29</v>
      </c>
      <c r="H152">
        <v>14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>
        <v>15</v>
      </c>
      <c r="B153">
        <v>47</v>
      </c>
      <c r="C153">
        <v>49</v>
      </c>
      <c r="D153">
        <v>17</v>
      </c>
      <c r="E153">
        <v>29</v>
      </c>
      <c r="F153">
        <v>48</v>
      </c>
      <c r="G153">
        <v>30</v>
      </c>
      <c r="H153">
        <v>16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>
        <v>17</v>
      </c>
      <c r="B154">
        <v>49</v>
      </c>
      <c r="C154">
        <v>51</v>
      </c>
      <c r="D154">
        <v>19</v>
      </c>
      <c r="E154">
        <v>30</v>
      </c>
      <c r="F154">
        <v>50</v>
      </c>
      <c r="G154">
        <v>31</v>
      </c>
      <c r="H154">
        <v>18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>
        <v>19</v>
      </c>
      <c r="B155">
        <v>51</v>
      </c>
      <c r="C155">
        <v>53</v>
      </c>
      <c r="D155">
        <v>21</v>
      </c>
      <c r="E155">
        <v>31</v>
      </c>
      <c r="F155">
        <v>52</v>
      </c>
      <c r="G155">
        <v>32</v>
      </c>
      <c r="H155">
        <v>20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33</v>
      </c>
      <c r="B156">
        <v>65</v>
      </c>
      <c r="C156">
        <v>67</v>
      </c>
      <c r="D156">
        <v>35</v>
      </c>
      <c r="E156">
        <v>54</v>
      </c>
      <c r="F156">
        <v>66</v>
      </c>
      <c r="G156">
        <v>55</v>
      </c>
      <c r="H156">
        <v>34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>
        <v>35</v>
      </c>
      <c r="B157">
        <v>67</v>
      </c>
      <c r="C157">
        <v>69</v>
      </c>
      <c r="D157">
        <v>37</v>
      </c>
      <c r="E157">
        <v>55</v>
      </c>
      <c r="F157">
        <v>68</v>
      </c>
      <c r="G157">
        <v>56</v>
      </c>
      <c r="H157">
        <v>36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37</v>
      </c>
      <c r="B158">
        <v>69</v>
      </c>
      <c r="C158">
        <v>71</v>
      </c>
      <c r="D158">
        <v>39</v>
      </c>
      <c r="E158">
        <v>56</v>
      </c>
      <c r="F158">
        <v>70</v>
      </c>
      <c r="G158">
        <v>57</v>
      </c>
      <c r="H158">
        <v>38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39</v>
      </c>
      <c r="B159">
        <v>71</v>
      </c>
      <c r="C159">
        <v>73</v>
      </c>
      <c r="D159">
        <v>41</v>
      </c>
      <c r="E159">
        <v>57</v>
      </c>
      <c r="F159">
        <v>72</v>
      </c>
      <c r="G159">
        <v>58</v>
      </c>
      <c r="H159">
        <v>40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41</v>
      </c>
      <c r="B160">
        <v>73</v>
      </c>
      <c r="C160">
        <v>75</v>
      </c>
      <c r="D160">
        <v>43</v>
      </c>
      <c r="E160">
        <v>58</v>
      </c>
      <c r="F160">
        <v>74</v>
      </c>
      <c r="G160">
        <v>59</v>
      </c>
      <c r="H160">
        <v>42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43</v>
      </c>
      <c r="B161">
        <v>75</v>
      </c>
      <c r="C161">
        <v>77</v>
      </c>
      <c r="D161">
        <v>45</v>
      </c>
      <c r="E161">
        <v>59</v>
      </c>
      <c r="F161">
        <v>76</v>
      </c>
      <c r="G161">
        <v>60</v>
      </c>
      <c r="H161">
        <v>44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>
        <v>45</v>
      </c>
      <c r="B162">
        <v>77</v>
      </c>
      <c r="C162">
        <v>79</v>
      </c>
      <c r="D162">
        <v>47</v>
      </c>
      <c r="E162">
        <v>60</v>
      </c>
      <c r="F162">
        <v>78</v>
      </c>
      <c r="G162">
        <v>61</v>
      </c>
      <c r="H162">
        <v>46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47</v>
      </c>
      <c r="B163">
        <v>79</v>
      </c>
      <c r="C163">
        <v>81</v>
      </c>
      <c r="D163">
        <v>49</v>
      </c>
      <c r="E163">
        <v>61</v>
      </c>
      <c r="F163">
        <v>80</v>
      </c>
      <c r="G163">
        <v>62</v>
      </c>
      <c r="H163">
        <v>48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>
        <v>49</v>
      </c>
      <c r="B164">
        <v>81</v>
      </c>
      <c r="C164">
        <v>83</v>
      </c>
      <c r="D164">
        <v>51</v>
      </c>
      <c r="E164">
        <v>62</v>
      </c>
      <c r="F164">
        <v>82</v>
      </c>
      <c r="G164">
        <v>63</v>
      </c>
      <c r="H164">
        <v>50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51</v>
      </c>
      <c r="B165">
        <v>83</v>
      </c>
      <c r="C165">
        <v>85</v>
      </c>
      <c r="D165">
        <v>53</v>
      </c>
      <c r="E165">
        <v>63</v>
      </c>
      <c r="F165">
        <v>84</v>
      </c>
      <c r="G165">
        <v>64</v>
      </c>
      <c r="H165">
        <v>52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5">
      <c r="A166">
        <v>65</v>
      </c>
      <c r="B166">
        <v>97</v>
      </c>
      <c r="C166">
        <v>99</v>
      </c>
      <c r="D166">
        <v>67</v>
      </c>
      <c r="E166">
        <v>86</v>
      </c>
      <c r="F166">
        <v>98</v>
      </c>
      <c r="G166">
        <v>87</v>
      </c>
      <c r="H166">
        <v>66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67</v>
      </c>
      <c r="B167">
        <v>99</v>
      </c>
      <c r="C167">
        <v>101</v>
      </c>
      <c r="D167">
        <v>69</v>
      </c>
      <c r="E167">
        <v>87</v>
      </c>
      <c r="F167">
        <v>100</v>
      </c>
      <c r="G167">
        <v>88</v>
      </c>
      <c r="H167">
        <v>68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69</v>
      </c>
      <c r="B168">
        <v>101</v>
      </c>
      <c r="C168">
        <v>103</v>
      </c>
      <c r="D168">
        <v>71</v>
      </c>
      <c r="E168">
        <v>88</v>
      </c>
      <c r="F168">
        <v>102</v>
      </c>
      <c r="G168">
        <v>89</v>
      </c>
      <c r="H168">
        <v>70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71</v>
      </c>
      <c r="B169">
        <v>103</v>
      </c>
      <c r="C169">
        <v>105</v>
      </c>
      <c r="D169">
        <v>73</v>
      </c>
      <c r="E169">
        <v>89</v>
      </c>
      <c r="F169">
        <v>104</v>
      </c>
      <c r="G169">
        <v>90</v>
      </c>
      <c r="H169">
        <v>72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73</v>
      </c>
      <c r="B170">
        <v>105</v>
      </c>
      <c r="C170">
        <v>107</v>
      </c>
      <c r="D170">
        <v>75</v>
      </c>
      <c r="E170">
        <v>90</v>
      </c>
      <c r="F170">
        <v>106</v>
      </c>
      <c r="G170">
        <v>91</v>
      </c>
      <c r="H170">
        <v>74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75</v>
      </c>
      <c r="B171">
        <v>107</v>
      </c>
      <c r="C171">
        <v>109</v>
      </c>
      <c r="D171">
        <v>77</v>
      </c>
      <c r="E171">
        <v>91</v>
      </c>
      <c r="F171">
        <v>108</v>
      </c>
      <c r="G171">
        <v>92</v>
      </c>
      <c r="H171">
        <v>76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>
        <v>77</v>
      </c>
      <c r="B172">
        <v>109</v>
      </c>
      <c r="C172">
        <v>111</v>
      </c>
      <c r="D172">
        <v>79</v>
      </c>
      <c r="E172">
        <v>92</v>
      </c>
      <c r="F172">
        <v>110</v>
      </c>
      <c r="G172">
        <v>93</v>
      </c>
      <c r="H172">
        <v>78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79</v>
      </c>
      <c r="B173">
        <v>111</v>
      </c>
      <c r="C173">
        <v>113</v>
      </c>
      <c r="D173">
        <v>81</v>
      </c>
      <c r="E173">
        <v>93</v>
      </c>
      <c r="F173">
        <v>112</v>
      </c>
      <c r="G173">
        <v>94</v>
      </c>
      <c r="H173">
        <v>80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>
        <v>81</v>
      </c>
      <c r="B174">
        <v>113</v>
      </c>
      <c r="C174">
        <v>115</v>
      </c>
      <c r="D174">
        <v>83</v>
      </c>
      <c r="E174">
        <v>94</v>
      </c>
      <c r="F174">
        <v>114</v>
      </c>
      <c r="G174">
        <v>95</v>
      </c>
      <c r="H174">
        <v>82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>
        <v>83</v>
      </c>
      <c r="B175">
        <v>115</v>
      </c>
      <c r="C175">
        <v>117</v>
      </c>
      <c r="D175">
        <v>85</v>
      </c>
      <c r="E175">
        <v>95</v>
      </c>
      <c r="F175">
        <v>116</v>
      </c>
      <c r="G175">
        <v>96</v>
      </c>
      <c r="H175">
        <v>84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97</v>
      </c>
      <c r="B176">
        <v>129</v>
      </c>
      <c r="C176">
        <v>131</v>
      </c>
      <c r="D176">
        <v>99</v>
      </c>
      <c r="E176">
        <v>118</v>
      </c>
      <c r="F176">
        <v>130</v>
      </c>
      <c r="G176">
        <v>119</v>
      </c>
      <c r="H176">
        <v>98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99</v>
      </c>
      <c r="B177">
        <v>131</v>
      </c>
      <c r="C177">
        <v>133</v>
      </c>
      <c r="D177">
        <v>101</v>
      </c>
      <c r="E177">
        <v>119</v>
      </c>
      <c r="F177">
        <v>132</v>
      </c>
      <c r="G177">
        <v>120</v>
      </c>
      <c r="H177">
        <v>100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101</v>
      </c>
      <c r="B178">
        <v>133</v>
      </c>
      <c r="C178">
        <v>135</v>
      </c>
      <c r="D178">
        <v>103</v>
      </c>
      <c r="E178">
        <v>120</v>
      </c>
      <c r="F178">
        <v>134</v>
      </c>
      <c r="G178">
        <v>121</v>
      </c>
      <c r="H178">
        <v>102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103</v>
      </c>
      <c r="B179">
        <v>135</v>
      </c>
      <c r="C179">
        <v>137</v>
      </c>
      <c r="D179">
        <v>105</v>
      </c>
      <c r="E179">
        <v>121</v>
      </c>
      <c r="F179">
        <v>136</v>
      </c>
      <c r="G179">
        <v>122</v>
      </c>
      <c r="H179">
        <v>104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105</v>
      </c>
      <c r="B180">
        <v>137</v>
      </c>
      <c r="C180">
        <v>139</v>
      </c>
      <c r="D180">
        <v>107</v>
      </c>
      <c r="E180">
        <v>122</v>
      </c>
      <c r="F180">
        <v>138</v>
      </c>
      <c r="G180">
        <v>123</v>
      </c>
      <c r="H180">
        <v>106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107</v>
      </c>
      <c r="B181">
        <v>139</v>
      </c>
      <c r="C181">
        <v>141</v>
      </c>
      <c r="D181">
        <v>109</v>
      </c>
      <c r="E181">
        <v>123</v>
      </c>
      <c r="F181">
        <v>140</v>
      </c>
      <c r="G181">
        <v>124</v>
      </c>
      <c r="H181">
        <v>108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109</v>
      </c>
      <c r="B182">
        <v>141</v>
      </c>
      <c r="C182">
        <v>143</v>
      </c>
      <c r="D182">
        <v>111</v>
      </c>
      <c r="E182">
        <v>124</v>
      </c>
      <c r="F182">
        <v>142</v>
      </c>
      <c r="G182">
        <v>125</v>
      </c>
      <c r="H182">
        <v>110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111</v>
      </c>
      <c r="B183">
        <v>143</v>
      </c>
      <c r="C183">
        <v>145</v>
      </c>
      <c r="D183">
        <v>113</v>
      </c>
      <c r="E183">
        <v>125</v>
      </c>
      <c r="F183">
        <v>144</v>
      </c>
      <c r="G183">
        <v>126</v>
      </c>
      <c r="H183">
        <v>112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113</v>
      </c>
      <c r="B184">
        <v>145</v>
      </c>
      <c r="C184">
        <v>147</v>
      </c>
      <c r="D184">
        <v>115</v>
      </c>
      <c r="E184">
        <v>126</v>
      </c>
      <c r="F184">
        <v>146</v>
      </c>
      <c r="G184">
        <v>127</v>
      </c>
      <c r="H184">
        <v>114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115</v>
      </c>
      <c r="B185">
        <v>147</v>
      </c>
      <c r="C185">
        <v>149</v>
      </c>
      <c r="D185">
        <v>117</v>
      </c>
      <c r="E185">
        <v>127</v>
      </c>
      <c r="F185">
        <v>148</v>
      </c>
      <c r="G185">
        <v>128</v>
      </c>
      <c r="H185">
        <v>116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129</v>
      </c>
      <c r="B186">
        <v>161</v>
      </c>
      <c r="C186">
        <v>163</v>
      </c>
      <c r="D186">
        <v>131</v>
      </c>
      <c r="E186">
        <v>150</v>
      </c>
      <c r="F186">
        <v>162</v>
      </c>
      <c r="G186">
        <v>151</v>
      </c>
      <c r="H186">
        <v>130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131</v>
      </c>
      <c r="B187">
        <v>163</v>
      </c>
      <c r="C187">
        <v>165</v>
      </c>
      <c r="D187">
        <v>133</v>
      </c>
      <c r="E187">
        <v>151</v>
      </c>
      <c r="F187">
        <v>164</v>
      </c>
      <c r="G187">
        <v>152</v>
      </c>
      <c r="H187">
        <v>132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133</v>
      </c>
      <c r="B188">
        <v>165</v>
      </c>
      <c r="C188">
        <v>167</v>
      </c>
      <c r="D188">
        <v>135</v>
      </c>
      <c r="E188">
        <v>152</v>
      </c>
      <c r="F188">
        <v>166</v>
      </c>
      <c r="G188">
        <v>153</v>
      </c>
      <c r="H188">
        <v>134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135</v>
      </c>
      <c r="B189">
        <v>167</v>
      </c>
      <c r="C189">
        <v>169</v>
      </c>
      <c r="D189">
        <v>137</v>
      </c>
      <c r="E189">
        <v>153</v>
      </c>
      <c r="F189">
        <v>168</v>
      </c>
      <c r="G189">
        <v>154</v>
      </c>
      <c r="H189">
        <v>136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137</v>
      </c>
      <c r="B190">
        <v>169</v>
      </c>
      <c r="C190">
        <v>171</v>
      </c>
      <c r="D190">
        <v>139</v>
      </c>
      <c r="E190">
        <v>154</v>
      </c>
      <c r="F190">
        <v>170</v>
      </c>
      <c r="G190">
        <v>155</v>
      </c>
      <c r="H190">
        <v>138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139</v>
      </c>
      <c r="B191">
        <v>171</v>
      </c>
      <c r="C191">
        <v>173</v>
      </c>
      <c r="D191">
        <v>141</v>
      </c>
      <c r="E191">
        <v>155</v>
      </c>
      <c r="F191">
        <v>172</v>
      </c>
      <c r="G191">
        <v>156</v>
      </c>
      <c r="H191">
        <v>140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141</v>
      </c>
      <c r="B192">
        <v>173</v>
      </c>
      <c r="C192">
        <v>175</v>
      </c>
      <c r="D192">
        <v>143</v>
      </c>
      <c r="E192">
        <v>156</v>
      </c>
      <c r="F192">
        <v>174</v>
      </c>
      <c r="G192">
        <v>157</v>
      </c>
      <c r="H192">
        <v>142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143</v>
      </c>
      <c r="B193">
        <v>175</v>
      </c>
      <c r="C193">
        <v>177</v>
      </c>
      <c r="D193">
        <v>145</v>
      </c>
      <c r="E193">
        <v>157</v>
      </c>
      <c r="F193">
        <v>176</v>
      </c>
      <c r="G193">
        <v>158</v>
      </c>
      <c r="H193">
        <v>144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145</v>
      </c>
      <c r="B194">
        <v>177</v>
      </c>
      <c r="C194">
        <v>179</v>
      </c>
      <c r="D194">
        <v>147</v>
      </c>
      <c r="E194">
        <v>158</v>
      </c>
      <c r="F194">
        <v>178</v>
      </c>
      <c r="G194">
        <v>159</v>
      </c>
      <c r="H194">
        <v>146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147</v>
      </c>
      <c r="B195">
        <v>179</v>
      </c>
      <c r="C195">
        <v>181</v>
      </c>
      <c r="D195">
        <v>149</v>
      </c>
      <c r="E195">
        <v>159</v>
      </c>
      <c r="F195">
        <v>180</v>
      </c>
      <c r="G195">
        <v>160</v>
      </c>
      <c r="H195">
        <v>148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161</v>
      </c>
      <c r="B196">
        <v>193</v>
      </c>
      <c r="C196">
        <v>195</v>
      </c>
      <c r="D196">
        <v>163</v>
      </c>
      <c r="E196">
        <v>182</v>
      </c>
      <c r="F196">
        <v>194</v>
      </c>
      <c r="G196">
        <v>183</v>
      </c>
      <c r="H196">
        <v>162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163</v>
      </c>
      <c r="B197">
        <v>195</v>
      </c>
      <c r="C197">
        <v>197</v>
      </c>
      <c r="D197">
        <v>165</v>
      </c>
      <c r="E197">
        <v>183</v>
      </c>
      <c r="F197">
        <v>196</v>
      </c>
      <c r="G197">
        <v>184</v>
      </c>
      <c r="H197">
        <v>164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>
        <v>165</v>
      </c>
      <c r="B198">
        <v>197</v>
      </c>
      <c r="C198">
        <v>199</v>
      </c>
      <c r="D198">
        <v>167</v>
      </c>
      <c r="E198">
        <v>184</v>
      </c>
      <c r="F198">
        <v>198</v>
      </c>
      <c r="G198">
        <v>185</v>
      </c>
      <c r="H198">
        <v>166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167</v>
      </c>
      <c r="B199">
        <v>199</v>
      </c>
      <c r="C199">
        <v>201</v>
      </c>
      <c r="D199">
        <v>169</v>
      </c>
      <c r="E199">
        <v>185</v>
      </c>
      <c r="F199">
        <v>200</v>
      </c>
      <c r="G199">
        <v>186</v>
      </c>
      <c r="H199">
        <v>168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169</v>
      </c>
      <c r="B200">
        <v>201</v>
      </c>
      <c r="C200">
        <v>203</v>
      </c>
      <c r="D200">
        <v>171</v>
      </c>
      <c r="E200">
        <v>186</v>
      </c>
      <c r="F200">
        <v>202</v>
      </c>
      <c r="G200">
        <v>187</v>
      </c>
      <c r="H200">
        <v>170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171</v>
      </c>
      <c r="B201">
        <v>203</v>
      </c>
      <c r="C201">
        <v>205</v>
      </c>
      <c r="D201">
        <v>173</v>
      </c>
      <c r="E201">
        <v>187</v>
      </c>
      <c r="F201">
        <v>204</v>
      </c>
      <c r="G201">
        <v>188</v>
      </c>
      <c r="H201">
        <v>172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173</v>
      </c>
      <c r="B202">
        <v>205</v>
      </c>
      <c r="C202">
        <v>207</v>
      </c>
      <c r="D202">
        <v>175</v>
      </c>
      <c r="E202">
        <v>188</v>
      </c>
      <c r="F202">
        <v>206</v>
      </c>
      <c r="G202">
        <v>189</v>
      </c>
      <c r="H202">
        <v>174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175</v>
      </c>
      <c r="B203">
        <v>207</v>
      </c>
      <c r="C203">
        <v>209</v>
      </c>
      <c r="D203">
        <v>177</v>
      </c>
      <c r="E203">
        <v>189</v>
      </c>
      <c r="F203">
        <v>208</v>
      </c>
      <c r="G203">
        <v>190</v>
      </c>
      <c r="H203">
        <v>176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177</v>
      </c>
      <c r="B204">
        <v>209</v>
      </c>
      <c r="C204">
        <v>211</v>
      </c>
      <c r="D204">
        <v>179</v>
      </c>
      <c r="E204">
        <v>190</v>
      </c>
      <c r="F204">
        <v>210</v>
      </c>
      <c r="G204">
        <v>191</v>
      </c>
      <c r="H204">
        <v>178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179</v>
      </c>
      <c r="B205">
        <v>211</v>
      </c>
      <c r="C205">
        <v>213</v>
      </c>
      <c r="D205">
        <v>181</v>
      </c>
      <c r="E205">
        <v>191</v>
      </c>
      <c r="F205">
        <v>212</v>
      </c>
      <c r="G205">
        <v>192</v>
      </c>
      <c r="H205">
        <v>180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193</v>
      </c>
      <c r="B206">
        <v>225</v>
      </c>
      <c r="C206">
        <v>227</v>
      </c>
      <c r="D206">
        <v>195</v>
      </c>
      <c r="E206">
        <v>214</v>
      </c>
      <c r="F206">
        <v>226</v>
      </c>
      <c r="G206">
        <v>215</v>
      </c>
      <c r="H206">
        <v>194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195</v>
      </c>
      <c r="B207">
        <v>227</v>
      </c>
      <c r="C207">
        <v>229</v>
      </c>
      <c r="D207">
        <v>197</v>
      </c>
      <c r="E207">
        <v>215</v>
      </c>
      <c r="F207">
        <v>228</v>
      </c>
      <c r="G207">
        <v>216</v>
      </c>
      <c r="H207">
        <v>196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197</v>
      </c>
      <c r="B208">
        <v>229</v>
      </c>
      <c r="C208">
        <v>231</v>
      </c>
      <c r="D208">
        <v>199</v>
      </c>
      <c r="E208">
        <v>216</v>
      </c>
      <c r="F208">
        <v>230</v>
      </c>
      <c r="G208">
        <v>217</v>
      </c>
      <c r="H208">
        <v>198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199</v>
      </c>
      <c r="B209">
        <v>231</v>
      </c>
      <c r="C209">
        <v>233</v>
      </c>
      <c r="D209">
        <v>201</v>
      </c>
      <c r="E209">
        <v>217</v>
      </c>
      <c r="F209">
        <v>232</v>
      </c>
      <c r="G209">
        <v>218</v>
      </c>
      <c r="H209">
        <v>200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201</v>
      </c>
      <c r="B210">
        <v>233</v>
      </c>
      <c r="C210">
        <v>235</v>
      </c>
      <c r="D210">
        <v>203</v>
      </c>
      <c r="E210">
        <v>218</v>
      </c>
      <c r="F210">
        <v>234</v>
      </c>
      <c r="G210">
        <v>219</v>
      </c>
      <c r="H210">
        <v>202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203</v>
      </c>
      <c r="B211">
        <v>235</v>
      </c>
      <c r="C211">
        <v>237</v>
      </c>
      <c r="D211">
        <v>205</v>
      </c>
      <c r="E211">
        <v>219</v>
      </c>
      <c r="F211">
        <v>236</v>
      </c>
      <c r="G211">
        <v>220</v>
      </c>
      <c r="H211">
        <v>204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205</v>
      </c>
      <c r="B212">
        <v>237</v>
      </c>
      <c r="C212">
        <v>239</v>
      </c>
      <c r="D212">
        <v>207</v>
      </c>
      <c r="E212">
        <v>220</v>
      </c>
      <c r="F212">
        <v>238</v>
      </c>
      <c r="G212">
        <v>221</v>
      </c>
      <c r="H212">
        <v>206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207</v>
      </c>
      <c r="B213">
        <v>239</v>
      </c>
      <c r="C213">
        <v>241</v>
      </c>
      <c r="D213">
        <v>209</v>
      </c>
      <c r="E213">
        <v>221</v>
      </c>
      <c r="F213">
        <v>240</v>
      </c>
      <c r="G213">
        <v>222</v>
      </c>
      <c r="H213">
        <v>208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209</v>
      </c>
      <c r="B214">
        <v>241</v>
      </c>
      <c r="C214">
        <v>243</v>
      </c>
      <c r="D214">
        <v>211</v>
      </c>
      <c r="E214">
        <v>222</v>
      </c>
      <c r="F214">
        <v>242</v>
      </c>
      <c r="G214">
        <v>223</v>
      </c>
      <c r="H214">
        <v>210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211</v>
      </c>
      <c r="B215">
        <v>243</v>
      </c>
      <c r="C215">
        <v>245</v>
      </c>
      <c r="D215">
        <v>213</v>
      </c>
      <c r="E215">
        <v>223</v>
      </c>
      <c r="F215">
        <v>244</v>
      </c>
      <c r="G215">
        <v>224</v>
      </c>
      <c r="H215">
        <v>212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225</v>
      </c>
      <c r="B216">
        <v>257</v>
      </c>
      <c r="C216">
        <v>259</v>
      </c>
      <c r="D216">
        <v>227</v>
      </c>
      <c r="E216">
        <v>246</v>
      </c>
      <c r="F216">
        <v>258</v>
      </c>
      <c r="G216">
        <v>247</v>
      </c>
      <c r="H216">
        <v>226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227</v>
      </c>
      <c r="B217">
        <v>259</v>
      </c>
      <c r="C217">
        <v>261</v>
      </c>
      <c r="D217">
        <v>229</v>
      </c>
      <c r="E217">
        <v>247</v>
      </c>
      <c r="F217">
        <v>260</v>
      </c>
      <c r="G217">
        <v>248</v>
      </c>
      <c r="H217">
        <v>228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229</v>
      </c>
      <c r="B218">
        <v>261</v>
      </c>
      <c r="C218">
        <v>263</v>
      </c>
      <c r="D218">
        <v>231</v>
      </c>
      <c r="E218">
        <v>248</v>
      </c>
      <c r="F218">
        <v>262</v>
      </c>
      <c r="G218">
        <v>249</v>
      </c>
      <c r="H218">
        <v>230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231</v>
      </c>
      <c r="B219">
        <v>263</v>
      </c>
      <c r="C219">
        <v>265</v>
      </c>
      <c r="D219">
        <v>233</v>
      </c>
      <c r="E219">
        <v>249</v>
      </c>
      <c r="F219">
        <v>264</v>
      </c>
      <c r="G219">
        <v>250</v>
      </c>
      <c r="H219">
        <v>232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233</v>
      </c>
      <c r="B220">
        <v>265</v>
      </c>
      <c r="C220">
        <v>267</v>
      </c>
      <c r="D220">
        <v>235</v>
      </c>
      <c r="E220">
        <v>250</v>
      </c>
      <c r="F220">
        <v>266</v>
      </c>
      <c r="G220">
        <v>251</v>
      </c>
      <c r="H220">
        <v>234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235</v>
      </c>
      <c r="B221">
        <v>267</v>
      </c>
      <c r="C221">
        <v>269</v>
      </c>
      <c r="D221">
        <v>237</v>
      </c>
      <c r="E221">
        <v>251</v>
      </c>
      <c r="F221">
        <v>268</v>
      </c>
      <c r="G221">
        <v>252</v>
      </c>
      <c r="H221">
        <v>236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237</v>
      </c>
      <c r="B222">
        <v>269</v>
      </c>
      <c r="C222">
        <v>271</v>
      </c>
      <c r="D222">
        <v>239</v>
      </c>
      <c r="E222">
        <v>252</v>
      </c>
      <c r="F222">
        <v>270</v>
      </c>
      <c r="G222">
        <v>253</v>
      </c>
      <c r="H222">
        <v>238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239</v>
      </c>
      <c r="B223">
        <v>271</v>
      </c>
      <c r="C223">
        <v>273</v>
      </c>
      <c r="D223">
        <v>241</v>
      </c>
      <c r="E223">
        <v>253</v>
      </c>
      <c r="F223">
        <v>272</v>
      </c>
      <c r="G223">
        <v>254</v>
      </c>
      <c r="H223">
        <v>240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241</v>
      </c>
      <c r="B224">
        <v>273</v>
      </c>
      <c r="C224">
        <v>275</v>
      </c>
      <c r="D224">
        <v>243</v>
      </c>
      <c r="E224">
        <v>254</v>
      </c>
      <c r="F224">
        <v>274</v>
      </c>
      <c r="G224">
        <v>255</v>
      </c>
      <c r="H224">
        <v>242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243</v>
      </c>
      <c r="B225">
        <v>275</v>
      </c>
      <c r="C225">
        <v>277</v>
      </c>
      <c r="D225">
        <v>245</v>
      </c>
      <c r="E225">
        <v>255</v>
      </c>
      <c r="F225">
        <v>276</v>
      </c>
      <c r="G225">
        <v>256</v>
      </c>
      <c r="H225">
        <v>244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257</v>
      </c>
      <c r="B226">
        <v>289</v>
      </c>
      <c r="C226">
        <v>291</v>
      </c>
      <c r="D226">
        <v>259</v>
      </c>
      <c r="E226">
        <v>278</v>
      </c>
      <c r="F226">
        <v>290</v>
      </c>
      <c r="G226">
        <v>279</v>
      </c>
      <c r="H226">
        <v>258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259</v>
      </c>
      <c r="B227">
        <v>291</v>
      </c>
      <c r="C227">
        <v>293</v>
      </c>
      <c r="D227">
        <v>261</v>
      </c>
      <c r="E227">
        <v>279</v>
      </c>
      <c r="F227">
        <v>292</v>
      </c>
      <c r="G227">
        <v>280</v>
      </c>
      <c r="H227">
        <v>260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261</v>
      </c>
      <c r="B228">
        <v>293</v>
      </c>
      <c r="C228">
        <v>295</v>
      </c>
      <c r="D228">
        <v>263</v>
      </c>
      <c r="E228">
        <v>280</v>
      </c>
      <c r="F228">
        <v>294</v>
      </c>
      <c r="G228">
        <v>281</v>
      </c>
      <c r="H228">
        <v>262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263</v>
      </c>
      <c r="B229">
        <v>295</v>
      </c>
      <c r="C229">
        <v>297</v>
      </c>
      <c r="D229">
        <v>265</v>
      </c>
      <c r="E229">
        <v>281</v>
      </c>
      <c r="F229">
        <v>296</v>
      </c>
      <c r="G229">
        <v>282</v>
      </c>
      <c r="H229">
        <v>264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265</v>
      </c>
      <c r="B230">
        <v>297</v>
      </c>
      <c r="C230">
        <v>299</v>
      </c>
      <c r="D230">
        <v>267</v>
      </c>
      <c r="E230">
        <v>282</v>
      </c>
      <c r="F230">
        <v>298</v>
      </c>
      <c r="G230">
        <v>283</v>
      </c>
      <c r="H230">
        <v>266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267</v>
      </c>
      <c r="B231">
        <v>299</v>
      </c>
      <c r="C231">
        <v>301</v>
      </c>
      <c r="D231">
        <v>269</v>
      </c>
      <c r="E231">
        <v>283</v>
      </c>
      <c r="F231">
        <v>300</v>
      </c>
      <c r="G231">
        <v>284</v>
      </c>
      <c r="H231">
        <v>268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269</v>
      </c>
      <c r="B232">
        <v>301</v>
      </c>
      <c r="C232">
        <v>303</v>
      </c>
      <c r="D232">
        <v>271</v>
      </c>
      <c r="E232">
        <v>284</v>
      </c>
      <c r="F232">
        <v>302</v>
      </c>
      <c r="G232">
        <v>285</v>
      </c>
      <c r="H232">
        <v>270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271</v>
      </c>
      <c r="B233">
        <v>303</v>
      </c>
      <c r="C233">
        <v>305</v>
      </c>
      <c r="D233">
        <v>273</v>
      </c>
      <c r="E233">
        <v>285</v>
      </c>
      <c r="F233">
        <v>304</v>
      </c>
      <c r="G233">
        <v>286</v>
      </c>
      <c r="H233">
        <v>272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273</v>
      </c>
      <c r="B234">
        <v>305</v>
      </c>
      <c r="C234">
        <v>307</v>
      </c>
      <c r="D234">
        <v>275</v>
      </c>
      <c r="E234">
        <v>286</v>
      </c>
      <c r="F234">
        <v>306</v>
      </c>
      <c r="G234">
        <v>287</v>
      </c>
      <c r="H234">
        <v>274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275</v>
      </c>
      <c r="B235">
        <v>307</v>
      </c>
      <c r="C235">
        <v>309</v>
      </c>
      <c r="D235">
        <v>277</v>
      </c>
      <c r="E235">
        <v>287</v>
      </c>
      <c r="F235">
        <v>308</v>
      </c>
      <c r="G235">
        <v>288</v>
      </c>
      <c r="H235">
        <v>276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289</v>
      </c>
      <c r="B236">
        <v>321</v>
      </c>
      <c r="C236">
        <v>323</v>
      </c>
      <c r="D236">
        <v>291</v>
      </c>
      <c r="E236">
        <v>310</v>
      </c>
      <c r="F236">
        <v>322</v>
      </c>
      <c r="G236">
        <v>311</v>
      </c>
      <c r="H236">
        <v>290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>
        <v>291</v>
      </c>
      <c r="B237">
        <v>323</v>
      </c>
      <c r="C237">
        <v>325</v>
      </c>
      <c r="D237">
        <v>293</v>
      </c>
      <c r="E237">
        <v>311</v>
      </c>
      <c r="F237">
        <v>324</v>
      </c>
      <c r="G237">
        <v>312</v>
      </c>
      <c r="H237">
        <v>292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293</v>
      </c>
      <c r="B238">
        <v>325</v>
      </c>
      <c r="C238">
        <v>327</v>
      </c>
      <c r="D238">
        <v>295</v>
      </c>
      <c r="E238">
        <v>312</v>
      </c>
      <c r="F238">
        <v>326</v>
      </c>
      <c r="G238">
        <v>313</v>
      </c>
      <c r="H238">
        <v>294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295</v>
      </c>
      <c r="B239">
        <v>327</v>
      </c>
      <c r="C239">
        <v>329</v>
      </c>
      <c r="D239">
        <v>297</v>
      </c>
      <c r="E239">
        <v>313</v>
      </c>
      <c r="F239">
        <v>328</v>
      </c>
      <c r="G239">
        <v>314</v>
      </c>
      <c r="H239">
        <v>296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297</v>
      </c>
      <c r="B240">
        <v>329</v>
      </c>
      <c r="C240">
        <v>331</v>
      </c>
      <c r="D240">
        <v>299</v>
      </c>
      <c r="E240">
        <v>314</v>
      </c>
      <c r="F240">
        <v>330</v>
      </c>
      <c r="G240">
        <v>315</v>
      </c>
      <c r="H240">
        <v>298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299</v>
      </c>
      <c r="B241">
        <v>331</v>
      </c>
      <c r="C241">
        <v>333</v>
      </c>
      <c r="D241">
        <v>301</v>
      </c>
      <c r="E241">
        <v>315</v>
      </c>
      <c r="F241">
        <v>332</v>
      </c>
      <c r="G241">
        <v>316</v>
      </c>
      <c r="H241">
        <v>300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301</v>
      </c>
      <c r="B242">
        <v>333</v>
      </c>
      <c r="C242">
        <v>335</v>
      </c>
      <c r="D242">
        <v>303</v>
      </c>
      <c r="E242">
        <v>316</v>
      </c>
      <c r="F242">
        <v>334</v>
      </c>
      <c r="G242">
        <v>317</v>
      </c>
      <c r="H242">
        <v>302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303</v>
      </c>
      <c r="B243">
        <v>335</v>
      </c>
      <c r="C243">
        <v>337</v>
      </c>
      <c r="D243">
        <v>305</v>
      </c>
      <c r="E243">
        <v>317</v>
      </c>
      <c r="F243">
        <v>336</v>
      </c>
      <c r="G243">
        <v>318</v>
      </c>
      <c r="H243">
        <v>304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305</v>
      </c>
      <c r="B244">
        <v>337</v>
      </c>
      <c r="C244">
        <v>339</v>
      </c>
      <c r="D244">
        <v>307</v>
      </c>
      <c r="E244">
        <v>318</v>
      </c>
      <c r="F244">
        <v>338</v>
      </c>
      <c r="G244">
        <v>319</v>
      </c>
      <c r="H244">
        <v>306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307</v>
      </c>
      <c r="B245">
        <v>339</v>
      </c>
      <c r="C245">
        <v>341</v>
      </c>
      <c r="D245">
        <v>309</v>
      </c>
      <c r="E245">
        <v>319</v>
      </c>
      <c r="F245">
        <v>340</v>
      </c>
      <c r="G245">
        <v>320</v>
      </c>
      <c r="H245">
        <v>308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50" spans="1:28" x14ac:dyDescent="0.25">
      <c r="A250">
        <v>1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</row>
    <row r="251" spans="1:28" x14ac:dyDescent="0.25">
      <c r="A251">
        <v>2</v>
      </c>
      <c r="B251">
        <v>0</v>
      </c>
      <c r="C251">
        <v>0.01</v>
      </c>
      <c r="D251">
        <v>0</v>
      </c>
      <c r="E251">
        <v>0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</row>
    <row r="252" spans="1:28" x14ac:dyDescent="0.25">
      <c r="A252">
        <v>3</v>
      </c>
      <c r="B252">
        <v>0</v>
      </c>
      <c r="C252">
        <v>0.02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0</v>
      </c>
    </row>
    <row r="253" spans="1:28" x14ac:dyDescent="0.25">
      <c r="A253">
        <v>4</v>
      </c>
      <c r="B253">
        <v>0</v>
      </c>
      <c r="C253">
        <v>0.03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</row>
    <row r="254" spans="1:28" x14ac:dyDescent="0.25">
      <c r="A254">
        <v>5</v>
      </c>
      <c r="B254">
        <v>0</v>
      </c>
      <c r="C254">
        <v>0.04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</row>
    <row r="255" spans="1:28" x14ac:dyDescent="0.25">
      <c r="A255">
        <v>6</v>
      </c>
      <c r="B255">
        <v>0</v>
      </c>
      <c r="C255">
        <v>0.05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28" x14ac:dyDescent="0.25">
      <c r="A256">
        <v>7</v>
      </c>
      <c r="B256">
        <v>0</v>
      </c>
      <c r="C256">
        <v>0.06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8</v>
      </c>
      <c r="B257">
        <v>0</v>
      </c>
      <c r="C257">
        <v>7.0000000000000007E-2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9</v>
      </c>
      <c r="B258">
        <v>0</v>
      </c>
      <c r="C258">
        <v>0.08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10</v>
      </c>
      <c r="B259">
        <v>0</v>
      </c>
      <c r="C259">
        <v>0.09</v>
      </c>
      <c r="D259">
        <v>0</v>
      </c>
      <c r="E259">
        <v>0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11</v>
      </c>
      <c r="B260">
        <v>0</v>
      </c>
      <c r="C260">
        <v>0.1</v>
      </c>
      <c r="D260">
        <v>0</v>
      </c>
      <c r="E260">
        <v>0</v>
      </c>
      <c r="F260">
        <v>1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12</v>
      </c>
      <c r="B261">
        <v>0</v>
      </c>
      <c r="C261">
        <v>0.11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13</v>
      </c>
      <c r="B262">
        <v>0</v>
      </c>
      <c r="C262">
        <v>0.12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14</v>
      </c>
      <c r="B263">
        <v>0</v>
      </c>
      <c r="C263">
        <v>0.13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15</v>
      </c>
      <c r="B264">
        <v>0</v>
      </c>
      <c r="C264">
        <v>0.14000000000000001</v>
      </c>
      <c r="D264">
        <v>0</v>
      </c>
      <c r="E264">
        <v>0</v>
      </c>
      <c r="F264">
        <v>1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16</v>
      </c>
      <c r="B265">
        <v>0</v>
      </c>
      <c r="C265">
        <v>0.15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17</v>
      </c>
      <c r="B266">
        <v>0</v>
      </c>
      <c r="C266">
        <v>0.16</v>
      </c>
      <c r="D266">
        <v>0</v>
      </c>
      <c r="E266">
        <v>0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18</v>
      </c>
      <c r="B267">
        <v>0</v>
      </c>
      <c r="C267">
        <v>0.17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19</v>
      </c>
      <c r="B268">
        <v>0</v>
      </c>
      <c r="C268">
        <v>0.18</v>
      </c>
      <c r="D268">
        <v>0</v>
      </c>
      <c r="E268">
        <v>0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20</v>
      </c>
      <c r="B269">
        <v>0</v>
      </c>
      <c r="C269">
        <v>0.19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21</v>
      </c>
      <c r="B270">
        <v>0</v>
      </c>
      <c r="C270">
        <v>0.2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22</v>
      </c>
      <c r="B271">
        <v>0.01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>
        <v>23</v>
      </c>
      <c r="B272">
        <v>0.01</v>
      </c>
      <c r="C272">
        <v>0.02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>
        <v>24</v>
      </c>
      <c r="B273">
        <v>0.01</v>
      </c>
      <c r="C273">
        <v>0.04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25</v>
      </c>
      <c r="B274">
        <v>0.01</v>
      </c>
      <c r="C274">
        <v>0.06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>
        <v>26</v>
      </c>
      <c r="B275">
        <v>0.01</v>
      </c>
      <c r="C275">
        <v>0.08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27</v>
      </c>
      <c r="B276">
        <v>0.01</v>
      </c>
      <c r="C276">
        <v>0.1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28</v>
      </c>
      <c r="B277">
        <v>0.01</v>
      </c>
      <c r="C277">
        <v>0.12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>
        <v>29</v>
      </c>
      <c r="B278">
        <v>0.01</v>
      </c>
      <c r="C278">
        <v>0.14000000000000001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30</v>
      </c>
      <c r="B279">
        <v>0.01</v>
      </c>
      <c r="C279">
        <v>0.16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>
        <v>31</v>
      </c>
      <c r="B280">
        <v>0.01</v>
      </c>
      <c r="C280">
        <v>0.18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>
        <v>32</v>
      </c>
      <c r="B281">
        <v>0.01</v>
      </c>
      <c r="C281">
        <v>0.2</v>
      </c>
      <c r="D281">
        <v>0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33</v>
      </c>
      <c r="B282">
        <v>0.02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34</v>
      </c>
      <c r="B283">
        <v>0.02</v>
      </c>
      <c r="C283">
        <v>0.01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>
        <v>35</v>
      </c>
      <c r="B284">
        <v>0.02</v>
      </c>
      <c r="C284">
        <v>0.02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36</v>
      </c>
      <c r="B285">
        <v>0.02</v>
      </c>
      <c r="C285">
        <v>0.03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37</v>
      </c>
      <c r="B286">
        <v>0.02</v>
      </c>
      <c r="C286">
        <v>0.04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>
        <v>38</v>
      </c>
      <c r="B287">
        <v>0.02</v>
      </c>
      <c r="C287">
        <v>0.05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>
        <v>39</v>
      </c>
      <c r="B288">
        <v>0.02</v>
      </c>
      <c r="C288">
        <v>0.06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>
        <v>40</v>
      </c>
      <c r="B289">
        <v>0.02</v>
      </c>
      <c r="C289">
        <v>7.0000000000000007E-2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>
        <v>41</v>
      </c>
      <c r="B290">
        <v>0.02</v>
      </c>
      <c r="C290">
        <v>0.08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>
        <v>42</v>
      </c>
      <c r="B291">
        <v>0.02</v>
      </c>
      <c r="C291">
        <v>0.09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>
        <v>43</v>
      </c>
      <c r="B292">
        <v>0.02</v>
      </c>
      <c r="C292">
        <v>0.1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44</v>
      </c>
      <c r="B293">
        <v>0.02</v>
      </c>
      <c r="C293">
        <v>0.11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>
        <v>45</v>
      </c>
      <c r="B294">
        <v>0.02</v>
      </c>
      <c r="C294">
        <v>0.12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>
        <v>46</v>
      </c>
      <c r="B295">
        <v>0.02</v>
      </c>
      <c r="C295">
        <v>0.13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>
        <v>47</v>
      </c>
      <c r="B296">
        <v>0.02</v>
      </c>
      <c r="C296">
        <v>0.14000000000000001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>
        <v>48</v>
      </c>
      <c r="B297">
        <v>0.02</v>
      </c>
      <c r="C297">
        <v>0.15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49</v>
      </c>
      <c r="B298">
        <v>0.02</v>
      </c>
      <c r="C298">
        <v>0.16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>
        <v>50</v>
      </c>
      <c r="B299">
        <v>0.02</v>
      </c>
      <c r="C299">
        <v>0.17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>
        <v>51</v>
      </c>
      <c r="B300">
        <v>0.02</v>
      </c>
      <c r="C300">
        <v>0.18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>
        <v>52</v>
      </c>
      <c r="B301">
        <v>0.02</v>
      </c>
      <c r="C301">
        <v>0.19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>
        <v>53</v>
      </c>
      <c r="B302">
        <v>0.02</v>
      </c>
      <c r="C302">
        <v>0.2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>
        <v>54</v>
      </c>
      <c r="B303">
        <v>0.03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>
        <v>55</v>
      </c>
      <c r="B304">
        <v>0.03</v>
      </c>
      <c r="C304">
        <v>0.02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56</v>
      </c>
      <c r="B305">
        <v>0.03</v>
      </c>
      <c r="C305">
        <v>0.04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57</v>
      </c>
      <c r="B306">
        <v>0.03</v>
      </c>
      <c r="C306">
        <v>0.06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58</v>
      </c>
      <c r="B307">
        <v>0.03</v>
      </c>
      <c r="C307">
        <v>0.08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59</v>
      </c>
      <c r="B308">
        <v>0.03</v>
      </c>
      <c r="C308">
        <v>0.1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>
        <v>60</v>
      </c>
      <c r="B309">
        <v>0.03</v>
      </c>
      <c r="C309">
        <v>0.12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>
        <v>61</v>
      </c>
      <c r="B310">
        <v>0.03</v>
      </c>
      <c r="C310">
        <v>0.14000000000000001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>
        <v>62</v>
      </c>
      <c r="B311">
        <v>0.03</v>
      </c>
      <c r="C311">
        <v>0.16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>
        <v>63</v>
      </c>
      <c r="B312">
        <v>0.03</v>
      </c>
      <c r="C312">
        <v>0.18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>
        <v>64</v>
      </c>
      <c r="B313">
        <v>0.03</v>
      </c>
      <c r="C313">
        <v>0.2</v>
      </c>
      <c r="D313">
        <v>0</v>
      </c>
      <c r="E313">
        <v>1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>
        <v>65</v>
      </c>
      <c r="B314">
        <v>0.04</v>
      </c>
      <c r="C314">
        <v>0</v>
      </c>
      <c r="D314">
        <v>0</v>
      </c>
      <c r="E314">
        <v>1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66</v>
      </c>
      <c r="B315">
        <v>0.04</v>
      </c>
      <c r="C315">
        <v>0.01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>
        <v>67</v>
      </c>
      <c r="B316">
        <v>0.04</v>
      </c>
      <c r="C316">
        <v>0.02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>
        <v>68</v>
      </c>
      <c r="B317">
        <v>0.04</v>
      </c>
      <c r="C317">
        <v>0.03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69</v>
      </c>
      <c r="B318">
        <v>0.04</v>
      </c>
      <c r="C318">
        <v>0.04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>
        <v>70</v>
      </c>
      <c r="B319">
        <v>0.04</v>
      </c>
      <c r="C319">
        <v>0.05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>
        <v>71</v>
      </c>
      <c r="B320">
        <v>0.04</v>
      </c>
      <c r="C320">
        <v>0.06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>
        <v>72</v>
      </c>
      <c r="B321">
        <v>0.04</v>
      </c>
      <c r="C321">
        <v>7.0000000000000007E-2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>
        <v>73</v>
      </c>
      <c r="B322">
        <v>0.04</v>
      </c>
      <c r="C322">
        <v>0.08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74</v>
      </c>
      <c r="B323">
        <v>0.04</v>
      </c>
      <c r="C323">
        <v>0.09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75</v>
      </c>
      <c r="B324">
        <v>0.04</v>
      </c>
      <c r="C324">
        <v>0.1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>
        <v>76</v>
      </c>
      <c r="B325">
        <v>0.04</v>
      </c>
      <c r="C325">
        <v>0.11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>
        <v>77</v>
      </c>
      <c r="B326">
        <v>0.04</v>
      </c>
      <c r="C326">
        <v>0.12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>
        <v>78</v>
      </c>
      <c r="B327">
        <v>0.04</v>
      </c>
      <c r="C327">
        <v>0.13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>
        <v>79</v>
      </c>
      <c r="B328">
        <v>0.04</v>
      </c>
      <c r="C328">
        <v>0.14000000000000001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80</v>
      </c>
      <c r="B329">
        <v>0.04</v>
      </c>
      <c r="C329">
        <v>0.15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81</v>
      </c>
      <c r="B330">
        <v>0.04</v>
      </c>
      <c r="C330">
        <v>0.16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82</v>
      </c>
      <c r="B331">
        <v>0.04</v>
      </c>
      <c r="C331">
        <v>0.17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83</v>
      </c>
      <c r="B332">
        <v>0.04</v>
      </c>
      <c r="C332">
        <v>0.18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84</v>
      </c>
      <c r="B333">
        <v>0.04</v>
      </c>
      <c r="C333">
        <v>0.19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85</v>
      </c>
      <c r="B334">
        <v>0.04</v>
      </c>
      <c r="C334">
        <v>0.2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86</v>
      </c>
      <c r="B335">
        <v>0.05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>
        <v>87</v>
      </c>
      <c r="B336">
        <v>0.05</v>
      </c>
      <c r="C336">
        <v>0.02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88</v>
      </c>
      <c r="B337">
        <v>0.05</v>
      </c>
      <c r="C337">
        <v>0.04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89</v>
      </c>
      <c r="B338">
        <v>0.05</v>
      </c>
      <c r="C338">
        <v>0.06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90</v>
      </c>
      <c r="B339">
        <v>0.05</v>
      </c>
      <c r="C339">
        <v>0.08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>
        <v>91</v>
      </c>
      <c r="B340">
        <v>0.05</v>
      </c>
      <c r="C340">
        <v>0.1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92</v>
      </c>
      <c r="B341">
        <v>0.05</v>
      </c>
      <c r="C341">
        <v>0.12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93</v>
      </c>
      <c r="B342">
        <v>0.05</v>
      </c>
      <c r="C342">
        <v>0.14000000000000001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>
        <v>94</v>
      </c>
      <c r="B343">
        <v>0.05</v>
      </c>
      <c r="C343">
        <v>0.16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>
        <v>95</v>
      </c>
      <c r="B344">
        <v>0.05</v>
      </c>
      <c r="C344">
        <v>0.18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96</v>
      </c>
      <c r="B345">
        <v>0.05</v>
      </c>
      <c r="C345">
        <v>0.2</v>
      </c>
      <c r="D345">
        <v>0</v>
      </c>
      <c r="E345">
        <v>1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97</v>
      </c>
      <c r="B346">
        <v>0.06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>
        <v>98</v>
      </c>
      <c r="B347">
        <v>0.06</v>
      </c>
      <c r="C347">
        <v>0.01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99</v>
      </c>
      <c r="B348">
        <v>0.06</v>
      </c>
      <c r="C348">
        <v>0.02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100</v>
      </c>
      <c r="B349">
        <v>0.06</v>
      </c>
      <c r="C349">
        <v>0.03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101</v>
      </c>
      <c r="B350">
        <v>0.06</v>
      </c>
      <c r="C350">
        <v>0.04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>
        <v>102</v>
      </c>
      <c r="B351">
        <v>0.06</v>
      </c>
      <c r="C351">
        <v>0.05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>
        <v>103</v>
      </c>
      <c r="B352">
        <v>0.06</v>
      </c>
      <c r="C352">
        <v>0.06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>
        <v>104</v>
      </c>
      <c r="B353">
        <v>0.06</v>
      </c>
      <c r="C353">
        <v>7.0000000000000007E-2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105</v>
      </c>
      <c r="B354">
        <v>0.06</v>
      </c>
      <c r="C354">
        <v>0.08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106</v>
      </c>
      <c r="B355">
        <v>0.06</v>
      </c>
      <c r="C355">
        <v>0.09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>
        <v>107</v>
      </c>
      <c r="B356">
        <v>0.06</v>
      </c>
      <c r="C356">
        <v>0.1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>
        <v>108</v>
      </c>
      <c r="B357">
        <v>0.06</v>
      </c>
      <c r="C357">
        <v>0.11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>
        <v>109</v>
      </c>
      <c r="B358">
        <v>0.06</v>
      </c>
      <c r="C358">
        <v>0.12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110</v>
      </c>
      <c r="B359">
        <v>0.06</v>
      </c>
      <c r="C359">
        <v>0.13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111</v>
      </c>
      <c r="B360">
        <v>0.06</v>
      </c>
      <c r="C360">
        <v>0.14000000000000001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112</v>
      </c>
      <c r="B361">
        <v>0.06</v>
      </c>
      <c r="C361">
        <v>0.15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113</v>
      </c>
      <c r="B362">
        <v>0.06</v>
      </c>
      <c r="C362">
        <v>0.16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114</v>
      </c>
      <c r="B363">
        <v>0.06</v>
      </c>
      <c r="C363">
        <v>0.17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>
        <v>115</v>
      </c>
      <c r="B364">
        <v>0.06</v>
      </c>
      <c r="C364">
        <v>0.18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>
        <v>116</v>
      </c>
      <c r="B365">
        <v>0.06</v>
      </c>
      <c r="C365">
        <v>0.19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>
        <v>117</v>
      </c>
      <c r="B366">
        <v>0.06</v>
      </c>
      <c r="C366">
        <v>0.2</v>
      </c>
      <c r="D366">
        <v>0</v>
      </c>
      <c r="E366">
        <v>1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>
        <v>118</v>
      </c>
      <c r="B367">
        <v>7.0000000000000007E-2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119</v>
      </c>
      <c r="B368">
        <v>7.0000000000000007E-2</v>
      </c>
      <c r="C368">
        <v>0.02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>
        <v>120</v>
      </c>
      <c r="B369">
        <v>7.0000000000000007E-2</v>
      </c>
      <c r="C369">
        <v>0.04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>
        <v>121</v>
      </c>
      <c r="B370">
        <v>7.0000000000000007E-2</v>
      </c>
      <c r="C370">
        <v>0.06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122</v>
      </c>
      <c r="B371">
        <v>7.0000000000000007E-2</v>
      </c>
      <c r="C371">
        <v>0.08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123</v>
      </c>
      <c r="B372">
        <v>7.0000000000000007E-2</v>
      </c>
      <c r="C372">
        <v>0.1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124</v>
      </c>
      <c r="B373">
        <v>7.0000000000000007E-2</v>
      </c>
      <c r="C373">
        <v>0.12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>
        <v>125</v>
      </c>
      <c r="B374">
        <v>7.0000000000000007E-2</v>
      </c>
      <c r="C374">
        <v>0.14000000000000001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126</v>
      </c>
      <c r="B375">
        <v>7.0000000000000007E-2</v>
      </c>
      <c r="C375">
        <v>0.16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127</v>
      </c>
      <c r="B376">
        <v>7.0000000000000007E-2</v>
      </c>
      <c r="C376">
        <v>0.18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128</v>
      </c>
      <c r="B377">
        <v>7.0000000000000007E-2</v>
      </c>
      <c r="C377">
        <v>0.2</v>
      </c>
      <c r="D377">
        <v>0</v>
      </c>
      <c r="E377">
        <v>1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>
        <v>129</v>
      </c>
      <c r="B378">
        <v>0.08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>
        <v>130</v>
      </c>
      <c r="B379">
        <v>0.08</v>
      </c>
      <c r="C379">
        <v>0.01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>
        <v>131</v>
      </c>
      <c r="B380">
        <v>0.08</v>
      </c>
      <c r="C380">
        <v>0.02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132</v>
      </c>
      <c r="B381">
        <v>0.08</v>
      </c>
      <c r="C381">
        <v>0.03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>
        <v>133</v>
      </c>
      <c r="B382">
        <v>0.08</v>
      </c>
      <c r="C382">
        <v>0.04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>
        <v>134</v>
      </c>
      <c r="B383">
        <v>0.08</v>
      </c>
      <c r="C383">
        <v>0.05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135</v>
      </c>
      <c r="B384">
        <v>0.08</v>
      </c>
      <c r="C384">
        <v>0.06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>
        <v>136</v>
      </c>
      <c r="B385">
        <v>0.08</v>
      </c>
      <c r="C385">
        <v>7.0000000000000007E-2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137</v>
      </c>
      <c r="B386">
        <v>0.08</v>
      </c>
      <c r="C386">
        <v>0.08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138</v>
      </c>
      <c r="B387">
        <v>0.08</v>
      </c>
      <c r="C387">
        <v>0.09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>
        <v>139</v>
      </c>
      <c r="B388">
        <v>0.08</v>
      </c>
      <c r="C388">
        <v>0.1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>
        <v>140</v>
      </c>
      <c r="B389">
        <v>0.08</v>
      </c>
      <c r="C389">
        <v>0.11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>
        <v>141</v>
      </c>
      <c r="B390">
        <v>0.08</v>
      </c>
      <c r="C390">
        <v>0.12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>
        <v>142</v>
      </c>
      <c r="B391">
        <v>0.08</v>
      </c>
      <c r="C391">
        <v>0.13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143</v>
      </c>
      <c r="B392">
        <v>0.08</v>
      </c>
      <c r="C392">
        <v>0.14000000000000001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144</v>
      </c>
      <c r="B393">
        <v>0.08</v>
      </c>
      <c r="C393">
        <v>0.15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>
        <v>145</v>
      </c>
      <c r="B394">
        <v>0.08</v>
      </c>
      <c r="C394">
        <v>0.16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146</v>
      </c>
      <c r="B395">
        <v>0.08</v>
      </c>
      <c r="C395">
        <v>0.17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147</v>
      </c>
      <c r="B396">
        <v>0.08</v>
      </c>
      <c r="C396">
        <v>0.18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>
        <v>148</v>
      </c>
      <c r="B397">
        <v>0.08</v>
      </c>
      <c r="C397">
        <v>0.19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>
        <v>149</v>
      </c>
      <c r="B398">
        <v>0.08</v>
      </c>
      <c r="C398">
        <v>0.2</v>
      </c>
      <c r="D398">
        <v>0</v>
      </c>
      <c r="E398">
        <v>1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>
        <v>150</v>
      </c>
      <c r="B399">
        <v>0.09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151</v>
      </c>
      <c r="B400">
        <v>0.09</v>
      </c>
      <c r="C400">
        <v>0.02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>
        <v>152</v>
      </c>
      <c r="B401">
        <v>0.09</v>
      </c>
      <c r="C401">
        <v>0.04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153</v>
      </c>
      <c r="B402">
        <v>0.09</v>
      </c>
      <c r="C402">
        <v>0.06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154</v>
      </c>
      <c r="B403">
        <v>0.09</v>
      </c>
      <c r="C403">
        <v>0.08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>
        <v>155</v>
      </c>
      <c r="B404">
        <v>0.09</v>
      </c>
      <c r="C404">
        <v>0.1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>
        <v>156</v>
      </c>
      <c r="B405">
        <v>0.09</v>
      </c>
      <c r="C405">
        <v>0.12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157</v>
      </c>
      <c r="B406">
        <v>0.09</v>
      </c>
      <c r="C406">
        <v>0.14000000000000001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>
        <v>158</v>
      </c>
      <c r="B407">
        <v>0.09</v>
      </c>
      <c r="C407">
        <v>0.16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159</v>
      </c>
      <c r="B408">
        <v>0.09</v>
      </c>
      <c r="C408">
        <v>0.18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>
        <v>160</v>
      </c>
      <c r="B409">
        <v>0.09</v>
      </c>
      <c r="C409">
        <v>0.2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>
        <v>161</v>
      </c>
      <c r="B410">
        <v>0.1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162</v>
      </c>
      <c r="B411">
        <v>0.1</v>
      </c>
      <c r="C411">
        <v>0.01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163</v>
      </c>
      <c r="B412">
        <v>0.1</v>
      </c>
      <c r="C412">
        <v>0.02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>
        <v>164</v>
      </c>
      <c r="B413">
        <v>0.1</v>
      </c>
      <c r="C413">
        <v>0.03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165</v>
      </c>
      <c r="B414">
        <v>0.1</v>
      </c>
      <c r="C414">
        <v>0.04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166</v>
      </c>
      <c r="B415">
        <v>0.1</v>
      </c>
      <c r="C415">
        <v>0.05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>
        <v>167</v>
      </c>
      <c r="B416">
        <v>0.1</v>
      </c>
      <c r="C416">
        <v>0.06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>
        <v>168</v>
      </c>
      <c r="B417">
        <v>0.1</v>
      </c>
      <c r="C417">
        <v>7.0000000000000007E-2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>
        <v>169</v>
      </c>
      <c r="B418">
        <v>0.1</v>
      </c>
      <c r="C418">
        <v>0.08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>
        <v>170</v>
      </c>
      <c r="B419">
        <v>0.1</v>
      </c>
      <c r="C419">
        <v>0.09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>
        <v>171</v>
      </c>
      <c r="B420">
        <v>0.1</v>
      </c>
      <c r="C420">
        <v>0.1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>
        <v>172</v>
      </c>
      <c r="B421">
        <v>0.1</v>
      </c>
      <c r="C421">
        <v>0.11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>
        <v>173</v>
      </c>
      <c r="B422">
        <v>0.1</v>
      </c>
      <c r="C422">
        <v>0.12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174</v>
      </c>
      <c r="B423">
        <v>0.1</v>
      </c>
      <c r="C423">
        <v>0.13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>
        <v>175</v>
      </c>
      <c r="B424">
        <v>0.1</v>
      </c>
      <c r="C424">
        <v>0.14000000000000001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>
        <v>176</v>
      </c>
      <c r="B425">
        <v>0.1</v>
      </c>
      <c r="C425">
        <v>0.15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>
        <v>177</v>
      </c>
      <c r="B426">
        <v>0.1</v>
      </c>
      <c r="C426">
        <v>0.16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178</v>
      </c>
      <c r="B427">
        <v>0.1</v>
      </c>
      <c r="C427">
        <v>0.17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>
        <v>179</v>
      </c>
      <c r="B428">
        <v>0.1</v>
      </c>
      <c r="C428">
        <v>0.18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>
        <v>180</v>
      </c>
      <c r="B429">
        <v>0.1</v>
      </c>
      <c r="C429">
        <v>0.19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181</v>
      </c>
      <c r="B430">
        <v>0.1</v>
      </c>
      <c r="C430">
        <v>0.2</v>
      </c>
      <c r="D430">
        <v>0</v>
      </c>
      <c r="E430">
        <v>1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>
        <v>182</v>
      </c>
      <c r="B431">
        <v>0.11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>
        <v>183</v>
      </c>
      <c r="B432">
        <v>0.11</v>
      </c>
      <c r="C432">
        <v>0.02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>
        <v>184</v>
      </c>
      <c r="B433">
        <v>0.11</v>
      </c>
      <c r="C433">
        <v>0.04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>
        <v>185</v>
      </c>
      <c r="B434">
        <v>0.11</v>
      </c>
      <c r="C434">
        <v>0.06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186</v>
      </c>
      <c r="B435">
        <v>0.11</v>
      </c>
      <c r="C435">
        <v>0.08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187</v>
      </c>
      <c r="B436">
        <v>0.11</v>
      </c>
      <c r="C436">
        <v>0.1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>
        <v>188</v>
      </c>
      <c r="B437">
        <v>0.11</v>
      </c>
      <c r="C437">
        <v>0.12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>
        <v>189</v>
      </c>
      <c r="B438">
        <v>0.11</v>
      </c>
      <c r="C438">
        <v>0.14000000000000001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>
        <v>190</v>
      </c>
      <c r="B439">
        <v>0.11</v>
      </c>
      <c r="C439">
        <v>0.16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191</v>
      </c>
      <c r="B440">
        <v>0.11</v>
      </c>
      <c r="C440">
        <v>0.18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>
        <v>192</v>
      </c>
      <c r="B441">
        <v>0.11</v>
      </c>
      <c r="C441">
        <v>0.2</v>
      </c>
      <c r="D441">
        <v>0</v>
      </c>
      <c r="E441">
        <v>1</v>
      </c>
      <c r="F441">
        <v>0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>
        <v>193</v>
      </c>
      <c r="B442">
        <v>0.12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>
        <v>194</v>
      </c>
      <c r="B443">
        <v>0.12</v>
      </c>
      <c r="C443">
        <v>0.01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195</v>
      </c>
      <c r="B444">
        <v>0.12</v>
      </c>
      <c r="C444">
        <v>0.02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>
        <v>196</v>
      </c>
      <c r="B445">
        <v>0.12</v>
      </c>
      <c r="C445">
        <v>0.03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>
        <v>197</v>
      </c>
      <c r="B446">
        <v>0.12</v>
      </c>
      <c r="C446">
        <v>0.04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>
        <v>198</v>
      </c>
      <c r="B447">
        <v>0.12</v>
      </c>
      <c r="C447">
        <v>0.05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199</v>
      </c>
      <c r="B448">
        <v>0.12</v>
      </c>
      <c r="C448">
        <v>0.06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>
        <v>200</v>
      </c>
      <c r="B449">
        <v>0.12</v>
      </c>
      <c r="C449">
        <v>7.0000000000000007E-2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>
        <v>201</v>
      </c>
      <c r="B450">
        <v>0.12</v>
      </c>
      <c r="C450">
        <v>0.08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>
        <v>202</v>
      </c>
      <c r="B451">
        <v>0.12</v>
      </c>
      <c r="C451">
        <v>0.09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203</v>
      </c>
      <c r="B452">
        <v>0.12</v>
      </c>
      <c r="C452">
        <v>0.1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>
        <v>204</v>
      </c>
      <c r="B453">
        <v>0.12</v>
      </c>
      <c r="C453">
        <v>0.11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>
        <v>205</v>
      </c>
      <c r="B454">
        <v>0.12</v>
      </c>
      <c r="C454">
        <v>0.12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>
        <v>206</v>
      </c>
      <c r="B455">
        <v>0.12</v>
      </c>
      <c r="C455">
        <v>0.13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>
        <v>207</v>
      </c>
      <c r="B456">
        <v>0.12</v>
      </c>
      <c r="C456">
        <v>0.14000000000000001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>
        <v>208</v>
      </c>
      <c r="B457">
        <v>0.12</v>
      </c>
      <c r="C457">
        <v>0.15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>
        <v>209</v>
      </c>
      <c r="B458">
        <v>0.12</v>
      </c>
      <c r="C458">
        <v>0.16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>
        <v>210</v>
      </c>
      <c r="B459">
        <v>0.12</v>
      </c>
      <c r="C459">
        <v>0.17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>
        <v>211</v>
      </c>
      <c r="B460">
        <v>0.12</v>
      </c>
      <c r="C460">
        <v>0.18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>
        <v>212</v>
      </c>
      <c r="B461">
        <v>0.12</v>
      </c>
      <c r="C461">
        <v>0.19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>
        <v>213</v>
      </c>
      <c r="B462">
        <v>0.12</v>
      </c>
      <c r="C462">
        <v>0.2</v>
      </c>
      <c r="D462">
        <v>0</v>
      </c>
      <c r="E462">
        <v>1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214</v>
      </c>
      <c r="B463">
        <v>0.13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215</v>
      </c>
      <c r="B464">
        <v>0.13</v>
      </c>
      <c r="C464">
        <v>0.02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>
        <v>216</v>
      </c>
      <c r="B465">
        <v>0.13</v>
      </c>
      <c r="C465">
        <v>0.04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>
        <v>217</v>
      </c>
      <c r="B466">
        <v>0.13</v>
      </c>
      <c r="C466">
        <v>0.06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>
        <v>218</v>
      </c>
      <c r="B467">
        <v>0.13</v>
      </c>
      <c r="C467">
        <v>0.08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>
        <v>219</v>
      </c>
      <c r="B468">
        <v>0.13</v>
      </c>
      <c r="C468">
        <v>0.1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>
        <v>220</v>
      </c>
      <c r="B469">
        <v>0.13</v>
      </c>
      <c r="C469">
        <v>0.12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>
        <v>221</v>
      </c>
      <c r="B470">
        <v>0.13</v>
      </c>
      <c r="C470">
        <v>0.14000000000000001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222</v>
      </c>
      <c r="B471">
        <v>0.13</v>
      </c>
      <c r="C471">
        <v>0.16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>
        <v>223</v>
      </c>
      <c r="B472">
        <v>0.13</v>
      </c>
      <c r="C472">
        <v>0.18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>
        <v>224</v>
      </c>
      <c r="B473">
        <v>0.13</v>
      </c>
      <c r="C473">
        <v>0.2</v>
      </c>
      <c r="D473">
        <v>0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>
        <v>225</v>
      </c>
      <c r="B474">
        <v>0.14000000000000001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>
        <v>226</v>
      </c>
      <c r="B475">
        <v>0.14000000000000001</v>
      </c>
      <c r="C475">
        <v>0.01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>
        <v>227</v>
      </c>
      <c r="B476">
        <v>0.14000000000000001</v>
      </c>
      <c r="C476">
        <v>0.02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>
        <v>228</v>
      </c>
      <c r="B477">
        <v>0.14000000000000001</v>
      </c>
      <c r="C477">
        <v>0.03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>
        <v>229</v>
      </c>
      <c r="B478">
        <v>0.14000000000000001</v>
      </c>
      <c r="C478">
        <v>0.04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>
        <v>230</v>
      </c>
      <c r="B479">
        <v>0.14000000000000001</v>
      </c>
      <c r="C479">
        <v>0.05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>
        <v>231</v>
      </c>
      <c r="B480">
        <v>0.14000000000000001</v>
      </c>
      <c r="C480">
        <v>0.06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>
        <v>232</v>
      </c>
      <c r="B481">
        <v>0.14000000000000001</v>
      </c>
      <c r="C481">
        <v>7.0000000000000007E-2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233</v>
      </c>
      <c r="B482">
        <v>0.14000000000000001</v>
      </c>
      <c r="C482">
        <v>0.08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>
        <v>234</v>
      </c>
      <c r="B483">
        <v>0.14000000000000001</v>
      </c>
      <c r="C483">
        <v>0.09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>
        <v>235</v>
      </c>
      <c r="B484">
        <v>0.14000000000000001</v>
      </c>
      <c r="C484">
        <v>0.1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>
        <v>236</v>
      </c>
      <c r="B485">
        <v>0.14000000000000001</v>
      </c>
      <c r="C485">
        <v>0.11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>
        <v>237</v>
      </c>
      <c r="B486">
        <v>0.14000000000000001</v>
      </c>
      <c r="C486">
        <v>0.12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>
        <v>238</v>
      </c>
      <c r="B487">
        <v>0.14000000000000001</v>
      </c>
      <c r="C487">
        <v>0.13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>
        <v>239</v>
      </c>
      <c r="B488">
        <v>0.14000000000000001</v>
      </c>
      <c r="C488">
        <v>0.14000000000000001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>
        <v>240</v>
      </c>
      <c r="B489">
        <v>0.14000000000000001</v>
      </c>
      <c r="C489">
        <v>0.15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>
        <v>241</v>
      </c>
      <c r="B490">
        <v>0.14000000000000001</v>
      </c>
      <c r="C490">
        <v>0.16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>
        <v>242</v>
      </c>
      <c r="B491">
        <v>0.14000000000000001</v>
      </c>
      <c r="C491">
        <v>0.17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>
        <v>243</v>
      </c>
      <c r="B492">
        <v>0.14000000000000001</v>
      </c>
      <c r="C492">
        <v>0.18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>
        <v>244</v>
      </c>
      <c r="B493">
        <v>0.14000000000000001</v>
      </c>
      <c r="C493">
        <v>0.19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>
        <v>245</v>
      </c>
      <c r="B494">
        <v>0.14000000000000001</v>
      </c>
      <c r="C494">
        <v>0.2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>
        <v>246</v>
      </c>
      <c r="B495">
        <v>0.15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>
        <v>247</v>
      </c>
      <c r="B496">
        <v>0.15</v>
      </c>
      <c r="C496">
        <v>0.02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>
        <v>248</v>
      </c>
      <c r="B497">
        <v>0.15</v>
      </c>
      <c r="C497">
        <v>0.04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>
        <v>249</v>
      </c>
      <c r="B498">
        <v>0.15</v>
      </c>
      <c r="C498">
        <v>0.06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250</v>
      </c>
      <c r="B499">
        <v>0.15</v>
      </c>
      <c r="C499">
        <v>0.08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>
        <v>251</v>
      </c>
      <c r="B500">
        <v>0.15</v>
      </c>
      <c r="C500">
        <v>0.1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252</v>
      </c>
      <c r="B501">
        <v>0.15</v>
      </c>
      <c r="C501">
        <v>0.12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253</v>
      </c>
      <c r="B502">
        <v>0.15</v>
      </c>
      <c r="C502">
        <v>0.14000000000000001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>
        <v>254</v>
      </c>
      <c r="B503">
        <v>0.15</v>
      </c>
      <c r="C503">
        <v>0.16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255</v>
      </c>
      <c r="B504">
        <v>0.15</v>
      </c>
      <c r="C504">
        <v>0.18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256</v>
      </c>
      <c r="B505">
        <v>0.15</v>
      </c>
      <c r="C505">
        <v>0.2</v>
      </c>
      <c r="D505">
        <v>0</v>
      </c>
      <c r="E505">
        <v>1</v>
      </c>
      <c r="F505">
        <v>0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>
        <v>257</v>
      </c>
      <c r="B506">
        <v>0.16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>
        <v>258</v>
      </c>
      <c r="B507">
        <v>0.16</v>
      </c>
      <c r="C507">
        <v>0.01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>
        <v>259</v>
      </c>
      <c r="B508">
        <v>0.16</v>
      </c>
      <c r="C508">
        <v>0.02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>
        <v>260</v>
      </c>
      <c r="B509">
        <v>0.16</v>
      </c>
      <c r="C509">
        <v>0.03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>
        <v>261</v>
      </c>
      <c r="B510">
        <v>0.16</v>
      </c>
      <c r="C510">
        <v>0.04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>
        <v>262</v>
      </c>
      <c r="B511">
        <v>0.16</v>
      </c>
      <c r="C511">
        <v>0.05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263</v>
      </c>
      <c r="B512">
        <v>0.16</v>
      </c>
      <c r="C512">
        <v>0.06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>
        <v>264</v>
      </c>
      <c r="B513">
        <v>0.16</v>
      </c>
      <c r="C513">
        <v>7.0000000000000007E-2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>
        <v>265</v>
      </c>
      <c r="B514">
        <v>0.16</v>
      </c>
      <c r="C514">
        <v>0.08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>
        <v>266</v>
      </c>
      <c r="B515">
        <v>0.16</v>
      </c>
      <c r="C515">
        <v>0.09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267</v>
      </c>
      <c r="B516">
        <v>0.16</v>
      </c>
      <c r="C516">
        <v>0.1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>
        <v>268</v>
      </c>
      <c r="B517">
        <v>0.16</v>
      </c>
      <c r="C517">
        <v>0.11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>
        <v>269</v>
      </c>
      <c r="B518">
        <v>0.16</v>
      </c>
      <c r="C518">
        <v>0.12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270</v>
      </c>
      <c r="B519">
        <v>0.16</v>
      </c>
      <c r="C519">
        <v>0.13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271</v>
      </c>
      <c r="B520">
        <v>0.16</v>
      </c>
      <c r="C520">
        <v>0.14000000000000001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>
        <v>272</v>
      </c>
      <c r="B521">
        <v>0.16</v>
      </c>
      <c r="C521">
        <v>0.15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>
        <v>273</v>
      </c>
      <c r="B522">
        <v>0.16</v>
      </c>
      <c r="C522">
        <v>0.16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>
        <v>274</v>
      </c>
      <c r="B523">
        <v>0.16</v>
      </c>
      <c r="C523">
        <v>0.17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275</v>
      </c>
      <c r="B524">
        <v>0.16</v>
      </c>
      <c r="C524">
        <v>0.18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>
        <v>276</v>
      </c>
      <c r="B525">
        <v>0.16</v>
      </c>
      <c r="C525">
        <v>0.19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>
        <v>277</v>
      </c>
      <c r="B526">
        <v>0.16</v>
      </c>
      <c r="C526">
        <v>0.2</v>
      </c>
      <c r="D526">
        <v>0</v>
      </c>
      <c r="E526">
        <v>1</v>
      </c>
      <c r="F526">
        <v>0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>
        <v>278</v>
      </c>
      <c r="B527">
        <v>0.17</v>
      </c>
      <c r="C527">
        <v>0</v>
      </c>
      <c r="D527">
        <v>0</v>
      </c>
      <c r="E527">
        <v>1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>
        <v>279</v>
      </c>
      <c r="B528">
        <v>0.17</v>
      </c>
      <c r="C528">
        <v>0.02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>
        <v>280</v>
      </c>
      <c r="B529">
        <v>0.17</v>
      </c>
      <c r="C529">
        <v>0.04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>
        <v>281</v>
      </c>
      <c r="B530">
        <v>0.17</v>
      </c>
      <c r="C530">
        <v>0.06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>
        <v>282</v>
      </c>
      <c r="B531">
        <v>0.17</v>
      </c>
      <c r="C531">
        <v>0.08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>
        <v>283</v>
      </c>
      <c r="B532">
        <v>0.17</v>
      </c>
      <c r="C532">
        <v>0.1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284</v>
      </c>
      <c r="B533">
        <v>0.17</v>
      </c>
      <c r="C533">
        <v>0.12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>
        <v>285</v>
      </c>
      <c r="B534">
        <v>0.17</v>
      </c>
      <c r="C534">
        <v>0.14000000000000001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286</v>
      </c>
      <c r="B535">
        <v>0.17</v>
      </c>
      <c r="C535">
        <v>0.16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287</v>
      </c>
      <c r="B536">
        <v>0.17</v>
      </c>
      <c r="C536">
        <v>0.18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288</v>
      </c>
      <c r="B537">
        <v>0.17</v>
      </c>
      <c r="C537">
        <v>0.2</v>
      </c>
      <c r="D537">
        <v>0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289</v>
      </c>
      <c r="B538">
        <v>0.18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>
        <v>290</v>
      </c>
      <c r="B539">
        <v>0.18</v>
      </c>
      <c r="C539">
        <v>0.01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>
        <v>291</v>
      </c>
      <c r="B540">
        <v>0.18</v>
      </c>
      <c r="C540">
        <v>0.02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>
        <v>292</v>
      </c>
      <c r="B541">
        <v>0.18</v>
      </c>
      <c r="C541">
        <v>0.03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>
        <v>293</v>
      </c>
      <c r="B542">
        <v>0.18</v>
      </c>
      <c r="C542">
        <v>0.04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>
        <v>294</v>
      </c>
      <c r="B543">
        <v>0.18</v>
      </c>
      <c r="C543">
        <v>0.05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>
        <v>295</v>
      </c>
      <c r="B544">
        <v>0.18</v>
      </c>
      <c r="C544">
        <v>0.06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>
        <v>296</v>
      </c>
      <c r="B545">
        <v>0.18</v>
      </c>
      <c r="C545">
        <v>7.0000000000000007E-2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>
        <v>297</v>
      </c>
      <c r="B546">
        <v>0.18</v>
      </c>
      <c r="C546">
        <v>0.08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298</v>
      </c>
      <c r="B547">
        <v>0.18</v>
      </c>
      <c r="C547">
        <v>0.09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>
        <v>299</v>
      </c>
      <c r="B548">
        <v>0.18</v>
      </c>
      <c r="C548">
        <v>0.1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>
        <v>300</v>
      </c>
      <c r="B549">
        <v>0.18</v>
      </c>
      <c r="C549">
        <v>0.11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>
        <v>301</v>
      </c>
      <c r="B550">
        <v>0.18</v>
      </c>
      <c r="C550">
        <v>0.12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>
        <v>302</v>
      </c>
      <c r="B551">
        <v>0.18</v>
      </c>
      <c r="C551">
        <v>0.13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>
        <v>303</v>
      </c>
      <c r="B552">
        <v>0.18</v>
      </c>
      <c r="C552">
        <v>0.14000000000000001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>
        <v>304</v>
      </c>
      <c r="B553">
        <v>0.18</v>
      </c>
      <c r="C553">
        <v>0.15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305</v>
      </c>
      <c r="B554">
        <v>0.18</v>
      </c>
      <c r="C554">
        <v>0.16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>
        <v>306</v>
      </c>
      <c r="B555">
        <v>0.18</v>
      </c>
      <c r="C555">
        <v>0.17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>
        <v>307</v>
      </c>
      <c r="B556">
        <v>0.18</v>
      </c>
      <c r="C556">
        <v>0.18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308</v>
      </c>
      <c r="B557">
        <v>0.18</v>
      </c>
      <c r="C557">
        <v>0.19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>
        <v>309</v>
      </c>
      <c r="B558">
        <v>0.18</v>
      </c>
      <c r="C558">
        <v>0.2</v>
      </c>
      <c r="D558">
        <v>0</v>
      </c>
      <c r="E558">
        <v>1</v>
      </c>
      <c r="F558">
        <v>0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>
        <v>310</v>
      </c>
      <c r="B559">
        <v>0.19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>
        <v>311</v>
      </c>
      <c r="B560">
        <v>0.19</v>
      </c>
      <c r="C560">
        <v>0.02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>
        <v>312</v>
      </c>
      <c r="B561">
        <v>0.19</v>
      </c>
      <c r="C561">
        <v>0.04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>
        <v>313</v>
      </c>
      <c r="B562">
        <v>0.19</v>
      </c>
      <c r="C562">
        <v>0.06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>
        <v>314</v>
      </c>
      <c r="B563">
        <v>0.19</v>
      </c>
      <c r="C563">
        <v>0.08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>
        <v>315</v>
      </c>
      <c r="B564">
        <v>0.19</v>
      </c>
      <c r="C564">
        <v>0.1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>
        <v>316</v>
      </c>
      <c r="B565">
        <v>0.19</v>
      </c>
      <c r="C565">
        <v>0.12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>
        <v>317</v>
      </c>
      <c r="B566">
        <v>0.19</v>
      </c>
      <c r="C566">
        <v>0.14000000000000001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318</v>
      </c>
      <c r="B567">
        <v>0.19</v>
      </c>
      <c r="C567">
        <v>0.16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>
        <v>319</v>
      </c>
      <c r="B568">
        <v>0.19</v>
      </c>
      <c r="C568">
        <v>0.18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>
        <v>320</v>
      </c>
      <c r="B569">
        <v>0.19</v>
      </c>
      <c r="C569">
        <v>0.2</v>
      </c>
      <c r="D569">
        <v>0</v>
      </c>
      <c r="E569">
        <v>1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321</v>
      </c>
      <c r="B570">
        <v>0.2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0</v>
      </c>
    </row>
    <row r="571" spans="1:12" x14ac:dyDescent="0.25">
      <c r="A571">
        <v>322</v>
      </c>
      <c r="B571">
        <v>0.2</v>
      </c>
      <c r="C571">
        <v>0.01</v>
      </c>
      <c r="D571">
        <v>0</v>
      </c>
      <c r="E571">
        <v>0</v>
      </c>
      <c r="F571">
        <v>1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</row>
    <row r="572" spans="1:12" x14ac:dyDescent="0.25">
      <c r="A572">
        <v>323</v>
      </c>
      <c r="B572">
        <v>0.2</v>
      </c>
      <c r="C572">
        <v>0.02</v>
      </c>
      <c r="D572">
        <v>0</v>
      </c>
      <c r="E572">
        <v>0</v>
      </c>
      <c r="F572">
        <v>1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</row>
    <row r="573" spans="1:12" x14ac:dyDescent="0.25">
      <c r="A573">
        <v>324</v>
      </c>
      <c r="B573">
        <v>0.2</v>
      </c>
      <c r="C573">
        <v>0.03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</row>
    <row r="574" spans="1:12" x14ac:dyDescent="0.25">
      <c r="A574">
        <v>325</v>
      </c>
      <c r="B574">
        <v>0.2</v>
      </c>
      <c r="C574">
        <v>0.04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</row>
    <row r="575" spans="1:12" x14ac:dyDescent="0.25">
      <c r="A575">
        <v>326</v>
      </c>
      <c r="B575">
        <v>0.2</v>
      </c>
      <c r="C575">
        <v>0.05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</row>
    <row r="576" spans="1:12" x14ac:dyDescent="0.25">
      <c r="A576">
        <v>327</v>
      </c>
      <c r="B576">
        <v>0.2</v>
      </c>
      <c r="C576">
        <v>0.06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</row>
    <row r="577" spans="1:12" x14ac:dyDescent="0.25">
      <c r="A577">
        <v>328</v>
      </c>
      <c r="B577">
        <v>0.2</v>
      </c>
      <c r="C577">
        <v>7.0000000000000007E-2</v>
      </c>
      <c r="D577">
        <v>0</v>
      </c>
      <c r="E577">
        <v>0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</row>
    <row r="578" spans="1:12" x14ac:dyDescent="0.25">
      <c r="A578">
        <v>329</v>
      </c>
      <c r="B578">
        <v>0.2</v>
      </c>
      <c r="C578">
        <v>0.08</v>
      </c>
      <c r="D578">
        <v>0</v>
      </c>
      <c r="E578">
        <v>0</v>
      </c>
      <c r="F578">
        <v>1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0</v>
      </c>
    </row>
    <row r="579" spans="1:12" x14ac:dyDescent="0.25">
      <c r="A579">
        <v>330</v>
      </c>
      <c r="B579">
        <v>0.2</v>
      </c>
      <c r="C579">
        <v>0.09</v>
      </c>
      <c r="D579">
        <v>0</v>
      </c>
      <c r="E579">
        <v>0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</row>
    <row r="580" spans="1:12" x14ac:dyDescent="0.25">
      <c r="A580">
        <v>331</v>
      </c>
      <c r="B580">
        <v>0.2</v>
      </c>
      <c r="C580">
        <v>0.1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</row>
    <row r="581" spans="1:12" x14ac:dyDescent="0.25">
      <c r="A581">
        <v>332</v>
      </c>
      <c r="B581">
        <v>0.2</v>
      </c>
      <c r="C581">
        <v>0.11</v>
      </c>
      <c r="D581">
        <v>0</v>
      </c>
      <c r="E581">
        <v>0</v>
      </c>
      <c r="F581">
        <v>1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</row>
    <row r="582" spans="1:12" x14ac:dyDescent="0.25">
      <c r="A582">
        <v>333</v>
      </c>
      <c r="B582">
        <v>0.2</v>
      </c>
      <c r="C582">
        <v>0.12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</row>
    <row r="583" spans="1:12" x14ac:dyDescent="0.25">
      <c r="A583">
        <v>334</v>
      </c>
      <c r="B583">
        <v>0.2</v>
      </c>
      <c r="C583">
        <v>0.13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</row>
    <row r="584" spans="1:12" x14ac:dyDescent="0.25">
      <c r="A584">
        <v>335</v>
      </c>
      <c r="B584">
        <v>0.2</v>
      </c>
      <c r="C584">
        <v>0.14000000000000001</v>
      </c>
      <c r="D584">
        <v>0</v>
      </c>
      <c r="E584">
        <v>0</v>
      </c>
      <c r="F584">
        <v>1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</row>
    <row r="585" spans="1:12" x14ac:dyDescent="0.25">
      <c r="A585">
        <v>336</v>
      </c>
      <c r="B585">
        <v>0.2</v>
      </c>
      <c r="C585">
        <v>0.15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</row>
    <row r="586" spans="1:12" x14ac:dyDescent="0.25">
      <c r="A586">
        <v>337</v>
      </c>
      <c r="B586">
        <v>0.2</v>
      </c>
      <c r="C586">
        <v>0.16</v>
      </c>
      <c r="D586">
        <v>0</v>
      </c>
      <c r="E586">
        <v>0</v>
      </c>
      <c r="F586">
        <v>1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</row>
    <row r="587" spans="1:12" x14ac:dyDescent="0.25">
      <c r="A587">
        <v>338</v>
      </c>
      <c r="B587">
        <v>0.2</v>
      </c>
      <c r="C587">
        <v>0.17</v>
      </c>
      <c r="D587">
        <v>0</v>
      </c>
      <c r="E587">
        <v>0</v>
      </c>
      <c r="F587">
        <v>1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</row>
    <row r="588" spans="1:12" x14ac:dyDescent="0.25">
      <c r="A588">
        <v>339</v>
      </c>
      <c r="B588">
        <v>0.2</v>
      </c>
      <c r="C588">
        <v>0.18</v>
      </c>
      <c r="D588">
        <v>0</v>
      </c>
      <c r="E588">
        <v>0</v>
      </c>
      <c r="F588">
        <v>1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</row>
    <row r="589" spans="1:12" x14ac:dyDescent="0.25">
      <c r="A589">
        <v>340</v>
      </c>
      <c r="B589">
        <v>0.2</v>
      </c>
      <c r="C589">
        <v>0.19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</row>
    <row r="590" spans="1:12" x14ac:dyDescent="0.25">
      <c r="A590">
        <v>341</v>
      </c>
      <c r="B590">
        <v>0.2</v>
      </c>
      <c r="C590">
        <v>0.2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opLeftCell="A15" zoomScale="90" zoomScaleNormal="90" workbookViewId="0">
      <selection activeCell="J15" sqref="J15"/>
    </sheetView>
  </sheetViews>
  <sheetFormatPr defaultRowHeight="14" x14ac:dyDescent="0.25"/>
  <cols>
    <col min="1" max="1" width="9.26953125" bestFit="1" customWidth="1"/>
    <col min="2" max="2" width="13.90625" customWidth="1"/>
    <col min="3" max="3" width="11.1796875" customWidth="1"/>
    <col min="4" max="4" width="11.26953125" customWidth="1"/>
    <col min="5" max="5" width="11.90625" customWidth="1"/>
    <col min="6" max="6" width="13.54296875" customWidth="1"/>
    <col min="7" max="7" width="12.26953125" customWidth="1"/>
    <col min="8" max="8" width="10.90625" customWidth="1"/>
    <col min="9" max="9" width="11.453125" customWidth="1"/>
    <col min="10" max="10" width="12.54296875" customWidth="1"/>
    <col min="11" max="11" width="10.90625" customWidth="1"/>
    <col min="15" max="15" width="11.26953125" customWidth="1"/>
    <col min="16" max="16" width="10.6328125" customWidth="1"/>
  </cols>
  <sheetData>
    <row r="1" spans="1:16" x14ac:dyDescent="0.25">
      <c r="B1" s="2" t="s">
        <v>108</v>
      </c>
      <c r="C1" s="2" t="s">
        <v>111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201</v>
      </c>
      <c r="I1" s="2" t="s">
        <v>202</v>
      </c>
      <c r="J1" s="2" t="s">
        <v>203</v>
      </c>
      <c r="K1" s="1"/>
      <c r="L1" s="1"/>
      <c r="M1" s="1"/>
      <c r="N1" s="1"/>
      <c r="O1" s="1"/>
      <c r="P1" s="1"/>
    </row>
    <row r="2" spans="1:16" x14ac:dyDescent="0.25">
      <c r="A2">
        <v>1</v>
      </c>
      <c r="B2" s="1">
        <v>185945860508.79999</v>
      </c>
      <c r="C2" s="1">
        <v>360124704520.00006</v>
      </c>
      <c r="D2" s="1">
        <v>0.04</v>
      </c>
      <c r="E2" s="1">
        <v>0.02</v>
      </c>
      <c r="F2" s="1">
        <v>10</v>
      </c>
      <c r="G2" s="1">
        <f>(0.5+E2/D2)^F2</f>
        <v>1</v>
      </c>
      <c r="H2">
        <f t="shared" ref="H2:H11" si="0">(B2-C2)*G2+C2</f>
        <v>185945860508.79999</v>
      </c>
      <c r="I2" s="1">
        <v>201040000000</v>
      </c>
      <c r="J2" s="1">
        <f>H2/I2</f>
        <v>0.92491971999999989</v>
      </c>
      <c r="L2" s="1"/>
      <c r="M2" s="1"/>
      <c r="N2" s="1"/>
      <c r="O2" s="1"/>
      <c r="P2" s="1"/>
    </row>
    <row r="3" spans="1:16" x14ac:dyDescent="0.25">
      <c r="A3">
        <v>2</v>
      </c>
      <c r="B3" s="1">
        <v>185945860508.79999</v>
      </c>
      <c r="C3" s="1">
        <v>360124704520.00006</v>
      </c>
      <c r="D3" s="1">
        <v>0.04</v>
      </c>
      <c r="E3" s="1">
        <v>1.6E-2</v>
      </c>
      <c r="F3" s="1">
        <v>10</v>
      </c>
      <c r="G3" s="1">
        <f t="shared" ref="G3:G11" si="1">(0.5+E3/D3)^F3</f>
        <v>0.34867844010000015</v>
      </c>
      <c r="H3">
        <f t="shared" si="0"/>
        <v>299392296891.75354</v>
      </c>
      <c r="I3" s="1">
        <v>201040000000</v>
      </c>
      <c r="J3" s="1">
        <f t="shared" ref="J3:J11" si="2">H3/I3</f>
        <v>1.4892175531822203</v>
      </c>
      <c r="L3" s="1"/>
      <c r="M3" s="1"/>
      <c r="N3" s="1"/>
      <c r="O3" s="1"/>
      <c r="P3" s="1"/>
    </row>
    <row r="4" spans="1:16" x14ac:dyDescent="0.25">
      <c r="A4">
        <v>3</v>
      </c>
      <c r="B4" s="1">
        <v>185945860508.79999</v>
      </c>
      <c r="C4" s="1">
        <v>360124704520.00006</v>
      </c>
      <c r="D4" s="1">
        <v>0.04</v>
      </c>
      <c r="E4" s="1">
        <v>1.2E-2</v>
      </c>
      <c r="F4" s="1">
        <v>10</v>
      </c>
      <c r="G4" s="1">
        <f t="shared" si="1"/>
        <v>0.10737418240000011</v>
      </c>
      <c r="H4">
        <f t="shared" si="0"/>
        <v>341422393552.92029</v>
      </c>
      <c r="I4" s="1">
        <v>201040000000</v>
      </c>
      <c r="J4" s="1">
        <f t="shared" si="2"/>
        <v>1.6982809070479521</v>
      </c>
    </row>
    <row r="5" spans="1:16" x14ac:dyDescent="0.25">
      <c r="A5">
        <v>4</v>
      </c>
      <c r="B5" s="1">
        <v>185945860508.79999</v>
      </c>
      <c r="C5" s="1">
        <v>360124704520.00006</v>
      </c>
      <c r="D5" s="1">
        <v>0.04</v>
      </c>
      <c r="E5" s="1">
        <v>8.0000000000000002E-3</v>
      </c>
      <c r="F5" s="1">
        <v>10</v>
      </c>
      <c r="G5" s="1">
        <f t="shared" si="1"/>
        <v>2.824752489999998E-2</v>
      </c>
      <c r="H5">
        <f t="shared" si="0"/>
        <v>355204583286.74048</v>
      </c>
      <c r="I5" s="1">
        <v>201040000000</v>
      </c>
      <c r="J5" s="1">
        <f t="shared" si="2"/>
        <v>1.7668353724967194</v>
      </c>
    </row>
    <row r="6" spans="1:16" x14ac:dyDescent="0.25">
      <c r="A6">
        <v>5</v>
      </c>
      <c r="B6" s="1">
        <v>185945860508.79999</v>
      </c>
      <c r="C6" s="1">
        <v>360124704520.00006</v>
      </c>
      <c r="D6" s="1">
        <v>0.04</v>
      </c>
      <c r="E6" s="1">
        <v>4.0000000000000001E-3</v>
      </c>
      <c r="F6" s="1">
        <v>10</v>
      </c>
      <c r="G6" s="1">
        <f t="shared" si="1"/>
        <v>6.0466175999999991E-3</v>
      </c>
      <c r="H6">
        <f t="shared" si="0"/>
        <v>359071511656.25427</v>
      </c>
      <c r="I6" s="1">
        <v>201040000000</v>
      </c>
      <c r="J6" s="1">
        <f t="shared" si="2"/>
        <v>1.7860699943108549</v>
      </c>
    </row>
    <row r="7" spans="1:16" x14ac:dyDescent="0.25">
      <c r="A7">
        <v>6</v>
      </c>
      <c r="B7" s="1">
        <v>185945860508.79999</v>
      </c>
      <c r="C7" s="1">
        <v>360124704520.00006</v>
      </c>
      <c r="D7" s="1">
        <v>0.04</v>
      </c>
      <c r="E7" s="1">
        <v>-4.0000000000000001E-3</v>
      </c>
      <c r="F7" s="1">
        <v>10</v>
      </c>
      <c r="G7" s="1">
        <f t="shared" si="1"/>
        <v>1.0485760000000011E-4</v>
      </c>
      <c r="H7">
        <f t="shared" si="0"/>
        <v>360106440544.44629</v>
      </c>
      <c r="I7" s="1">
        <v>201040000000</v>
      </c>
      <c r="J7" s="1">
        <f t="shared" si="2"/>
        <v>1.7912178697992751</v>
      </c>
    </row>
    <row r="8" spans="1:16" x14ac:dyDescent="0.25">
      <c r="A8">
        <v>7</v>
      </c>
      <c r="B8" s="1">
        <v>185945860508.79999</v>
      </c>
      <c r="C8" s="1">
        <v>360124704520.00006</v>
      </c>
      <c r="D8" s="1">
        <v>0.04</v>
      </c>
      <c r="E8" s="1">
        <v>-8.0000000000000002E-3</v>
      </c>
      <c r="F8" s="1">
        <v>10</v>
      </c>
      <c r="G8" s="1">
        <f t="shared" si="1"/>
        <v>5.9048999999999991E-6</v>
      </c>
      <c r="H8">
        <f t="shared" si="0"/>
        <v>360123676011.34406</v>
      </c>
      <c r="I8" s="1">
        <v>201040000000</v>
      </c>
      <c r="J8" s="1">
        <f t="shared" si="2"/>
        <v>1.7913036013298054</v>
      </c>
    </row>
    <row r="9" spans="1:16" x14ac:dyDescent="0.25">
      <c r="A9">
        <v>8</v>
      </c>
      <c r="B9" s="1">
        <v>185945860508.79999</v>
      </c>
      <c r="C9" s="1">
        <v>360124704520.00006</v>
      </c>
      <c r="D9" s="1">
        <v>0.04</v>
      </c>
      <c r="E9" s="1">
        <v>-1.4E-2</v>
      </c>
      <c r="F9" s="1">
        <v>10</v>
      </c>
      <c r="G9" s="1">
        <f t="shared" si="1"/>
        <v>5.7665039062500074E-9</v>
      </c>
      <c r="H9">
        <f t="shared" si="0"/>
        <v>360124703515.59711</v>
      </c>
      <c r="I9" s="1">
        <v>201040000000</v>
      </c>
      <c r="J9" s="1">
        <f t="shared" si="2"/>
        <v>1.79130871227416</v>
      </c>
    </row>
    <row r="10" spans="1:16" x14ac:dyDescent="0.25">
      <c r="A10">
        <v>9</v>
      </c>
      <c r="B10" s="1">
        <v>185945860508.79999</v>
      </c>
      <c r="C10" s="1">
        <v>360124704520.00006</v>
      </c>
      <c r="D10" s="1">
        <v>0.04</v>
      </c>
      <c r="E10" s="1">
        <v>-1.6E-2</v>
      </c>
      <c r="F10" s="1">
        <v>10</v>
      </c>
      <c r="G10" s="1">
        <f t="shared" si="1"/>
        <v>9.9999999999999732E-11</v>
      </c>
      <c r="H10">
        <f t="shared" si="0"/>
        <v>360124704502.58215</v>
      </c>
      <c r="I10" s="1">
        <v>201040000000</v>
      </c>
      <c r="J10" s="1">
        <f t="shared" si="2"/>
        <v>1.7913087171835562</v>
      </c>
      <c r="K10" s="1"/>
    </row>
    <row r="11" spans="1:16" x14ac:dyDescent="0.25">
      <c r="A11">
        <v>10</v>
      </c>
      <c r="B11" s="1">
        <v>185945860508.79999</v>
      </c>
      <c r="C11" s="1">
        <v>360124704520.00006</v>
      </c>
      <c r="D11" s="1">
        <v>0.04</v>
      </c>
      <c r="E11" s="1">
        <v>-0.02</v>
      </c>
      <c r="F11" s="1">
        <v>10</v>
      </c>
      <c r="G11" s="1">
        <f t="shared" si="1"/>
        <v>0</v>
      </c>
      <c r="H11">
        <f t="shared" si="0"/>
        <v>360124704520.00006</v>
      </c>
      <c r="I11" s="1">
        <v>201040000000</v>
      </c>
      <c r="J11" s="1">
        <f t="shared" si="2"/>
        <v>1.7913087172701954</v>
      </c>
      <c r="K11" s="1"/>
    </row>
    <row r="12" spans="1:16" x14ac:dyDescent="0.25">
      <c r="A12" s="5"/>
    </row>
    <row r="13" spans="1:16" x14ac:dyDescent="0.25">
      <c r="A13" s="5"/>
    </row>
    <row r="14" spans="1:16" x14ac:dyDescent="0.25">
      <c r="A14" s="5"/>
    </row>
    <row r="15" spans="1:16" x14ac:dyDescent="0.25">
      <c r="A15" s="5"/>
    </row>
    <row r="16" spans="1:16" x14ac:dyDescent="0.25">
      <c r="A16" s="35" t="s">
        <v>141</v>
      </c>
      <c r="B16" t="s">
        <v>26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109</v>
      </c>
      <c r="I16" t="s">
        <v>104</v>
      </c>
    </row>
    <row r="17" spans="1:9" x14ac:dyDescent="0.25">
      <c r="A17" t="s">
        <v>104</v>
      </c>
      <c r="B17">
        <v>1</v>
      </c>
      <c r="C17" s="12">
        <v>348430000000</v>
      </c>
      <c r="D17" s="12">
        <v>0</v>
      </c>
      <c r="E17" s="12">
        <v>3.079E-4</v>
      </c>
      <c r="F17" s="12">
        <v>-6.5339999999999996E-7</v>
      </c>
      <c r="G17" s="12">
        <v>0</v>
      </c>
      <c r="H17" s="5">
        <v>300</v>
      </c>
      <c r="I17" s="12">
        <f>C17*(D17*H17^(-1)+1+E17*H17+F17*H17^2+G17*H17^3)</f>
        <v>360124704520.00006</v>
      </c>
    </row>
    <row r="18" spans="1:9" x14ac:dyDescent="0.25">
      <c r="B18">
        <v>2</v>
      </c>
      <c r="C18" s="12">
        <v>348430000000</v>
      </c>
      <c r="D18" s="12">
        <v>0</v>
      </c>
      <c r="E18" s="12">
        <v>3.079E-4</v>
      </c>
      <c r="F18" s="12">
        <v>-6.5339999999999996E-7</v>
      </c>
      <c r="G18" s="12">
        <v>0</v>
      </c>
      <c r="H18" s="5">
        <v>300</v>
      </c>
      <c r="I18" s="12">
        <f t="shared" ref="I18:I26" si="3">C18*(D18*H18^(-1)+1+E18*H18+F18*H18^2+G18*H18^3)</f>
        <v>360124704520.00006</v>
      </c>
    </row>
    <row r="19" spans="1:9" x14ac:dyDescent="0.25">
      <c r="B19">
        <v>3</v>
      </c>
      <c r="C19" s="12">
        <v>348430000000</v>
      </c>
      <c r="D19" s="12">
        <v>0</v>
      </c>
      <c r="E19" s="12">
        <v>3.079E-4</v>
      </c>
      <c r="F19" s="12">
        <v>-6.5339999999999996E-7</v>
      </c>
      <c r="G19" s="12">
        <v>0</v>
      </c>
      <c r="H19" s="5">
        <v>300</v>
      </c>
      <c r="I19" s="12">
        <f t="shared" si="3"/>
        <v>360124704520.00006</v>
      </c>
    </row>
    <row r="20" spans="1:9" x14ac:dyDescent="0.25">
      <c r="B20">
        <v>4</v>
      </c>
      <c r="C20" s="12">
        <v>348430000000</v>
      </c>
      <c r="D20" s="12">
        <v>0</v>
      </c>
      <c r="E20" s="12">
        <v>3.079E-4</v>
      </c>
      <c r="F20" s="12">
        <v>-6.5339999999999996E-7</v>
      </c>
      <c r="G20" s="12">
        <v>0</v>
      </c>
      <c r="H20" s="5">
        <v>300</v>
      </c>
      <c r="I20" s="12">
        <f t="shared" si="3"/>
        <v>360124704520.00006</v>
      </c>
    </row>
    <row r="21" spans="1:9" x14ac:dyDescent="0.25">
      <c r="B21">
        <v>5</v>
      </c>
      <c r="C21" s="12">
        <v>348430000000</v>
      </c>
      <c r="D21" s="12">
        <v>0</v>
      </c>
      <c r="E21" s="12">
        <v>3.079E-4</v>
      </c>
      <c r="F21" s="12">
        <v>-6.5339999999999996E-7</v>
      </c>
      <c r="G21" s="12">
        <v>0</v>
      </c>
      <c r="H21" s="5">
        <v>300</v>
      </c>
      <c r="I21" s="12">
        <f t="shared" si="3"/>
        <v>360124704520.00006</v>
      </c>
    </row>
    <row r="22" spans="1:9" x14ac:dyDescent="0.25">
      <c r="B22">
        <v>6</v>
      </c>
      <c r="C22" s="12">
        <v>348430000000</v>
      </c>
      <c r="D22" s="12">
        <v>0</v>
      </c>
      <c r="E22" s="12">
        <v>3.079E-4</v>
      </c>
      <c r="F22" s="12">
        <v>-6.5339999999999996E-7</v>
      </c>
      <c r="G22" s="12">
        <v>0</v>
      </c>
      <c r="H22" s="5">
        <v>300</v>
      </c>
      <c r="I22" s="12">
        <f t="shared" si="3"/>
        <v>360124704520.00006</v>
      </c>
    </row>
    <row r="23" spans="1:9" x14ac:dyDescent="0.25">
      <c r="B23">
        <v>7</v>
      </c>
      <c r="C23" s="12">
        <v>348430000000</v>
      </c>
      <c r="D23" s="12">
        <v>0</v>
      </c>
      <c r="E23" s="12">
        <v>3.079E-4</v>
      </c>
      <c r="F23" s="12">
        <v>-6.5339999999999996E-7</v>
      </c>
      <c r="G23" s="12">
        <v>0</v>
      </c>
      <c r="H23" s="5">
        <v>300</v>
      </c>
      <c r="I23" s="12">
        <f t="shared" si="3"/>
        <v>360124704520.00006</v>
      </c>
    </row>
    <row r="24" spans="1:9" x14ac:dyDescent="0.25">
      <c r="B24">
        <v>8</v>
      </c>
      <c r="C24" s="12">
        <v>348430000000</v>
      </c>
      <c r="D24" s="12">
        <v>0</v>
      </c>
      <c r="E24" s="12">
        <v>3.079E-4</v>
      </c>
      <c r="F24" s="12">
        <v>-6.5339999999999996E-7</v>
      </c>
      <c r="G24" s="12">
        <v>0</v>
      </c>
      <c r="H24" s="5">
        <v>300</v>
      </c>
      <c r="I24" s="12">
        <f t="shared" si="3"/>
        <v>360124704520.00006</v>
      </c>
    </row>
    <row r="25" spans="1:9" x14ac:dyDescent="0.25">
      <c r="B25">
        <v>9</v>
      </c>
      <c r="C25" s="12">
        <v>348430000000</v>
      </c>
      <c r="D25" s="12">
        <v>0</v>
      </c>
      <c r="E25" s="12">
        <v>3.079E-4</v>
      </c>
      <c r="F25" s="12">
        <v>-6.5339999999999996E-7</v>
      </c>
      <c r="G25" s="12">
        <v>0</v>
      </c>
      <c r="H25" s="5">
        <v>300</v>
      </c>
      <c r="I25" s="12">
        <f t="shared" si="3"/>
        <v>360124704520.00006</v>
      </c>
    </row>
    <row r="26" spans="1:9" x14ac:dyDescent="0.25">
      <c r="B26">
        <v>10</v>
      </c>
      <c r="C26" s="12">
        <v>348430000000</v>
      </c>
      <c r="D26" s="12">
        <v>0</v>
      </c>
      <c r="E26" s="12">
        <v>3.079E-4</v>
      </c>
      <c r="F26" s="12">
        <v>-6.5339999999999996E-7</v>
      </c>
      <c r="G26" s="12">
        <v>0</v>
      </c>
      <c r="H26" s="5">
        <v>300</v>
      </c>
      <c r="I26" s="12">
        <f t="shared" si="3"/>
        <v>360124704520.00006</v>
      </c>
    </row>
    <row r="30" spans="1:9" x14ac:dyDescent="0.25">
      <c r="A30" s="35" t="s">
        <v>141</v>
      </c>
      <c r="B30" t="s">
        <v>26</v>
      </c>
      <c r="C30" s="2" t="s">
        <v>95</v>
      </c>
      <c r="D30" s="2" t="s">
        <v>96</v>
      </c>
      <c r="E30" s="2" t="s">
        <v>97</v>
      </c>
      <c r="F30" s="2" t="s">
        <v>98</v>
      </c>
      <c r="G30" s="2" t="s">
        <v>99</v>
      </c>
      <c r="H30" s="2" t="s">
        <v>109</v>
      </c>
      <c r="I30" t="s">
        <v>100</v>
      </c>
    </row>
    <row r="31" spans="1:9" x14ac:dyDescent="0.25">
      <c r="A31" t="s">
        <v>100</v>
      </c>
      <c r="B31">
        <v>1</v>
      </c>
      <c r="C31" s="12">
        <v>201040000000</v>
      </c>
      <c r="D31" s="12">
        <v>0</v>
      </c>
      <c r="E31" s="12">
        <v>-3.0699999999999998E-4</v>
      </c>
      <c r="F31" s="12">
        <v>2.16E-7</v>
      </c>
      <c r="G31" s="12">
        <v>-8.964E-11</v>
      </c>
      <c r="H31" s="5">
        <v>300</v>
      </c>
      <c r="I31" s="12">
        <f>C31*(D31*H31^(-1)+1+E31*H31+F31*H31^2+G31*H31^3)</f>
        <v>185945860508.79999</v>
      </c>
    </row>
    <row r="32" spans="1:9" x14ac:dyDescent="0.25">
      <c r="B32">
        <v>2</v>
      </c>
      <c r="C32" s="12">
        <v>201040000000</v>
      </c>
      <c r="D32" s="12">
        <v>0</v>
      </c>
      <c r="E32" s="12">
        <v>-3.0699999999999998E-4</v>
      </c>
      <c r="F32" s="12">
        <v>2.16E-7</v>
      </c>
      <c r="G32" s="12">
        <v>-8.964E-11</v>
      </c>
      <c r="H32" s="5">
        <v>300</v>
      </c>
      <c r="I32" s="12">
        <f t="shared" ref="I32:I40" si="4">C32*(D32*H32^(-1)+1+E32*H32+F32*H32^2+G32*H32^3)</f>
        <v>185945860508.79999</v>
      </c>
    </row>
    <row r="33" spans="2:9" x14ac:dyDescent="0.25">
      <c r="B33">
        <v>3</v>
      </c>
      <c r="C33" s="12">
        <v>201040000000</v>
      </c>
      <c r="D33" s="12">
        <v>0</v>
      </c>
      <c r="E33" s="12">
        <v>-3.0699999999999998E-4</v>
      </c>
      <c r="F33" s="12">
        <v>2.16E-7</v>
      </c>
      <c r="G33" s="12">
        <v>-8.964E-11</v>
      </c>
      <c r="H33" s="5">
        <v>300</v>
      </c>
      <c r="I33" s="12">
        <f t="shared" si="4"/>
        <v>185945860508.79999</v>
      </c>
    </row>
    <row r="34" spans="2:9" x14ac:dyDescent="0.25">
      <c r="B34">
        <v>4</v>
      </c>
      <c r="C34" s="12">
        <v>201040000000</v>
      </c>
      <c r="D34" s="12">
        <v>0</v>
      </c>
      <c r="E34" s="12">
        <v>-3.0699999999999998E-4</v>
      </c>
      <c r="F34" s="12">
        <v>2.16E-7</v>
      </c>
      <c r="G34" s="12">
        <v>-8.964E-11</v>
      </c>
      <c r="H34" s="5">
        <v>300</v>
      </c>
      <c r="I34" s="12">
        <f t="shared" si="4"/>
        <v>185945860508.79999</v>
      </c>
    </row>
    <row r="35" spans="2:9" x14ac:dyDescent="0.25">
      <c r="B35">
        <v>5</v>
      </c>
      <c r="C35" s="12">
        <v>201040000000</v>
      </c>
      <c r="D35" s="12">
        <v>0</v>
      </c>
      <c r="E35" s="12">
        <v>-3.0699999999999998E-4</v>
      </c>
      <c r="F35" s="12">
        <v>2.16E-7</v>
      </c>
      <c r="G35" s="12">
        <v>-8.964E-11</v>
      </c>
      <c r="H35" s="5">
        <v>300</v>
      </c>
      <c r="I35" s="12">
        <f t="shared" si="4"/>
        <v>185945860508.79999</v>
      </c>
    </row>
    <row r="36" spans="2:9" x14ac:dyDescent="0.25">
      <c r="B36">
        <v>6</v>
      </c>
      <c r="C36" s="12">
        <v>201040000000</v>
      </c>
      <c r="D36" s="12">
        <v>0</v>
      </c>
      <c r="E36" s="12">
        <v>-3.0699999999999998E-4</v>
      </c>
      <c r="F36" s="12">
        <v>2.16E-7</v>
      </c>
      <c r="G36" s="12">
        <v>-8.964E-11</v>
      </c>
      <c r="H36" s="5">
        <v>300</v>
      </c>
      <c r="I36" s="12">
        <f t="shared" si="4"/>
        <v>185945860508.79999</v>
      </c>
    </row>
    <row r="37" spans="2:9" x14ac:dyDescent="0.25">
      <c r="B37">
        <v>7</v>
      </c>
      <c r="C37" s="12">
        <v>201040000000</v>
      </c>
      <c r="D37" s="12">
        <v>0</v>
      </c>
      <c r="E37" s="12">
        <v>-3.0699999999999998E-4</v>
      </c>
      <c r="F37" s="12">
        <v>2.16E-7</v>
      </c>
      <c r="G37" s="12">
        <v>-8.964E-11</v>
      </c>
      <c r="H37" s="5">
        <v>300</v>
      </c>
      <c r="I37" s="12">
        <f t="shared" si="4"/>
        <v>185945860508.79999</v>
      </c>
    </row>
    <row r="38" spans="2:9" x14ac:dyDescent="0.25">
      <c r="B38">
        <v>8</v>
      </c>
      <c r="C38" s="12">
        <v>201040000000</v>
      </c>
      <c r="D38" s="12">
        <v>0</v>
      </c>
      <c r="E38" s="12">
        <v>-3.0699999999999998E-4</v>
      </c>
      <c r="F38" s="12">
        <v>2.16E-7</v>
      </c>
      <c r="G38" s="12">
        <v>-8.964E-11</v>
      </c>
      <c r="H38" s="5">
        <v>300</v>
      </c>
      <c r="I38" s="12">
        <f t="shared" si="4"/>
        <v>185945860508.79999</v>
      </c>
    </row>
    <row r="39" spans="2:9" x14ac:dyDescent="0.25">
      <c r="B39">
        <v>9</v>
      </c>
      <c r="C39" s="12">
        <v>201040000000</v>
      </c>
      <c r="D39" s="12">
        <v>0</v>
      </c>
      <c r="E39" s="12">
        <v>-3.0699999999999998E-4</v>
      </c>
      <c r="F39" s="12">
        <v>2.16E-7</v>
      </c>
      <c r="G39" s="12">
        <v>-8.964E-11</v>
      </c>
      <c r="H39" s="5">
        <v>300</v>
      </c>
      <c r="I39" s="12">
        <f t="shared" si="4"/>
        <v>185945860508.79999</v>
      </c>
    </row>
    <row r="40" spans="2:9" x14ac:dyDescent="0.25">
      <c r="B40">
        <v>10</v>
      </c>
      <c r="C40" s="12">
        <v>201040000000</v>
      </c>
      <c r="D40" s="12">
        <v>0</v>
      </c>
      <c r="E40" s="12">
        <v>-3.0699999999999998E-4</v>
      </c>
      <c r="F40" s="12">
        <v>2.16E-7</v>
      </c>
      <c r="G40" s="12">
        <v>-8.964E-11</v>
      </c>
      <c r="H40" s="5">
        <v>300</v>
      </c>
      <c r="I40" s="12">
        <f t="shared" si="4"/>
        <v>185945860508.79999</v>
      </c>
    </row>
  </sheetData>
  <sortState ref="K2:K11">
    <sortCondition descending="1" ref="K2"/>
  </sortState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Views>
    <sheetView topLeftCell="A43" workbookViewId="0">
      <selection activeCell="P93" sqref="P93"/>
    </sheetView>
  </sheetViews>
  <sheetFormatPr defaultRowHeight="14" x14ac:dyDescent="0.25"/>
  <cols>
    <col min="1" max="1" width="10.36328125" customWidth="1"/>
    <col min="2" max="2" width="11.08984375" customWidth="1"/>
    <col min="3" max="3" width="10.453125" customWidth="1"/>
    <col min="4" max="4" width="9.26953125" bestFit="1" customWidth="1"/>
    <col min="5" max="5" width="10.453125" customWidth="1"/>
    <col min="6" max="6" width="11.90625" customWidth="1"/>
    <col min="7" max="7" width="12.36328125" customWidth="1"/>
    <col min="8" max="8" width="10.7265625" customWidth="1"/>
    <col min="9" max="9" width="9.26953125" bestFit="1" customWidth="1"/>
    <col min="10" max="10" width="8.1796875" customWidth="1"/>
    <col min="11" max="11" width="8.54296875" customWidth="1"/>
    <col min="13" max="13" width="10.26953125" bestFit="1" customWidth="1"/>
    <col min="15" max="15" width="9.26953125" bestFit="1" customWidth="1"/>
  </cols>
  <sheetData>
    <row r="1" spans="1:12" x14ac:dyDescent="0.25">
      <c r="A1" s="2" t="s">
        <v>131</v>
      </c>
    </row>
    <row r="2" spans="1:12" x14ac:dyDescent="0.25">
      <c r="A2" t="s">
        <v>147</v>
      </c>
    </row>
    <row r="3" spans="1:12" x14ac:dyDescent="0.25">
      <c r="B3" t="s">
        <v>108</v>
      </c>
      <c r="C3" t="s">
        <v>111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142</v>
      </c>
    </row>
    <row r="4" spans="1:12" x14ac:dyDescent="0.25">
      <c r="A4">
        <v>1</v>
      </c>
      <c r="B4">
        <v>2.09</v>
      </c>
      <c r="C4">
        <v>204</v>
      </c>
      <c r="D4" s="1">
        <v>0.01</v>
      </c>
      <c r="E4" s="1">
        <v>-4.7499999999999999E-3</v>
      </c>
      <c r="F4">
        <v>0.2</v>
      </c>
      <c r="G4">
        <f>(0.5+E4/D4)^F4</f>
        <v>0.47817624989501856</v>
      </c>
      <c r="H4">
        <f t="shared" ref="H4:H23" si="0">(B4-C4)*G4+C4</f>
        <v>107.45143338369681</v>
      </c>
      <c r="I4">
        <f>1/H4</f>
        <v>9.3065301086223216E-3</v>
      </c>
      <c r="L4">
        <v>-4.5000000000000005E-3</v>
      </c>
    </row>
    <row r="5" spans="1:12" x14ac:dyDescent="0.25">
      <c r="A5">
        <v>2</v>
      </c>
      <c r="B5">
        <v>2.09</v>
      </c>
      <c r="C5">
        <v>204</v>
      </c>
      <c r="D5" s="1">
        <v>0.01</v>
      </c>
      <c r="E5" s="1">
        <v>-4.2500000000000003E-3</v>
      </c>
      <c r="F5">
        <v>0.2</v>
      </c>
      <c r="G5">
        <f t="shared" ref="G5:G23" si="1">(0.5+E5/D5)^F5</f>
        <v>0.59567894908354579</v>
      </c>
      <c r="H5">
        <f t="shared" si="0"/>
        <v>83.726463390541269</v>
      </c>
      <c r="I5">
        <f t="shared" ref="I5:I23" si="2">1/H5</f>
        <v>1.1943655082330539E-2</v>
      </c>
      <c r="L5">
        <v>-4.0000000000000001E-3</v>
      </c>
    </row>
    <row r="6" spans="1:12" x14ac:dyDescent="0.25">
      <c r="A6">
        <v>3</v>
      </c>
      <c r="B6">
        <v>2.09</v>
      </c>
      <c r="C6">
        <v>204</v>
      </c>
      <c r="D6" s="1">
        <v>0.01</v>
      </c>
      <c r="E6" s="1">
        <v>-3.7500000000000003E-3</v>
      </c>
      <c r="F6">
        <v>0.2</v>
      </c>
      <c r="G6">
        <f t="shared" si="1"/>
        <v>0.6597539553864471</v>
      </c>
      <c r="H6">
        <f t="shared" si="0"/>
        <v>70.789078867922456</v>
      </c>
      <c r="I6">
        <f t="shared" si="2"/>
        <v>1.4126472840051921E-2</v>
      </c>
      <c r="L6">
        <v>-3.5000000000000001E-3</v>
      </c>
    </row>
    <row r="7" spans="1:12" x14ac:dyDescent="0.25">
      <c r="A7">
        <v>4</v>
      </c>
      <c r="B7">
        <v>2.09</v>
      </c>
      <c r="C7">
        <v>204</v>
      </c>
      <c r="D7" s="1">
        <v>0.01</v>
      </c>
      <c r="E7" s="1">
        <v>-3.2500000000000003E-3</v>
      </c>
      <c r="F7">
        <v>0.2</v>
      </c>
      <c r="G7">
        <f t="shared" si="1"/>
        <v>0.705679676106998</v>
      </c>
      <c r="H7">
        <f t="shared" si="0"/>
        <v>61.516216597236024</v>
      </c>
      <c r="I7">
        <f t="shared" si="2"/>
        <v>1.625587617891525E-2</v>
      </c>
      <c r="L7">
        <v>-3.0000000000000001E-3</v>
      </c>
    </row>
    <row r="8" spans="1:12" x14ac:dyDescent="0.25">
      <c r="A8">
        <v>5</v>
      </c>
      <c r="B8">
        <v>2.09</v>
      </c>
      <c r="C8">
        <v>204</v>
      </c>
      <c r="D8" s="1">
        <v>0.01</v>
      </c>
      <c r="E8" s="1">
        <v>-2.7500000000000003E-3</v>
      </c>
      <c r="F8">
        <v>0.2</v>
      </c>
      <c r="G8">
        <f t="shared" si="1"/>
        <v>0.74205569695102946</v>
      </c>
      <c r="H8">
        <f t="shared" si="0"/>
        <v>54.171534228617645</v>
      </c>
      <c r="I8">
        <f t="shared" si="2"/>
        <v>1.8459879607244385E-2</v>
      </c>
      <c r="L8">
        <v>-2.5000000000000001E-3</v>
      </c>
    </row>
    <row r="9" spans="1:12" x14ac:dyDescent="0.25">
      <c r="A9">
        <v>6</v>
      </c>
      <c r="B9">
        <v>2.09</v>
      </c>
      <c r="C9">
        <v>204</v>
      </c>
      <c r="D9" s="1">
        <v>0.01</v>
      </c>
      <c r="E9" s="1">
        <v>-2.2500000000000003E-3</v>
      </c>
      <c r="F9">
        <v>0.2</v>
      </c>
      <c r="G9">
        <f t="shared" si="1"/>
        <v>0.77244317231447268</v>
      </c>
      <c r="H9">
        <f t="shared" si="0"/>
        <v>48.035999077984826</v>
      </c>
      <c r="I9">
        <f t="shared" si="2"/>
        <v>2.0817720442881466E-2</v>
      </c>
      <c r="L9">
        <v>-2E-3</v>
      </c>
    </row>
    <row r="10" spans="1:12" x14ac:dyDescent="0.25">
      <c r="A10">
        <v>7</v>
      </c>
      <c r="B10">
        <v>2.09</v>
      </c>
      <c r="C10">
        <v>204</v>
      </c>
      <c r="D10" s="1">
        <v>0.01</v>
      </c>
      <c r="E10" s="1">
        <v>-1.7500000000000003E-3</v>
      </c>
      <c r="F10">
        <v>0.2</v>
      </c>
      <c r="G10">
        <f t="shared" si="1"/>
        <v>0.79868710407691512</v>
      </c>
      <c r="H10">
        <f t="shared" si="0"/>
        <v>42.737086815830082</v>
      </c>
      <c r="I10">
        <f t="shared" si="2"/>
        <v>2.3398880796657244E-2</v>
      </c>
      <c r="L10">
        <v>-1.5E-3</v>
      </c>
    </row>
    <row r="11" spans="1:12" x14ac:dyDescent="0.25">
      <c r="A11">
        <v>8</v>
      </c>
      <c r="B11">
        <v>2.09</v>
      </c>
      <c r="C11">
        <v>204</v>
      </c>
      <c r="D11" s="1">
        <v>0.01</v>
      </c>
      <c r="E11" s="1">
        <v>-1.2500000000000002E-3</v>
      </c>
      <c r="F11">
        <v>0.2</v>
      </c>
      <c r="G11">
        <f t="shared" si="1"/>
        <v>0.82187591475861288</v>
      </c>
      <c r="H11">
        <f t="shared" si="0"/>
        <v>38.055034051088484</v>
      </c>
      <c r="I11">
        <f t="shared" si="2"/>
        <v>2.6277732366695835E-2</v>
      </c>
      <c r="L11">
        <v>-1E-3</v>
      </c>
    </row>
    <row r="12" spans="1:12" x14ac:dyDescent="0.25">
      <c r="A12">
        <v>9</v>
      </c>
      <c r="B12">
        <v>2.09</v>
      </c>
      <c r="C12">
        <v>204</v>
      </c>
      <c r="D12" s="1">
        <v>0.01</v>
      </c>
      <c r="E12" s="1">
        <v>-7.5000000000000023E-4</v>
      </c>
      <c r="F12">
        <v>0.2</v>
      </c>
      <c r="G12">
        <f t="shared" si="1"/>
        <v>0.84270929856513987</v>
      </c>
      <c r="H12">
        <f t="shared" si="0"/>
        <v>33.848565526712605</v>
      </c>
      <c r="I12">
        <f t="shared" si="2"/>
        <v>2.9543349457773038E-2</v>
      </c>
      <c r="L12">
        <v>-5.0000000000000001E-4</v>
      </c>
    </row>
    <row r="13" spans="1:12" x14ac:dyDescent="0.25">
      <c r="A13">
        <v>10</v>
      </c>
      <c r="B13">
        <v>2.09</v>
      </c>
      <c r="C13">
        <v>204</v>
      </c>
      <c r="D13" s="1">
        <v>0.01</v>
      </c>
      <c r="E13" s="1">
        <v>-2.5000000000000022E-4</v>
      </c>
      <c r="F13">
        <v>0.2</v>
      </c>
      <c r="G13">
        <f t="shared" si="1"/>
        <v>0.86166553419460878</v>
      </c>
      <c r="H13">
        <f t="shared" si="0"/>
        <v>30.021111990766542</v>
      </c>
      <c r="I13">
        <f t="shared" si="2"/>
        <v>3.3309892062211605E-2</v>
      </c>
      <c r="L13">
        <v>0</v>
      </c>
    </row>
    <row r="14" spans="1:12" x14ac:dyDescent="0.25">
      <c r="A14">
        <v>11</v>
      </c>
      <c r="B14">
        <v>2.09</v>
      </c>
      <c r="C14">
        <v>204</v>
      </c>
      <c r="D14" s="1">
        <v>0.01</v>
      </c>
      <c r="E14" s="1">
        <v>2.4999999999999979E-4</v>
      </c>
      <c r="F14">
        <v>0.2</v>
      </c>
      <c r="G14">
        <f t="shared" si="1"/>
        <v>0.87908700598434464</v>
      </c>
      <c r="H14">
        <f t="shared" si="0"/>
        <v>26.503542621700973</v>
      </c>
      <c r="I14">
        <f t="shared" si="2"/>
        <v>3.7730805057781404E-2</v>
      </c>
      <c r="L14">
        <v>5.0000000000000001E-4</v>
      </c>
    </row>
    <row r="15" spans="1:12" x14ac:dyDescent="0.25">
      <c r="A15">
        <v>12</v>
      </c>
      <c r="B15">
        <v>2.09</v>
      </c>
      <c r="C15">
        <v>204</v>
      </c>
      <c r="D15" s="1">
        <v>0.01</v>
      </c>
      <c r="E15" s="1">
        <v>7.499999999999998E-4</v>
      </c>
      <c r="F15">
        <v>0.2</v>
      </c>
      <c r="G15">
        <f t="shared" si="1"/>
        <v>0.89522781818806374</v>
      </c>
      <c r="H15">
        <f t="shared" si="0"/>
        <v>23.244551229648067</v>
      </c>
      <c r="I15">
        <f t="shared" si="2"/>
        <v>4.3020834866646741E-2</v>
      </c>
      <c r="L15">
        <v>1E-3</v>
      </c>
    </row>
    <row r="16" spans="1:12" x14ac:dyDescent="0.25">
      <c r="A16">
        <v>13</v>
      </c>
      <c r="B16">
        <v>2.09</v>
      </c>
      <c r="C16">
        <v>204</v>
      </c>
      <c r="D16" s="1">
        <v>0.01</v>
      </c>
      <c r="E16" s="1">
        <v>1.2499999999999998E-3</v>
      </c>
      <c r="F16">
        <v>0.2</v>
      </c>
      <c r="G16">
        <f t="shared" si="1"/>
        <v>0.91028210151304012</v>
      </c>
      <c r="H16">
        <f t="shared" si="0"/>
        <v>20.204940883502076</v>
      </c>
      <c r="I16">
        <f t="shared" si="2"/>
        <v>4.9492844634676916E-2</v>
      </c>
      <c r="L16">
        <v>1.5E-3</v>
      </c>
    </row>
    <row r="17" spans="1:15" x14ac:dyDescent="0.25">
      <c r="A17">
        <v>14</v>
      </c>
      <c r="B17">
        <v>2.09</v>
      </c>
      <c r="C17">
        <v>204</v>
      </c>
      <c r="D17" s="1">
        <v>0.01</v>
      </c>
      <c r="E17" s="1">
        <v>1.7499999999999998E-3</v>
      </c>
      <c r="F17">
        <v>0.2</v>
      </c>
      <c r="G17">
        <f t="shared" si="1"/>
        <v>0.92440174060985347</v>
      </c>
      <c r="H17">
        <f t="shared" si="0"/>
        <v>17.35404455346449</v>
      </c>
      <c r="I17">
        <f t="shared" si="2"/>
        <v>5.7623454689147036E-2</v>
      </c>
      <c r="L17">
        <v>2E-3</v>
      </c>
    </row>
    <row r="18" spans="1:15" x14ac:dyDescent="0.25">
      <c r="A18">
        <v>15</v>
      </c>
      <c r="B18">
        <v>2.09</v>
      </c>
      <c r="C18">
        <v>204</v>
      </c>
      <c r="D18" s="1">
        <v>0.01</v>
      </c>
      <c r="E18" s="1">
        <v>2.2499999999999998E-3</v>
      </c>
      <c r="F18">
        <v>0.2</v>
      </c>
      <c r="G18">
        <f t="shared" si="1"/>
        <v>0.93770795710378063</v>
      </c>
      <c r="H18">
        <f t="shared" si="0"/>
        <v>14.667386381175646</v>
      </c>
      <c r="I18">
        <f t="shared" si="2"/>
        <v>6.8178472565733714E-2</v>
      </c>
      <c r="L18">
        <v>2.5000000000000001E-3</v>
      </c>
    </row>
    <row r="19" spans="1:15" x14ac:dyDescent="0.25">
      <c r="A19">
        <v>16</v>
      </c>
      <c r="B19">
        <v>2.09</v>
      </c>
      <c r="C19">
        <v>204</v>
      </c>
      <c r="D19" s="1">
        <v>0.01</v>
      </c>
      <c r="E19" s="1">
        <v>2.7499999999999998E-3</v>
      </c>
      <c r="F19">
        <v>0.2</v>
      </c>
      <c r="G19">
        <f t="shared" si="1"/>
        <v>0.95029914932898651</v>
      </c>
      <c r="H19">
        <f t="shared" si="0"/>
        <v>12.125098758984336</v>
      </c>
      <c r="I19">
        <f t="shared" si="2"/>
        <v>8.2473555051172667E-2</v>
      </c>
      <c r="L19">
        <v>3.0000000000000001E-3</v>
      </c>
    </row>
    <row r="20" spans="1:15" x14ac:dyDescent="0.25">
      <c r="A20">
        <v>17</v>
      </c>
      <c r="B20">
        <v>2.09</v>
      </c>
      <c r="C20">
        <v>204</v>
      </c>
      <c r="D20" s="1">
        <v>0.01</v>
      </c>
      <c r="E20" s="1">
        <v>3.2499999999999999E-3</v>
      </c>
      <c r="F20">
        <v>0.2</v>
      </c>
      <c r="G20">
        <f t="shared" si="1"/>
        <v>0.96225635884689897</v>
      </c>
      <c r="H20">
        <f t="shared" si="0"/>
        <v>9.7108185852226256</v>
      </c>
      <c r="I20">
        <f t="shared" si="2"/>
        <v>0.10297793035921229</v>
      </c>
      <c r="L20">
        <v>3.5000000000000001E-3</v>
      </c>
    </row>
    <row r="21" spans="1:15" x14ac:dyDescent="0.25">
      <c r="A21">
        <v>18</v>
      </c>
      <c r="B21">
        <v>2.09</v>
      </c>
      <c r="C21">
        <v>204</v>
      </c>
      <c r="D21" s="1">
        <v>0.01</v>
      </c>
      <c r="E21" s="1">
        <v>3.7499999999999999E-3</v>
      </c>
      <c r="F21">
        <v>0.2</v>
      </c>
      <c r="G21">
        <f t="shared" si="1"/>
        <v>0.97364718061516808</v>
      </c>
      <c r="H21">
        <f t="shared" si="0"/>
        <v>7.4108977619914072</v>
      </c>
      <c r="I21">
        <f t="shared" si="2"/>
        <v>0.13493641824729297</v>
      </c>
      <c r="L21">
        <v>4.0000000000000001E-3</v>
      </c>
    </row>
    <row r="22" spans="1:15" x14ac:dyDescent="0.25">
      <c r="A22">
        <v>19</v>
      </c>
      <c r="B22">
        <v>2.09</v>
      </c>
      <c r="C22">
        <v>204</v>
      </c>
      <c r="D22" s="1">
        <v>0.01</v>
      </c>
      <c r="E22" s="1">
        <v>4.2500000000000003E-3</v>
      </c>
      <c r="F22">
        <v>0.2</v>
      </c>
      <c r="G22">
        <f t="shared" si="1"/>
        <v>0.98452862239963668</v>
      </c>
      <c r="H22">
        <f t="shared" si="0"/>
        <v>5.2138258512893572</v>
      </c>
      <c r="I22">
        <f t="shared" si="2"/>
        <v>0.19179773711711223</v>
      </c>
      <c r="L22">
        <v>4.5000000000000005E-3</v>
      </c>
      <c r="O22" s="1"/>
    </row>
    <row r="23" spans="1:15" x14ac:dyDescent="0.25">
      <c r="A23">
        <v>20</v>
      </c>
      <c r="B23">
        <v>2.09</v>
      </c>
      <c r="C23">
        <v>204</v>
      </c>
      <c r="D23" s="1">
        <v>0.01</v>
      </c>
      <c r="E23" s="1">
        <v>4.7500000000000007E-3</v>
      </c>
      <c r="F23">
        <v>0.2</v>
      </c>
      <c r="G23">
        <f t="shared" si="1"/>
        <v>0.99494923662053192</v>
      </c>
      <c r="H23">
        <f t="shared" si="0"/>
        <v>3.1097996339483984</v>
      </c>
      <c r="I23">
        <f t="shared" si="2"/>
        <v>0.32156412557369063</v>
      </c>
      <c r="L23">
        <v>5.000000000000001E-3</v>
      </c>
    </row>
    <row r="25" spans="1:15" x14ac:dyDescent="0.25">
      <c r="A25" s="2" t="s">
        <v>130</v>
      </c>
    </row>
    <row r="27" spans="1:15" x14ac:dyDescent="0.25">
      <c r="A27" t="s">
        <v>26</v>
      </c>
      <c r="B27" t="s">
        <v>140</v>
      </c>
      <c r="C27" t="s">
        <v>84</v>
      </c>
      <c r="D27" t="s">
        <v>90</v>
      </c>
      <c r="E27" t="s">
        <v>85</v>
      </c>
      <c r="F27" t="s">
        <v>87</v>
      </c>
      <c r="G27" t="s">
        <v>86</v>
      </c>
      <c r="H27" s="5" t="s">
        <v>88</v>
      </c>
      <c r="I27" t="s">
        <v>89</v>
      </c>
      <c r="J27" t="s">
        <v>137</v>
      </c>
      <c r="K27" t="s">
        <v>138</v>
      </c>
      <c r="L27" t="s">
        <v>61</v>
      </c>
      <c r="M27" s="1"/>
    </row>
    <row r="28" spans="1:15" x14ac:dyDescent="0.25">
      <c r="A28">
        <v>1</v>
      </c>
      <c r="B28" s="1">
        <f>1/2.1</f>
        <v>0.47619047619047616</v>
      </c>
      <c r="C28" s="1">
        <v>5.0000000000000002E-5</v>
      </c>
      <c r="D28" s="1">
        <f>B28*C28</f>
        <v>2.380952380952381E-5</v>
      </c>
      <c r="E28" s="1">
        <f>B28*C28</f>
        <v>2.380952380952381E-5</v>
      </c>
      <c r="F28" s="1">
        <f>SUM(E28:E67)</f>
        <v>6.8452139827520557E-4</v>
      </c>
      <c r="G28" s="1">
        <f>D28/F28</f>
        <v>3.4782731218508098E-2</v>
      </c>
      <c r="H28" s="1">
        <f>1-I28</f>
        <v>0.96521726878149194</v>
      </c>
      <c r="I28" s="1">
        <f>D28/F28</f>
        <v>3.4782731218508098E-2</v>
      </c>
      <c r="J28">
        <v>0</v>
      </c>
      <c r="K28">
        <v>160</v>
      </c>
      <c r="L28">
        <f t="shared" ref="L28:L67" si="3">J28*H28+K28*I28</f>
        <v>5.5652369949612961</v>
      </c>
      <c r="M28" s="1"/>
    </row>
    <row r="29" spans="1:15" x14ac:dyDescent="0.25">
      <c r="A29">
        <v>2</v>
      </c>
      <c r="B29" s="1">
        <f t="shared" ref="B29:B37" si="4">1/2.1</f>
        <v>0.47619047619047616</v>
      </c>
      <c r="C29" s="1">
        <v>5.0000000000000002E-5</v>
      </c>
      <c r="D29" s="1">
        <f>B29*C29+D28</f>
        <v>4.761904761904762E-5</v>
      </c>
      <c r="E29" s="1">
        <f t="shared" ref="E29:E67" si="5">B29*C29</f>
        <v>2.380952380952381E-5</v>
      </c>
      <c r="F29" s="1">
        <v>6.8452139827520557E-4</v>
      </c>
      <c r="G29" s="1">
        <f t="shared" ref="G29:G67" si="6">D29/F29</f>
        <v>6.9565462437016196E-2</v>
      </c>
      <c r="H29" s="1">
        <f t="shared" ref="H29:H34" si="7">1-I29</f>
        <v>0.93043453756298378</v>
      </c>
      <c r="I29" s="1">
        <f t="shared" ref="I29:I67" si="8">D29/F29</f>
        <v>6.9565462437016196E-2</v>
      </c>
      <c r="J29">
        <v>0</v>
      </c>
      <c r="K29">
        <v>160</v>
      </c>
      <c r="L29">
        <f t="shared" si="3"/>
        <v>11.130473989922592</v>
      </c>
      <c r="M29" s="1"/>
    </row>
    <row r="30" spans="1:15" x14ac:dyDescent="0.25">
      <c r="A30">
        <v>3</v>
      </c>
      <c r="B30" s="1">
        <f t="shared" si="4"/>
        <v>0.47619047619047616</v>
      </c>
      <c r="C30" s="1">
        <v>5.0000000000000002E-5</v>
      </c>
      <c r="D30" s="1">
        <f t="shared" ref="D30:D67" si="9">B30*C30+D29</f>
        <v>7.1428571428571434E-5</v>
      </c>
      <c r="E30" s="1">
        <f t="shared" si="5"/>
        <v>2.380952380952381E-5</v>
      </c>
      <c r="F30" s="1">
        <v>6.8452139827520557E-4</v>
      </c>
      <c r="G30" s="1">
        <f t="shared" si="6"/>
        <v>0.10434819365552431</v>
      </c>
      <c r="H30" s="1">
        <f t="shared" si="7"/>
        <v>0.89565180634447572</v>
      </c>
      <c r="I30" s="1">
        <f t="shared" si="8"/>
        <v>0.10434819365552431</v>
      </c>
      <c r="J30">
        <v>0</v>
      </c>
      <c r="K30">
        <v>160</v>
      </c>
      <c r="L30">
        <f t="shared" si="3"/>
        <v>16.695710984883888</v>
      </c>
      <c r="M30" s="1"/>
    </row>
    <row r="31" spans="1:15" x14ac:dyDescent="0.25">
      <c r="A31">
        <v>4</v>
      </c>
      <c r="B31" s="1">
        <f t="shared" si="4"/>
        <v>0.47619047619047616</v>
      </c>
      <c r="C31" s="1">
        <v>5.0000000000000002E-5</v>
      </c>
      <c r="D31" s="1">
        <f t="shared" si="9"/>
        <v>9.5238095238095241E-5</v>
      </c>
      <c r="E31" s="1">
        <f t="shared" si="5"/>
        <v>2.380952380952381E-5</v>
      </c>
      <c r="F31" s="1">
        <v>6.8452139827520557E-4</v>
      </c>
      <c r="G31" s="1">
        <f t="shared" si="6"/>
        <v>0.13913092487403239</v>
      </c>
      <c r="H31" s="1">
        <f t="shared" si="7"/>
        <v>0.86086907512596755</v>
      </c>
      <c r="I31" s="1">
        <f t="shared" si="8"/>
        <v>0.13913092487403239</v>
      </c>
      <c r="J31">
        <v>0</v>
      </c>
      <c r="K31">
        <v>160</v>
      </c>
      <c r="L31">
        <f t="shared" si="3"/>
        <v>22.260947979845184</v>
      </c>
      <c r="M31" s="1"/>
    </row>
    <row r="32" spans="1:15" x14ac:dyDescent="0.25">
      <c r="A32">
        <v>5</v>
      </c>
      <c r="B32" s="1">
        <f t="shared" si="4"/>
        <v>0.47619047619047616</v>
      </c>
      <c r="C32" s="1">
        <v>5.0000000000000002E-5</v>
      </c>
      <c r="D32" s="1">
        <f t="shared" si="9"/>
        <v>1.1904761904761905E-4</v>
      </c>
      <c r="E32" s="1">
        <f t="shared" si="5"/>
        <v>2.380952380952381E-5</v>
      </c>
      <c r="F32" s="1">
        <v>6.8452139827520557E-4</v>
      </c>
      <c r="G32" s="1">
        <f t="shared" si="6"/>
        <v>0.1739136560925405</v>
      </c>
      <c r="H32" s="1">
        <f t="shared" si="7"/>
        <v>0.8260863439074595</v>
      </c>
      <c r="I32" s="1">
        <f t="shared" si="8"/>
        <v>0.1739136560925405</v>
      </c>
      <c r="J32">
        <v>0</v>
      </c>
      <c r="K32">
        <v>160</v>
      </c>
      <c r="L32">
        <f t="shared" si="3"/>
        <v>27.82618497480648</v>
      </c>
      <c r="M32" s="1"/>
    </row>
    <row r="33" spans="1:15" x14ac:dyDescent="0.25">
      <c r="A33">
        <v>6</v>
      </c>
      <c r="B33" s="1">
        <f t="shared" si="4"/>
        <v>0.47619047619047616</v>
      </c>
      <c r="C33" s="1">
        <v>5.0000000000000002E-5</v>
      </c>
      <c r="D33" s="1">
        <f t="shared" si="9"/>
        <v>1.4285714285714287E-4</v>
      </c>
      <c r="E33" s="1">
        <f t="shared" si="5"/>
        <v>2.380952380952381E-5</v>
      </c>
      <c r="F33" s="1">
        <v>6.8452139827520557E-4</v>
      </c>
      <c r="G33" s="1">
        <f t="shared" si="6"/>
        <v>0.20869638731104861</v>
      </c>
      <c r="H33" s="1">
        <f t="shared" si="7"/>
        <v>0.79130361268895144</v>
      </c>
      <c r="I33" s="1">
        <f t="shared" si="8"/>
        <v>0.20869638731104861</v>
      </c>
      <c r="J33">
        <v>0</v>
      </c>
      <c r="K33">
        <v>160</v>
      </c>
      <c r="L33">
        <f t="shared" si="3"/>
        <v>33.391421969767777</v>
      </c>
      <c r="M33" s="1"/>
    </row>
    <row r="34" spans="1:15" x14ac:dyDescent="0.25">
      <c r="A34">
        <v>7</v>
      </c>
      <c r="B34" s="1">
        <f t="shared" si="4"/>
        <v>0.47619047619047616</v>
      </c>
      <c r="C34" s="1">
        <v>5.0000000000000002E-5</v>
      </c>
      <c r="D34" s="1">
        <f t="shared" si="9"/>
        <v>1.6666666666666669E-4</v>
      </c>
      <c r="E34" s="1">
        <f t="shared" si="5"/>
        <v>2.380952380952381E-5</v>
      </c>
      <c r="F34" s="1">
        <v>6.8452139827520557E-4</v>
      </c>
      <c r="G34" s="1">
        <f t="shared" si="6"/>
        <v>0.24347911852955673</v>
      </c>
      <c r="H34" s="1">
        <f t="shared" si="7"/>
        <v>0.75652088147044327</v>
      </c>
      <c r="I34" s="1">
        <f t="shared" si="8"/>
        <v>0.24347911852955673</v>
      </c>
      <c r="J34">
        <v>0</v>
      </c>
      <c r="K34">
        <v>160</v>
      </c>
      <c r="L34">
        <f t="shared" si="3"/>
        <v>38.956658964729073</v>
      </c>
      <c r="M34" s="1"/>
    </row>
    <row r="35" spans="1:15" x14ac:dyDescent="0.25">
      <c r="A35">
        <v>8</v>
      </c>
      <c r="B35" s="1">
        <f t="shared" si="4"/>
        <v>0.47619047619047616</v>
      </c>
      <c r="C35" s="1">
        <v>5.0000000000000002E-5</v>
      </c>
      <c r="D35" s="1">
        <f t="shared" si="9"/>
        <v>1.9047619047619051E-4</v>
      </c>
      <c r="E35" s="1">
        <f t="shared" si="5"/>
        <v>2.380952380952381E-5</v>
      </c>
      <c r="F35" s="1">
        <v>6.8452139827520557E-4</v>
      </c>
      <c r="G35" s="1">
        <f t="shared" si="6"/>
        <v>0.27826184974806484</v>
      </c>
      <c r="H35" s="1">
        <f t="shared" ref="H35:H67" si="10">1-I35</f>
        <v>0.72173815025193511</v>
      </c>
      <c r="I35" s="1">
        <f t="shared" si="8"/>
        <v>0.27826184974806484</v>
      </c>
      <c r="J35">
        <v>0</v>
      </c>
      <c r="K35">
        <v>160</v>
      </c>
      <c r="L35">
        <f t="shared" si="3"/>
        <v>44.521895959690376</v>
      </c>
      <c r="M35" s="1"/>
    </row>
    <row r="36" spans="1:15" x14ac:dyDescent="0.25">
      <c r="A36">
        <v>9</v>
      </c>
      <c r="B36" s="1">
        <f t="shared" si="4"/>
        <v>0.47619047619047616</v>
      </c>
      <c r="C36" s="1">
        <v>5.0000000000000002E-5</v>
      </c>
      <c r="D36" s="1">
        <f t="shared" si="9"/>
        <v>2.1428571428571433E-4</v>
      </c>
      <c r="E36" s="1">
        <f t="shared" si="5"/>
        <v>2.380952380952381E-5</v>
      </c>
      <c r="F36" s="1">
        <v>6.8452139827520557E-4</v>
      </c>
      <c r="G36" s="1">
        <f t="shared" si="6"/>
        <v>0.31304458096657295</v>
      </c>
      <c r="H36" s="1">
        <f t="shared" si="10"/>
        <v>0.68695541903342705</v>
      </c>
      <c r="I36" s="1">
        <f t="shared" si="8"/>
        <v>0.31304458096657295</v>
      </c>
      <c r="J36">
        <v>0</v>
      </c>
      <c r="K36">
        <v>160</v>
      </c>
      <c r="L36">
        <f t="shared" si="3"/>
        <v>50.087132954651672</v>
      </c>
      <c r="M36" s="1"/>
      <c r="O36" s="1"/>
    </row>
    <row r="37" spans="1:15" x14ac:dyDescent="0.25">
      <c r="A37">
        <v>10</v>
      </c>
      <c r="B37" s="1">
        <f t="shared" si="4"/>
        <v>0.47619047619047616</v>
      </c>
      <c r="C37" s="1">
        <v>5.0000000000000002E-5</v>
      </c>
      <c r="D37" s="1">
        <f t="shared" si="9"/>
        <v>2.3809523809523815E-4</v>
      </c>
      <c r="E37" s="1">
        <f t="shared" si="5"/>
        <v>2.380952380952381E-5</v>
      </c>
      <c r="F37" s="1">
        <v>6.8452139827520557E-4</v>
      </c>
      <c r="G37" s="1">
        <f t="shared" si="6"/>
        <v>0.34782731218508106</v>
      </c>
      <c r="H37" s="1">
        <f t="shared" si="10"/>
        <v>0.65217268781491899</v>
      </c>
      <c r="I37" s="1">
        <f t="shared" si="8"/>
        <v>0.34782731218508106</v>
      </c>
      <c r="J37">
        <v>0</v>
      </c>
      <c r="K37">
        <v>160</v>
      </c>
      <c r="L37">
        <f t="shared" si="3"/>
        <v>55.652369949612968</v>
      </c>
      <c r="M37" s="1"/>
    </row>
    <row r="38" spans="1:15" x14ac:dyDescent="0.25">
      <c r="A38">
        <v>11</v>
      </c>
      <c r="B38" s="1">
        <v>5.0263316951680622E-3</v>
      </c>
      <c r="C38" s="1">
        <v>5.0000000000000001E-4</v>
      </c>
      <c r="D38" s="1">
        <f t="shared" si="9"/>
        <v>2.4060840394282218E-4</v>
      </c>
      <c r="E38" s="1">
        <f t="shared" si="5"/>
        <v>2.5131658475840311E-6</v>
      </c>
      <c r="F38" s="1">
        <v>6.8452139827520557E-4</v>
      </c>
      <c r="G38" s="1">
        <f t="shared" si="6"/>
        <v>0.35149873261681114</v>
      </c>
      <c r="H38" s="1">
        <f t="shared" si="10"/>
        <v>0.64850126738318892</v>
      </c>
      <c r="I38" s="1">
        <f t="shared" si="8"/>
        <v>0.35149873261681114</v>
      </c>
      <c r="J38">
        <v>0</v>
      </c>
      <c r="K38">
        <v>160</v>
      </c>
      <c r="L38">
        <f t="shared" si="3"/>
        <v>56.23979721868978</v>
      </c>
      <c r="M38" s="1"/>
    </row>
    <row r="39" spans="1:15" x14ac:dyDescent="0.25">
      <c r="A39">
        <v>12</v>
      </c>
      <c r="B39" s="1">
        <v>5.2950185788964389E-3</v>
      </c>
      <c r="C39" s="1">
        <v>5.0000000000000001E-4</v>
      </c>
      <c r="D39" s="1">
        <f t="shared" si="9"/>
        <v>2.4325591323227041E-4</v>
      </c>
      <c r="E39" s="1">
        <f t="shared" si="5"/>
        <v>2.6475092894482195E-6</v>
      </c>
      <c r="F39" s="1">
        <v>6.8452139827520557E-4</v>
      </c>
      <c r="G39" s="1">
        <f t="shared" si="6"/>
        <v>0.35536641198537317</v>
      </c>
      <c r="H39" s="1">
        <f t="shared" si="10"/>
        <v>0.64463358801462678</v>
      </c>
      <c r="I39" s="1">
        <f t="shared" si="8"/>
        <v>0.35536641198537317</v>
      </c>
      <c r="J39">
        <v>0</v>
      </c>
      <c r="K39">
        <v>160</v>
      </c>
      <c r="L39">
        <f t="shared" si="3"/>
        <v>56.858625917659708</v>
      </c>
      <c r="M39" s="1"/>
    </row>
    <row r="40" spans="1:15" x14ac:dyDescent="0.25">
      <c r="A40">
        <v>13</v>
      </c>
      <c r="B40" s="1">
        <v>5.5940535211070636E-3</v>
      </c>
      <c r="C40" s="1">
        <v>5.0000000000000001E-4</v>
      </c>
      <c r="D40" s="1">
        <f t="shared" si="9"/>
        <v>2.4605293999282394E-4</v>
      </c>
      <c r="E40" s="1">
        <f t="shared" si="5"/>
        <v>2.797026760553532E-6</v>
      </c>
      <c r="F40" s="1">
        <v>6.8452139827520557E-4</v>
      </c>
      <c r="G40" s="1">
        <f t="shared" si="6"/>
        <v>0.35945251764635211</v>
      </c>
      <c r="H40" s="1">
        <f t="shared" si="10"/>
        <v>0.64054748235364789</v>
      </c>
      <c r="I40" s="1">
        <f t="shared" si="8"/>
        <v>0.35945251764635211</v>
      </c>
      <c r="J40">
        <v>0</v>
      </c>
      <c r="K40">
        <v>160</v>
      </c>
      <c r="L40">
        <f t="shared" si="3"/>
        <v>57.512402823416338</v>
      </c>
      <c r="M40" s="1"/>
    </row>
    <row r="41" spans="1:15" x14ac:dyDescent="0.25">
      <c r="A41">
        <v>14</v>
      </c>
      <c r="B41" s="1">
        <v>5.9288859771471089E-3</v>
      </c>
      <c r="C41" s="1">
        <v>5.0000000000000001E-4</v>
      </c>
      <c r="D41" s="1">
        <f t="shared" si="9"/>
        <v>2.490173829813975E-4</v>
      </c>
      <c r="E41" s="1">
        <f t="shared" si="5"/>
        <v>2.9644429885735544E-6</v>
      </c>
      <c r="F41" s="1">
        <v>6.8452139827520557E-4</v>
      </c>
      <c r="G41" s="1">
        <f t="shared" si="6"/>
        <v>0.36378319744108617</v>
      </c>
      <c r="H41" s="1">
        <f t="shared" si="10"/>
        <v>0.63621680255891389</v>
      </c>
      <c r="I41" s="1">
        <f t="shared" si="8"/>
        <v>0.36378319744108617</v>
      </c>
      <c r="J41">
        <v>0</v>
      </c>
      <c r="K41">
        <v>160</v>
      </c>
      <c r="L41">
        <f t="shared" si="3"/>
        <v>58.205311590573785</v>
      </c>
      <c r="M41" s="1"/>
    </row>
    <row r="42" spans="1:15" x14ac:dyDescent="0.25">
      <c r="A42">
        <v>15</v>
      </c>
      <c r="B42" s="1">
        <v>6.3063531778501953E-3</v>
      </c>
      <c r="C42" s="1">
        <v>5.0000000000000001E-4</v>
      </c>
      <c r="D42" s="1">
        <f t="shared" si="9"/>
        <v>2.5217055957032261E-4</v>
      </c>
      <c r="E42" s="1">
        <f t="shared" si="5"/>
        <v>3.1531765889250975E-6</v>
      </c>
      <c r="F42" s="1">
        <v>6.8452139827520557E-4</v>
      </c>
      <c r="G42" s="1">
        <f t="shared" si="6"/>
        <v>0.36838959337972332</v>
      </c>
      <c r="H42" s="1">
        <f t="shared" si="10"/>
        <v>0.63161040662027668</v>
      </c>
      <c r="I42" s="1">
        <f t="shared" si="8"/>
        <v>0.36838959337972332</v>
      </c>
      <c r="J42">
        <v>0</v>
      </c>
      <c r="K42">
        <v>160</v>
      </c>
      <c r="L42">
        <f t="shared" si="3"/>
        <v>58.942334940755728</v>
      </c>
    </row>
    <row r="43" spans="1:15" x14ac:dyDescent="0.25">
      <c r="A43">
        <v>16</v>
      </c>
      <c r="B43" s="1">
        <v>6.7351519366087497E-3</v>
      </c>
      <c r="C43" s="1">
        <v>5.0000000000000001E-4</v>
      </c>
      <c r="D43" s="1">
        <f t="shared" si="9"/>
        <v>2.5553813553862696E-4</v>
      </c>
      <c r="E43" s="1">
        <f t="shared" si="5"/>
        <v>3.3675759683043747E-6</v>
      </c>
      <c r="F43" s="1">
        <v>6.8452139827520557E-4</v>
      </c>
      <c r="G43" s="1">
        <f t="shared" si="6"/>
        <v>0.37330919994978767</v>
      </c>
      <c r="H43" s="1">
        <f t="shared" si="10"/>
        <v>0.62669080005021227</v>
      </c>
      <c r="I43" s="1">
        <f t="shared" si="8"/>
        <v>0.37330919994978767</v>
      </c>
      <c r="J43">
        <v>0</v>
      </c>
      <c r="K43">
        <v>160</v>
      </c>
      <c r="L43">
        <f t="shared" si="3"/>
        <v>59.72947199196603</v>
      </c>
    </row>
    <row r="44" spans="1:15" x14ac:dyDescent="0.25">
      <c r="A44">
        <v>17</v>
      </c>
      <c r="B44" s="1">
        <v>7.2265169814115914E-3</v>
      </c>
      <c r="C44" s="1">
        <v>5.0000000000000001E-4</v>
      </c>
      <c r="D44" s="1">
        <f t="shared" si="9"/>
        <v>2.5915139402933276E-4</v>
      </c>
      <c r="E44" s="1">
        <f t="shared" si="5"/>
        <v>3.6132584907057959E-6</v>
      </c>
      <c r="F44" s="1">
        <v>6.8452139827520557E-4</v>
      </c>
      <c r="G44" s="1">
        <f t="shared" si="6"/>
        <v>0.37858771790380658</v>
      </c>
      <c r="H44" s="1">
        <f t="shared" si="10"/>
        <v>0.62141228209619337</v>
      </c>
      <c r="I44" s="1">
        <f t="shared" si="8"/>
        <v>0.37858771790380658</v>
      </c>
      <c r="J44">
        <v>0</v>
      </c>
      <c r="K44">
        <v>160</v>
      </c>
      <c r="L44">
        <f t="shared" si="3"/>
        <v>60.574034864609054</v>
      </c>
    </row>
    <row r="45" spans="1:15" x14ac:dyDescent="0.25">
      <c r="A45">
        <v>18</v>
      </c>
      <c r="B45" s="1">
        <v>7.7952195815915891E-3</v>
      </c>
      <c r="C45" s="1">
        <v>5.0000000000000001E-4</v>
      </c>
      <c r="D45" s="1">
        <f t="shared" si="9"/>
        <v>2.6304900382012858E-4</v>
      </c>
      <c r="E45" s="1">
        <f t="shared" si="5"/>
        <v>3.897609790795795E-6</v>
      </c>
      <c r="F45" s="1">
        <v>6.8452139827520557E-4</v>
      </c>
      <c r="G45" s="1">
        <f t="shared" si="6"/>
        <v>0.38428163748121741</v>
      </c>
      <c r="H45" s="1">
        <f t="shared" si="10"/>
        <v>0.61571836251878254</v>
      </c>
      <c r="I45" s="1">
        <f t="shared" si="8"/>
        <v>0.38428163748121741</v>
      </c>
      <c r="J45">
        <v>0</v>
      </c>
      <c r="K45">
        <v>160</v>
      </c>
      <c r="L45">
        <f t="shared" si="3"/>
        <v>61.485061996994787</v>
      </c>
    </row>
    <row r="46" spans="1:15" x14ac:dyDescent="0.25">
      <c r="A46">
        <v>19</v>
      </c>
      <c r="B46" s="1">
        <v>8.461077983640505E-3</v>
      </c>
      <c r="C46" s="1">
        <v>5.0000000000000001E-4</v>
      </c>
      <c r="D46" s="1">
        <f t="shared" si="9"/>
        <v>2.672795428119488E-4</v>
      </c>
      <c r="E46" s="1">
        <f t="shared" si="5"/>
        <v>4.2305389918202524E-6</v>
      </c>
      <c r="F46" s="1">
        <v>6.8452139827520557E-4</v>
      </c>
      <c r="G46" s="1">
        <f t="shared" si="6"/>
        <v>0.39046192490901727</v>
      </c>
      <c r="H46" s="1">
        <f t="shared" si="10"/>
        <v>0.60953807509098268</v>
      </c>
      <c r="I46" s="1">
        <f t="shared" si="8"/>
        <v>0.39046192490901727</v>
      </c>
      <c r="J46">
        <v>0</v>
      </c>
      <c r="K46">
        <v>160</v>
      </c>
      <c r="L46">
        <f t="shared" si="3"/>
        <v>62.473907985442764</v>
      </c>
    </row>
    <row r="47" spans="1:15" x14ac:dyDescent="0.25">
      <c r="A47">
        <v>20</v>
      </c>
      <c r="B47" s="1">
        <v>9.2513142648327478E-3</v>
      </c>
      <c r="C47" s="1">
        <v>5.0000000000000001E-4</v>
      </c>
      <c r="D47" s="1">
        <f t="shared" si="9"/>
        <v>2.7190519994436518E-4</v>
      </c>
      <c r="E47" s="1">
        <f t="shared" si="5"/>
        <v>4.6256571324163738E-6</v>
      </c>
      <c r="F47" s="1">
        <v>6.8452139827520557E-4</v>
      </c>
      <c r="G47" s="1">
        <f t="shared" si="6"/>
        <v>0.39721943043634139</v>
      </c>
      <c r="H47" s="1">
        <f t="shared" si="10"/>
        <v>0.60278056956365855</v>
      </c>
      <c r="I47" s="1">
        <f t="shared" si="8"/>
        <v>0.39721943043634139</v>
      </c>
      <c r="J47">
        <v>0</v>
      </c>
      <c r="K47">
        <v>160</v>
      </c>
      <c r="L47">
        <f t="shared" si="3"/>
        <v>63.555108869814624</v>
      </c>
    </row>
    <row r="48" spans="1:15" x14ac:dyDescent="0.25">
      <c r="A48">
        <v>21</v>
      </c>
      <c r="B48" s="1">
        <v>1.0204367979713717E-2</v>
      </c>
      <c r="C48" s="1">
        <v>5.0000000000000001E-4</v>
      </c>
      <c r="D48" s="1">
        <f t="shared" si="9"/>
        <v>2.7700738393422205E-4</v>
      </c>
      <c r="E48" s="1">
        <f t="shared" si="5"/>
        <v>5.1021839898568588E-6</v>
      </c>
      <c r="F48" s="1">
        <v>6.8452139827520557E-4</v>
      </c>
      <c r="G48" s="1">
        <f t="shared" si="6"/>
        <v>0.40467308199889723</v>
      </c>
      <c r="H48" s="1">
        <f t="shared" si="10"/>
        <v>0.59532691800110271</v>
      </c>
      <c r="I48" s="1">
        <f t="shared" si="8"/>
        <v>0.40467308199889723</v>
      </c>
      <c r="J48">
        <v>0</v>
      </c>
      <c r="K48">
        <v>160</v>
      </c>
      <c r="L48">
        <f t="shared" si="3"/>
        <v>64.747693119823552</v>
      </c>
    </row>
    <row r="49" spans="1:12" x14ac:dyDescent="0.25">
      <c r="A49">
        <v>22</v>
      </c>
      <c r="B49" s="1">
        <v>1.1376337786221548E-2</v>
      </c>
      <c r="C49" s="1">
        <v>5.0000000000000001E-4</v>
      </c>
      <c r="D49" s="1">
        <f t="shared" si="9"/>
        <v>2.8269555282733281E-4</v>
      </c>
      <c r="E49" s="1">
        <f t="shared" si="5"/>
        <v>5.6881688931107739E-6</v>
      </c>
      <c r="F49" s="1">
        <v>6.8452139827520557E-4</v>
      </c>
      <c r="G49" s="1">
        <f t="shared" si="6"/>
        <v>0.41298278408774836</v>
      </c>
      <c r="H49" s="1">
        <f t="shared" si="10"/>
        <v>0.58701721591225164</v>
      </c>
      <c r="I49" s="1">
        <f t="shared" si="8"/>
        <v>0.41298278408774836</v>
      </c>
      <c r="J49">
        <v>0</v>
      </c>
      <c r="K49">
        <v>160</v>
      </c>
      <c r="L49">
        <f t="shared" si="3"/>
        <v>66.07724545403974</v>
      </c>
    </row>
    <row r="50" spans="1:12" x14ac:dyDescent="0.25">
      <c r="A50">
        <v>23</v>
      </c>
      <c r="B50" s="1">
        <v>1.2852437946823038E-2</v>
      </c>
      <c r="C50" s="1">
        <v>5.0000000000000001E-4</v>
      </c>
      <c r="D50" s="1">
        <f t="shared" si="9"/>
        <v>2.8912177180074434E-4</v>
      </c>
      <c r="E50" s="1">
        <f t="shared" si="5"/>
        <v>6.4262189734115188E-6</v>
      </c>
      <c r="F50" s="1">
        <v>6.8452139827520557E-4</v>
      </c>
      <c r="G50" s="1">
        <f t="shared" si="6"/>
        <v>0.42237068487449325</v>
      </c>
      <c r="H50" s="1">
        <f t="shared" si="10"/>
        <v>0.57762931512550675</v>
      </c>
      <c r="I50" s="1">
        <f t="shared" si="8"/>
        <v>0.42237068487449325</v>
      </c>
      <c r="J50">
        <v>0</v>
      </c>
      <c r="K50">
        <v>160</v>
      </c>
      <c r="L50">
        <f t="shared" si="3"/>
        <v>67.579309579918913</v>
      </c>
    </row>
    <row r="51" spans="1:12" x14ac:dyDescent="0.25">
      <c r="A51">
        <v>24</v>
      </c>
      <c r="B51" s="1">
        <v>1.4768703640116232E-2</v>
      </c>
      <c r="C51" s="1">
        <v>5.0000000000000001E-4</v>
      </c>
      <c r="D51" s="1">
        <f t="shared" si="9"/>
        <v>2.9650612362080243E-4</v>
      </c>
      <c r="E51" s="1">
        <f t="shared" si="5"/>
        <v>7.3843518200581159E-6</v>
      </c>
      <c r="F51" s="1">
        <v>6.8452139827520557E-4</v>
      </c>
      <c r="G51" s="1">
        <f t="shared" si="6"/>
        <v>0.43315829770685249</v>
      </c>
      <c r="H51" s="1">
        <f t="shared" si="10"/>
        <v>0.56684170229314756</v>
      </c>
      <c r="I51" s="1">
        <f t="shared" si="8"/>
        <v>0.43315829770685249</v>
      </c>
      <c r="J51">
        <v>0</v>
      </c>
      <c r="K51">
        <v>160</v>
      </c>
      <c r="L51">
        <f t="shared" si="3"/>
        <v>69.305327633096397</v>
      </c>
    </row>
    <row r="52" spans="1:12" x14ac:dyDescent="0.25">
      <c r="A52">
        <v>25</v>
      </c>
      <c r="B52" s="1">
        <v>1.7356515853007667E-2</v>
      </c>
      <c r="C52" s="1">
        <v>5.0000000000000001E-4</v>
      </c>
      <c r="D52" s="1">
        <f t="shared" si="9"/>
        <v>3.0518438154730629E-4</v>
      </c>
      <c r="E52" s="1">
        <f t="shared" si="5"/>
        <v>8.6782579265038335E-6</v>
      </c>
      <c r="F52" s="1">
        <v>6.8452139827520557E-4</v>
      </c>
      <c r="G52" s="1">
        <f t="shared" si="6"/>
        <v>0.44583614524875625</v>
      </c>
      <c r="H52" s="1">
        <f t="shared" si="10"/>
        <v>0.55416385475124375</v>
      </c>
      <c r="I52" s="1">
        <f t="shared" si="8"/>
        <v>0.44583614524875625</v>
      </c>
      <c r="J52">
        <v>0</v>
      </c>
      <c r="K52">
        <v>160</v>
      </c>
      <c r="L52">
        <f t="shared" si="3"/>
        <v>71.333783239800994</v>
      </c>
    </row>
    <row r="53" spans="1:12" x14ac:dyDescent="0.25">
      <c r="A53">
        <v>26</v>
      </c>
      <c r="B53" s="1">
        <v>2.1043881754428416E-2</v>
      </c>
      <c r="C53" s="1">
        <v>5.0000000000000001E-4</v>
      </c>
      <c r="D53" s="1">
        <f t="shared" si="9"/>
        <v>3.1570632242452048E-4</v>
      </c>
      <c r="E53" s="1">
        <f t="shared" si="5"/>
        <v>1.0521940877214208E-5</v>
      </c>
      <c r="F53" s="1">
        <v>6.8452139827520557E-4</v>
      </c>
      <c r="G53" s="1">
        <f t="shared" si="6"/>
        <v>0.46120738258878158</v>
      </c>
      <c r="H53" s="1">
        <f t="shared" si="10"/>
        <v>0.53879261741121842</v>
      </c>
      <c r="I53" s="1">
        <f t="shared" si="8"/>
        <v>0.46120738258878158</v>
      </c>
      <c r="J53">
        <v>0</v>
      </c>
      <c r="K53">
        <v>160</v>
      </c>
      <c r="L53">
        <f t="shared" si="3"/>
        <v>73.793181214205049</v>
      </c>
    </row>
    <row r="54" spans="1:12" x14ac:dyDescent="0.25">
      <c r="A54">
        <v>27</v>
      </c>
      <c r="B54" s="1">
        <v>2.6720642364242438E-2</v>
      </c>
      <c r="C54" s="1">
        <v>5.0000000000000001E-4</v>
      </c>
      <c r="D54" s="1">
        <f t="shared" si="9"/>
        <v>3.2906664360664171E-4</v>
      </c>
      <c r="E54" s="1">
        <f t="shared" si="5"/>
        <v>1.3360321182121219E-5</v>
      </c>
      <c r="F54" s="1">
        <v>6.8452139827520557E-4</v>
      </c>
      <c r="G54" s="1">
        <f t="shared" si="6"/>
        <v>0.48072513793694943</v>
      </c>
      <c r="H54" s="1">
        <f t="shared" si="10"/>
        <v>0.51927486206305051</v>
      </c>
      <c r="I54" s="1">
        <f t="shared" si="8"/>
        <v>0.48072513793694943</v>
      </c>
      <c r="J54">
        <v>0</v>
      </c>
      <c r="K54">
        <v>160</v>
      </c>
      <c r="L54">
        <f t="shared" si="3"/>
        <v>76.916022069911904</v>
      </c>
    </row>
    <row r="55" spans="1:12" x14ac:dyDescent="0.25">
      <c r="A55">
        <v>28</v>
      </c>
      <c r="B55" s="1">
        <v>3.6591501623747864E-2</v>
      </c>
      <c r="C55" s="1">
        <v>5.0000000000000001E-4</v>
      </c>
      <c r="D55" s="1">
        <f t="shared" si="9"/>
        <v>3.4736239441851563E-4</v>
      </c>
      <c r="E55" s="1">
        <f t="shared" si="5"/>
        <v>1.8295750811873933E-5</v>
      </c>
      <c r="F55" s="1">
        <v>6.8452139827520557E-4</v>
      </c>
      <c r="G55" s="1">
        <f t="shared" si="6"/>
        <v>0.50745293762001831</v>
      </c>
      <c r="H55" s="1">
        <f t="shared" si="10"/>
        <v>0.49254706237998169</v>
      </c>
      <c r="I55" s="1">
        <f t="shared" si="8"/>
        <v>0.50745293762001831</v>
      </c>
      <c r="J55">
        <v>0</v>
      </c>
      <c r="K55">
        <v>160</v>
      </c>
      <c r="L55">
        <f t="shared" si="3"/>
        <v>81.192470019202929</v>
      </c>
    </row>
    <row r="56" spans="1:12" x14ac:dyDescent="0.25">
      <c r="A56">
        <v>29</v>
      </c>
      <c r="B56" s="1">
        <v>5.8027359900192949E-2</v>
      </c>
      <c r="C56" s="1">
        <v>5.0000000000000001E-4</v>
      </c>
      <c r="D56" s="1">
        <f t="shared" si="9"/>
        <v>3.7637607436861211E-4</v>
      </c>
      <c r="E56" s="1">
        <f t="shared" si="5"/>
        <v>2.9013679950096476E-5</v>
      </c>
      <c r="F56" s="1">
        <v>6.8452139827520557E-4</v>
      </c>
      <c r="G56" s="1">
        <f t="shared" si="6"/>
        <v>0.54983828893730735</v>
      </c>
      <c r="H56" s="1">
        <f t="shared" si="10"/>
        <v>0.45016171106269265</v>
      </c>
      <c r="I56" s="1">
        <f t="shared" si="8"/>
        <v>0.54983828893730735</v>
      </c>
      <c r="J56">
        <v>0</v>
      </c>
      <c r="K56">
        <v>160</v>
      </c>
      <c r="L56">
        <f t="shared" si="3"/>
        <v>87.974126229969173</v>
      </c>
    </row>
    <row r="57" spans="1:12" x14ac:dyDescent="0.25">
      <c r="A57">
        <v>30</v>
      </c>
      <c r="B57" s="1">
        <v>0.14010017162271057</v>
      </c>
      <c r="C57" s="1">
        <v>5.0000000000000001E-4</v>
      </c>
      <c r="D57" s="1">
        <f t="shared" si="9"/>
        <v>4.4642616017996742E-4</v>
      </c>
      <c r="E57" s="1">
        <f t="shared" si="5"/>
        <v>7.005008581135529E-5</v>
      </c>
      <c r="F57" s="1">
        <v>6.8452139827520557E-4</v>
      </c>
      <c r="G57" s="1">
        <f t="shared" si="6"/>
        <v>0.65217268781491888</v>
      </c>
      <c r="H57" s="1">
        <f t="shared" si="10"/>
        <v>0.34782731218508112</v>
      </c>
      <c r="I57" s="1">
        <f t="shared" si="8"/>
        <v>0.65217268781491888</v>
      </c>
      <c r="J57">
        <v>0</v>
      </c>
      <c r="K57">
        <v>160</v>
      </c>
      <c r="L57">
        <f t="shared" si="3"/>
        <v>104.34763005038702</v>
      </c>
    </row>
    <row r="58" spans="1:12" x14ac:dyDescent="0.25">
      <c r="A58">
        <v>31</v>
      </c>
      <c r="B58" s="1">
        <v>0.47619047619047616</v>
      </c>
      <c r="C58" s="1">
        <v>5.0000000000000002E-5</v>
      </c>
      <c r="D58" s="1">
        <f t="shared" si="9"/>
        <v>4.7023568398949124E-4</v>
      </c>
      <c r="E58" s="1">
        <f t="shared" si="5"/>
        <v>2.380952380952381E-5</v>
      </c>
      <c r="F58" s="1">
        <v>6.8452139827520557E-4</v>
      </c>
      <c r="G58" s="1">
        <f t="shared" si="6"/>
        <v>0.68695541903342705</v>
      </c>
      <c r="H58" s="1">
        <f t="shared" si="10"/>
        <v>0.31304458096657295</v>
      </c>
      <c r="I58" s="1">
        <f t="shared" si="8"/>
        <v>0.68695541903342705</v>
      </c>
      <c r="J58">
        <v>0</v>
      </c>
      <c r="K58">
        <v>160</v>
      </c>
      <c r="L58">
        <f t="shared" si="3"/>
        <v>109.91286704534832</v>
      </c>
    </row>
    <row r="59" spans="1:12" x14ac:dyDescent="0.25">
      <c r="A59">
        <v>32</v>
      </c>
      <c r="B59" s="1">
        <v>0.47619047619047616</v>
      </c>
      <c r="C59" s="1">
        <v>5.0000000000000002E-5</v>
      </c>
      <c r="D59" s="1">
        <f t="shared" si="9"/>
        <v>4.9404520779901501E-4</v>
      </c>
      <c r="E59" s="1">
        <f t="shared" si="5"/>
        <v>2.380952380952381E-5</v>
      </c>
      <c r="F59" s="1">
        <v>6.8452139827520557E-4</v>
      </c>
      <c r="G59" s="1">
        <f t="shared" si="6"/>
        <v>0.72173815025193511</v>
      </c>
      <c r="H59" s="1">
        <f t="shared" si="10"/>
        <v>0.27826184974806489</v>
      </c>
      <c r="I59" s="1">
        <f t="shared" si="8"/>
        <v>0.72173815025193511</v>
      </c>
      <c r="J59">
        <v>0</v>
      </c>
      <c r="K59">
        <v>160</v>
      </c>
      <c r="L59">
        <f t="shared" si="3"/>
        <v>115.47810404030962</v>
      </c>
    </row>
    <row r="60" spans="1:12" x14ac:dyDescent="0.25">
      <c r="A60">
        <v>33</v>
      </c>
      <c r="B60" s="1">
        <v>0.47619047619047616</v>
      </c>
      <c r="C60" s="1">
        <v>5.0000000000000002E-5</v>
      </c>
      <c r="D60" s="1">
        <f t="shared" si="9"/>
        <v>5.1785473160853883E-4</v>
      </c>
      <c r="E60" s="1">
        <f t="shared" si="5"/>
        <v>2.380952380952381E-5</v>
      </c>
      <c r="F60" s="1">
        <v>6.8452139827520557E-4</v>
      </c>
      <c r="G60" s="1">
        <f t="shared" si="6"/>
        <v>0.75652088147044316</v>
      </c>
      <c r="H60" s="1">
        <f t="shared" si="10"/>
        <v>0.24347911852955684</v>
      </c>
      <c r="I60" s="1">
        <f t="shared" si="8"/>
        <v>0.75652088147044316</v>
      </c>
      <c r="J60">
        <v>0</v>
      </c>
      <c r="K60">
        <v>160</v>
      </c>
      <c r="L60">
        <f t="shared" si="3"/>
        <v>121.04334103527091</v>
      </c>
    </row>
    <row r="61" spans="1:12" x14ac:dyDescent="0.25">
      <c r="A61">
        <v>34</v>
      </c>
      <c r="B61" s="1">
        <v>0.47619047619047616</v>
      </c>
      <c r="C61" s="1">
        <v>5.0000000000000002E-5</v>
      </c>
      <c r="D61" s="1">
        <f t="shared" si="9"/>
        <v>5.4166425541806265E-4</v>
      </c>
      <c r="E61" s="1">
        <f t="shared" si="5"/>
        <v>2.380952380952381E-5</v>
      </c>
      <c r="F61" s="1">
        <v>6.8452139827520557E-4</v>
      </c>
      <c r="G61" s="1">
        <f t="shared" si="6"/>
        <v>0.79130361268895133</v>
      </c>
      <c r="H61" s="1">
        <f t="shared" si="10"/>
        <v>0.20869638731104867</v>
      </c>
      <c r="I61" s="1">
        <f t="shared" si="8"/>
        <v>0.79130361268895133</v>
      </c>
      <c r="J61">
        <v>0</v>
      </c>
      <c r="K61">
        <v>160</v>
      </c>
      <c r="L61">
        <f t="shared" si="3"/>
        <v>126.60857803023221</v>
      </c>
    </row>
    <row r="62" spans="1:12" x14ac:dyDescent="0.25">
      <c r="A62">
        <v>35</v>
      </c>
      <c r="B62" s="1">
        <v>0.47619047619047616</v>
      </c>
      <c r="C62" s="1">
        <v>5.0000000000000002E-5</v>
      </c>
      <c r="D62" s="1">
        <f t="shared" si="9"/>
        <v>5.6547377922758647E-4</v>
      </c>
      <c r="E62" s="1">
        <f t="shared" si="5"/>
        <v>2.380952380952381E-5</v>
      </c>
      <c r="F62" s="1">
        <v>6.8452139827520557E-4</v>
      </c>
      <c r="G62" s="1">
        <f t="shared" si="6"/>
        <v>0.82608634390745939</v>
      </c>
      <c r="H62" s="1">
        <f t="shared" si="10"/>
        <v>0.17391365609254061</v>
      </c>
      <c r="I62" s="1">
        <f t="shared" si="8"/>
        <v>0.82608634390745939</v>
      </c>
      <c r="J62">
        <v>0</v>
      </c>
      <c r="K62">
        <v>160</v>
      </c>
      <c r="L62">
        <f t="shared" si="3"/>
        <v>132.17381502519351</v>
      </c>
    </row>
    <row r="63" spans="1:12" x14ac:dyDescent="0.25">
      <c r="A63">
        <v>36</v>
      </c>
      <c r="B63" s="1">
        <v>0.47619047619047616</v>
      </c>
      <c r="C63" s="1">
        <v>5.0000000000000002E-5</v>
      </c>
      <c r="D63" s="1">
        <f t="shared" si="9"/>
        <v>5.8928330303711029E-4</v>
      </c>
      <c r="E63" s="1">
        <f t="shared" si="5"/>
        <v>2.380952380952381E-5</v>
      </c>
      <c r="F63" s="1">
        <v>6.8452139827520557E-4</v>
      </c>
      <c r="G63" s="1">
        <f t="shared" si="6"/>
        <v>0.86086907512596755</v>
      </c>
      <c r="H63" s="1">
        <f t="shared" si="10"/>
        <v>0.13913092487403245</v>
      </c>
      <c r="I63" s="1">
        <f t="shared" si="8"/>
        <v>0.86086907512596755</v>
      </c>
      <c r="J63">
        <v>0</v>
      </c>
      <c r="K63">
        <v>160</v>
      </c>
      <c r="L63">
        <f t="shared" si="3"/>
        <v>137.73905202015482</v>
      </c>
    </row>
    <row r="64" spans="1:12" x14ac:dyDescent="0.25">
      <c r="A64">
        <v>37</v>
      </c>
      <c r="B64" s="1">
        <v>0.47619047619047616</v>
      </c>
      <c r="C64" s="1">
        <v>5.0000000000000002E-5</v>
      </c>
      <c r="D64" s="1">
        <f t="shared" si="9"/>
        <v>6.1309282684663411E-4</v>
      </c>
      <c r="E64" s="1">
        <f t="shared" si="5"/>
        <v>2.380952380952381E-5</v>
      </c>
      <c r="F64" s="1">
        <v>6.8452139827520557E-4</v>
      </c>
      <c r="G64" s="1">
        <f t="shared" si="6"/>
        <v>0.89565180634447561</v>
      </c>
      <c r="H64" s="1">
        <f t="shared" si="10"/>
        <v>0.10434819365552439</v>
      </c>
      <c r="I64" s="1">
        <f t="shared" si="8"/>
        <v>0.89565180634447561</v>
      </c>
      <c r="J64">
        <v>0</v>
      </c>
      <c r="K64">
        <v>160</v>
      </c>
      <c r="L64">
        <f t="shared" si="3"/>
        <v>143.3042890151161</v>
      </c>
    </row>
    <row r="65" spans="1:12" x14ac:dyDescent="0.25">
      <c r="A65">
        <v>38</v>
      </c>
      <c r="B65" s="1">
        <v>0.47619047619047616</v>
      </c>
      <c r="C65" s="1">
        <v>5.0000000000000002E-5</v>
      </c>
      <c r="D65" s="1">
        <f t="shared" si="9"/>
        <v>6.3690235065615793E-4</v>
      </c>
      <c r="E65" s="1">
        <f t="shared" si="5"/>
        <v>2.380952380952381E-5</v>
      </c>
      <c r="F65" s="1">
        <v>6.8452139827520557E-4</v>
      </c>
      <c r="G65" s="1">
        <f t="shared" si="6"/>
        <v>0.93043453756298378</v>
      </c>
      <c r="H65" s="1">
        <f t="shared" si="10"/>
        <v>6.9565462437016223E-2</v>
      </c>
      <c r="I65" s="1">
        <f t="shared" si="8"/>
        <v>0.93043453756298378</v>
      </c>
      <c r="J65">
        <v>0</v>
      </c>
      <c r="K65">
        <v>160</v>
      </c>
      <c r="L65">
        <f t="shared" si="3"/>
        <v>148.86952601007741</v>
      </c>
    </row>
    <row r="66" spans="1:12" x14ac:dyDescent="0.25">
      <c r="A66">
        <v>39</v>
      </c>
      <c r="B66" s="1">
        <v>0.47619047619047616</v>
      </c>
      <c r="C66" s="1">
        <v>5.0000000000000002E-5</v>
      </c>
      <c r="D66" s="1">
        <f t="shared" si="9"/>
        <v>6.6071187446568175E-4</v>
      </c>
      <c r="E66" s="1">
        <f t="shared" si="5"/>
        <v>2.380952380952381E-5</v>
      </c>
      <c r="F66" s="1">
        <v>6.8452139827520557E-4</v>
      </c>
      <c r="G66" s="1">
        <f t="shared" si="6"/>
        <v>0.96521726878149183</v>
      </c>
      <c r="H66" s="1">
        <f t="shared" si="10"/>
        <v>3.4782731218508167E-2</v>
      </c>
      <c r="I66" s="1">
        <f t="shared" si="8"/>
        <v>0.96521726878149183</v>
      </c>
      <c r="J66">
        <v>0</v>
      </c>
      <c r="K66">
        <v>160</v>
      </c>
      <c r="L66">
        <f t="shared" si="3"/>
        <v>154.43476300503869</v>
      </c>
    </row>
    <row r="67" spans="1:12" x14ac:dyDescent="0.25">
      <c r="A67">
        <v>40</v>
      </c>
      <c r="B67" s="1">
        <v>0.47619047619047616</v>
      </c>
      <c r="C67" s="1">
        <v>5.0000000000000002E-5</v>
      </c>
      <c r="D67" s="1">
        <f t="shared" si="9"/>
        <v>6.8452139827520557E-4</v>
      </c>
      <c r="E67" s="1">
        <f t="shared" si="5"/>
        <v>2.380952380952381E-5</v>
      </c>
      <c r="F67" s="1">
        <v>6.8452139827520557E-4</v>
      </c>
      <c r="G67" s="1">
        <f t="shared" si="6"/>
        <v>1</v>
      </c>
      <c r="H67" s="1">
        <f t="shared" si="10"/>
        <v>0</v>
      </c>
      <c r="I67" s="1">
        <f t="shared" si="8"/>
        <v>1</v>
      </c>
      <c r="J67">
        <v>0</v>
      </c>
      <c r="K67">
        <v>160</v>
      </c>
      <c r="L67">
        <f t="shared" si="3"/>
        <v>160</v>
      </c>
    </row>
    <row r="68" spans="1:12" x14ac:dyDescent="0.25">
      <c r="G68" s="1"/>
    </row>
    <row r="69" spans="1:12" x14ac:dyDescent="0.25">
      <c r="G69" s="1"/>
    </row>
    <row r="70" spans="1:12" x14ac:dyDescent="0.25">
      <c r="G70" s="1"/>
    </row>
    <row r="71" spans="1:12" x14ac:dyDescent="0.25">
      <c r="A71" s="2" t="s">
        <v>130</v>
      </c>
    </row>
    <row r="73" spans="1:12" x14ac:dyDescent="0.25">
      <c r="A73" t="s">
        <v>26</v>
      </c>
      <c r="B73" t="s">
        <v>140</v>
      </c>
      <c r="C73" t="s">
        <v>84</v>
      </c>
      <c r="D73" t="s">
        <v>90</v>
      </c>
      <c r="E73" t="s">
        <v>85</v>
      </c>
      <c r="F73" t="s">
        <v>87</v>
      </c>
      <c r="G73" t="s">
        <v>86</v>
      </c>
      <c r="H73" s="5" t="s">
        <v>88</v>
      </c>
      <c r="I73" t="s">
        <v>89</v>
      </c>
      <c r="J73" t="s">
        <v>137</v>
      </c>
      <c r="K73" t="s">
        <v>138</v>
      </c>
      <c r="L73" t="s">
        <v>61</v>
      </c>
    </row>
    <row r="74" spans="1:12" x14ac:dyDescent="0.25">
      <c r="A74">
        <v>1</v>
      </c>
      <c r="B74" s="1">
        <f>1/2.1</f>
        <v>0.47619047619047616</v>
      </c>
      <c r="C74" s="1">
        <v>1E-4</v>
      </c>
      <c r="D74" s="1">
        <f>B74*C74</f>
        <v>4.761904761904762E-5</v>
      </c>
      <c r="E74" s="1">
        <f>B74*C74</f>
        <v>4.761904761904762E-5</v>
      </c>
      <c r="F74" s="1">
        <f>SUM(E74:E103)</f>
        <v>6.8452139827520557E-4</v>
      </c>
      <c r="G74" s="1">
        <f>D74/F74</f>
        <v>6.9565462437016196E-2</v>
      </c>
      <c r="H74" s="1">
        <f>1-I74</f>
        <v>0.93043453756298378</v>
      </c>
      <c r="I74" s="1">
        <f>D74/F74</f>
        <v>6.9565462437016196E-2</v>
      </c>
      <c r="J74">
        <v>0</v>
      </c>
      <c r="K74">
        <v>160</v>
      </c>
      <c r="L74">
        <f t="shared" ref="L74:L103" si="11">J74*H74+K74*I74</f>
        <v>11.130473989922592</v>
      </c>
    </row>
    <row r="75" spans="1:12" x14ac:dyDescent="0.25">
      <c r="A75">
        <v>2</v>
      </c>
      <c r="B75" s="1">
        <f>1/2.1</f>
        <v>0.47619047619047616</v>
      </c>
      <c r="C75" s="1">
        <v>1E-4</v>
      </c>
      <c r="D75" s="1">
        <f>B75*C75+D74</f>
        <v>9.5238095238095241E-5</v>
      </c>
      <c r="E75" s="1">
        <f t="shared" ref="E75:E103" si="12">B75*C75</f>
        <v>4.761904761904762E-5</v>
      </c>
      <c r="F75" s="1">
        <v>6.8452139827520557E-4</v>
      </c>
      <c r="G75" s="1">
        <f t="shared" ref="G75:G103" si="13">D75/F75</f>
        <v>0.13913092487403239</v>
      </c>
      <c r="H75" s="1">
        <f t="shared" ref="H75:H103" si="14">1-I75</f>
        <v>0.86086907512596755</v>
      </c>
      <c r="I75" s="1">
        <f t="shared" ref="I75:I103" si="15">D75/F75</f>
        <v>0.13913092487403239</v>
      </c>
      <c r="J75">
        <v>0</v>
      </c>
      <c r="K75">
        <v>160</v>
      </c>
      <c r="L75">
        <f t="shared" si="11"/>
        <v>22.260947979845184</v>
      </c>
    </row>
    <row r="76" spans="1:12" x14ac:dyDescent="0.25">
      <c r="A76">
        <v>3</v>
      </c>
      <c r="B76" s="1">
        <f>1/2.1</f>
        <v>0.47619047619047616</v>
      </c>
      <c r="C76" s="1">
        <v>1E-4</v>
      </c>
      <c r="D76" s="1">
        <f t="shared" ref="D76:D103" si="16">B76*C76+D75</f>
        <v>1.4285714285714287E-4</v>
      </c>
      <c r="E76" s="1">
        <f t="shared" si="12"/>
        <v>4.761904761904762E-5</v>
      </c>
      <c r="F76" s="1">
        <v>6.8452139827520557E-4</v>
      </c>
      <c r="G76" s="1">
        <f t="shared" si="13"/>
        <v>0.20869638731104861</v>
      </c>
      <c r="H76" s="1">
        <f t="shared" si="14"/>
        <v>0.79130361268895144</v>
      </c>
      <c r="I76" s="1">
        <f t="shared" si="15"/>
        <v>0.20869638731104861</v>
      </c>
      <c r="J76">
        <v>0</v>
      </c>
      <c r="K76">
        <v>160</v>
      </c>
      <c r="L76">
        <f t="shared" si="11"/>
        <v>33.391421969767777</v>
      </c>
    </row>
    <row r="77" spans="1:12" x14ac:dyDescent="0.25">
      <c r="A77">
        <v>4</v>
      </c>
      <c r="B77" s="1">
        <f>1/2.1</f>
        <v>0.47619047619047616</v>
      </c>
      <c r="C77" s="1">
        <v>1E-4</v>
      </c>
      <c r="D77" s="1">
        <f t="shared" si="16"/>
        <v>1.9047619047619048E-4</v>
      </c>
      <c r="E77" s="1">
        <f t="shared" si="12"/>
        <v>4.761904761904762E-5</v>
      </c>
      <c r="F77" s="1">
        <v>6.8452139827520557E-4</v>
      </c>
      <c r="G77" s="1">
        <f t="shared" si="13"/>
        <v>0.27826184974806478</v>
      </c>
      <c r="H77" s="1">
        <f t="shared" si="14"/>
        <v>0.72173815025193522</v>
      </c>
      <c r="I77" s="1">
        <f t="shared" si="15"/>
        <v>0.27826184974806478</v>
      </c>
      <c r="J77">
        <v>0</v>
      </c>
      <c r="K77">
        <v>160</v>
      </c>
      <c r="L77">
        <f t="shared" si="11"/>
        <v>44.521895959690369</v>
      </c>
    </row>
    <row r="78" spans="1:12" x14ac:dyDescent="0.25">
      <c r="A78">
        <v>5</v>
      </c>
      <c r="B78" s="1">
        <f>1/2.1</f>
        <v>0.47619047619047616</v>
      </c>
      <c r="C78" s="1">
        <v>1E-4</v>
      </c>
      <c r="D78" s="1">
        <f t="shared" si="16"/>
        <v>2.380952380952381E-4</v>
      </c>
      <c r="E78" s="1">
        <f t="shared" si="12"/>
        <v>4.761904761904762E-5</v>
      </c>
      <c r="F78" s="1">
        <v>6.8452139827520557E-4</v>
      </c>
      <c r="G78" s="1">
        <f t="shared" si="13"/>
        <v>0.34782731218508101</v>
      </c>
      <c r="H78" s="1">
        <f t="shared" si="14"/>
        <v>0.65217268781491899</v>
      </c>
      <c r="I78" s="1">
        <f t="shared" si="15"/>
        <v>0.34782731218508101</v>
      </c>
      <c r="J78">
        <v>0</v>
      </c>
      <c r="K78">
        <v>160</v>
      </c>
      <c r="L78">
        <f t="shared" si="11"/>
        <v>55.652369949612961</v>
      </c>
    </row>
    <row r="79" spans="1:12" x14ac:dyDescent="0.25">
      <c r="A79">
        <v>11</v>
      </c>
      <c r="B79" s="1">
        <v>5.0263316951680622E-3</v>
      </c>
      <c r="C79" s="1">
        <v>5.0000000000000001E-4</v>
      </c>
      <c r="D79" s="1">
        <f t="shared" si="16"/>
        <v>2.4060840394282213E-4</v>
      </c>
      <c r="E79" s="1">
        <f t="shared" si="12"/>
        <v>2.5131658475840311E-6</v>
      </c>
      <c r="F79" s="1">
        <v>6.8452139827520557E-4</v>
      </c>
      <c r="G79" s="1">
        <f t="shared" si="13"/>
        <v>0.35149873261681108</v>
      </c>
      <c r="H79" s="1">
        <f t="shared" si="14"/>
        <v>0.64850126738318892</v>
      </c>
      <c r="I79" s="1">
        <f t="shared" si="15"/>
        <v>0.35149873261681108</v>
      </c>
      <c r="J79">
        <v>0</v>
      </c>
      <c r="K79">
        <v>160</v>
      </c>
      <c r="L79">
        <f t="shared" si="11"/>
        <v>56.239797218689773</v>
      </c>
    </row>
    <row r="80" spans="1:12" x14ac:dyDescent="0.25">
      <c r="A80">
        <v>12</v>
      </c>
      <c r="B80" s="1">
        <v>5.2950185788964389E-3</v>
      </c>
      <c r="C80" s="1">
        <v>5.0000000000000001E-4</v>
      </c>
      <c r="D80" s="1">
        <f t="shared" si="16"/>
        <v>2.4325591323227035E-4</v>
      </c>
      <c r="E80" s="1">
        <f t="shared" si="12"/>
        <v>2.6475092894482195E-6</v>
      </c>
      <c r="F80" s="1">
        <v>6.8452139827520557E-4</v>
      </c>
      <c r="G80" s="1">
        <f t="shared" si="13"/>
        <v>0.35536641198537305</v>
      </c>
      <c r="H80" s="1">
        <f t="shared" si="14"/>
        <v>0.644633588014627</v>
      </c>
      <c r="I80" s="1">
        <f t="shared" si="15"/>
        <v>0.35536641198537305</v>
      </c>
      <c r="J80">
        <v>0</v>
      </c>
      <c r="K80">
        <v>160</v>
      </c>
      <c r="L80">
        <f t="shared" si="11"/>
        <v>56.858625917659687</v>
      </c>
    </row>
    <row r="81" spans="1:12" x14ac:dyDescent="0.25">
      <c r="A81">
        <v>13</v>
      </c>
      <c r="B81" s="1">
        <v>5.5940535211070636E-3</v>
      </c>
      <c r="C81" s="1">
        <v>5.0000000000000001E-4</v>
      </c>
      <c r="D81" s="1">
        <f t="shared" si="16"/>
        <v>2.4605293999282389E-4</v>
      </c>
      <c r="E81" s="1">
        <f t="shared" si="12"/>
        <v>2.797026760553532E-6</v>
      </c>
      <c r="F81" s="1">
        <v>6.8452139827520557E-4</v>
      </c>
      <c r="G81" s="1">
        <f t="shared" si="13"/>
        <v>0.359452517646352</v>
      </c>
      <c r="H81" s="1">
        <f t="shared" si="14"/>
        <v>0.640547482353648</v>
      </c>
      <c r="I81" s="1">
        <f t="shared" si="15"/>
        <v>0.359452517646352</v>
      </c>
      <c r="J81">
        <v>0</v>
      </c>
      <c r="K81">
        <v>160</v>
      </c>
      <c r="L81">
        <f t="shared" si="11"/>
        <v>57.512402823416323</v>
      </c>
    </row>
    <row r="82" spans="1:12" x14ac:dyDescent="0.25">
      <c r="A82">
        <v>14</v>
      </c>
      <c r="B82" s="1">
        <v>5.9288859771471089E-3</v>
      </c>
      <c r="C82" s="1">
        <v>5.0000000000000001E-4</v>
      </c>
      <c r="D82" s="1">
        <f t="shared" si="16"/>
        <v>2.4901738298139744E-4</v>
      </c>
      <c r="E82" s="1">
        <f t="shared" si="12"/>
        <v>2.9644429885735544E-6</v>
      </c>
      <c r="F82" s="1">
        <v>6.8452139827520557E-4</v>
      </c>
      <c r="G82" s="1">
        <f t="shared" si="13"/>
        <v>0.36378319744108611</v>
      </c>
      <c r="H82" s="1">
        <f t="shared" si="14"/>
        <v>0.63621680255891389</v>
      </c>
      <c r="I82" s="1">
        <f t="shared" si="15"/>
        <v>0.36378319744108611</v>
      </c>
      <c r="J82">
        <v>0</v>
      </c>
      <c r="K82">
        <v>160</v>
      </c>
      <c r="L82">
        <f t="shared" si="11"/>
        <v>58.205311590573778</v>
      </c>
    </row>
    <row r="83" spans="1:12" x14ac:dyDescent="0.25">
      <c r="A83">
        <v>15</v>
      </c>
      <c r="B83" s="1">
        <v>6.3063531778501953E-3</v>
      </c>
      <c r="C83" s="1">
        <v>5.0000000000000001E-4</v>
      </c>
      <c r="D83" s="1">
        <f t="shared" si="16"/>
        <v>2.5217055957032255E-4</v>
      </c>
      <c r="E83" s="1">
        <f t="shared" si="12"/>
        <v>3.1531765889250975E-6</v>
      </c>
      <c r="F83" s="1">
        <v>6.8452139827520557E-4</v>
      </c>
      <c r="G83" s="1">
        <f t="shared" si="13"/>
        <v>0.36838959337972321</v>
      </c>
      <c r="H83" s="1">
        <f t="shared" si="14"/>
        <v>0.63161040662027679</v>
      </c>
      <c r="I83" s="1">
        <f t="shared" si="15"/>
        <v>0.36838959337972321</v>
      </c>
      <c r="J83">
        <v>0</v>
      </c>
      <c r="K83">
        <v>160</v>
      </c>
      <c r="L83">
        <f t="shared" si="11"/>
        <v>58.942334940755714</v>
      </c>
    </row>
    <row r="84" spans="1:12" x14ac:dyDescent="0.25">
      <c r="A84">
        <v>16</v>
      </c>
      <c r="B84" s="1">
        <v>6.7351519366087497E-3</v>
      </c>
      <c r="C84" s="1">
        <v>5.0000000000000001E-4</v>
      </c>
      <c r="D84" s="1">
        <f t="shared" si="16"/>
        <v>2.555381355386269E-4</v>
      </c>
      <c r="E84" s="1">
        <f t="shared" si="12"/>
        <v>3.3675759683043747E-6</v>
      </c>
      <c r="F84" s="1">
        <v>6.8452139827520557E-4</v>
      </c>
      <c r="G84" s="1">
        <f t="shared" si="13"/>
        <v>0.37330919994978762</v>
      </c>
      <c r="H84" s="1">
        <f t="shared" si="14"/>
        <v>0.62669080005021238</v>
      </c>
      <c r="I84" s="1">
        <f t="shared" si="15"/>
        <v>0.37330919994978762</v>
      </c>
      <c r="J84">
        <v>0</v>
      </c>
      <c r="K84">
        <v>160</v>
      </c>
      <c r="L84">
        <f t="shared" si="11"/>
        <v>59.729471991966022</v>
      </c>
    </row>
    <row r="85" spans="1:12" x14ac:dyDescent="0.25">
      <c r="A85">
        <v>17</v>
      </c>
      <c r="B85" s="1">
        <v>7.2265169814115914E-3</v>
      </c>
      <c r="C85" s="1">
        <v>5.0000000000000001E-4</v>
      </c>
      <c r="D85" s="1">
        <f t="shared" si="16"/>
        <v>2.5915139402933271E-4</v>
      </c>
      <c r="E85" s="1">
        <f t="shared" si="12"/>
        <v>3.6132584907057959E-6</v>
      </c>
      <c r="F85" s="1">
        <v>6.8452139827520557E-4</v>
      </c>
      <c r="G85" s="1">
        <f t="shared" si="13"/>
        <v>0.37858771790380652</v>
      </c>
      <c r="H85" s="1">
        <f t="shared" si="14"/>
        <v>0.62141228209619348</v>
      </c>
      <c r="I85" s="1">
        <f t="shared" si="15"/>
        <v>0.37858771790380652</v>
      </c>
      <c r="J85">
        <v>0</v>
      </c>
      <c r="K85">
        <v>160</v>
      </c>
      <c r="L85">
        <f t="shared" si="11"/>
        <v>60.574034864609047</v>
      </c>
    </row>
    <row r="86" spans="1:12" x14ac:dyDescent="0.25">
      <c r="A86">
        <v>18</v>
      </c>
      <c r="B86" s="1">
        <v>7.7952195815915891E-3</v>
      </c>
      <c r="C86" s="1">
        <v>5.0000000000000001E-4</v>
      </c>
      <c r="D86" s="1">
        <f t="shared" si="16"/>
        <v>2.6304900382012852E-4</v>
      </c>
      <c r="E86" s="1">
        <f t="shared" si="12"/>
        <v>3.897609790795795E-6</v>
      </c>
      <c r="F86" s="1">
        <v>6.8452139827520557E-4</v>
      </c>
      <c r="G86" s="1">
        <f t="shared" si="13"/>
        <v>0.3842816374812173</v>
      </c>
      <c r="H86" s="1">
        <f t="shared" si="14"/>
        <v>0.61571836251878276</v>
      </c>
      <c r="I86" s="1">
        <f t="shared" si="15"/>
        <v>0.3842816374812173</v>
      </c>
      <c r="J86">
        <v>0</v>
      </c>
      <c r="K86">
        <v>160</v>
      </c>
      <c r="L86">
        <f t="shared" si="11"/>
        <v>61.485061996994766</v>
      </c>
    </row>
    <row r="87" spans="1:12" x14ac:dyDescent="0.25">
      <c r="A87">
        <v>19</v>
      </c>
      <c r="B87" s="1">
        <v>8.461077983640505E-3</v>
      </c>
      <c r="C87" s="1">
        <v>5.0000000000000001E-4</v>
      </c>
      <c r="D87" s="1">
        <f t="shared" si="16"/>
        <v>2.6727954281194875E-4</v>
      </c>
      <c r="E87" s="1">
        <f t="shared" si="12"/>
        <v>4.2305389918202524E-6</v>
      </c>
      <c r="F87" s="1">
        <v>6.8452139827520557E-4</v>
      </c>
      <c r="G87" s="1">
        <f t="shared" si="13"/>
        <v>0.39046192490901716</v>
      </c>
      <c r="H87" s="1">
        <f t="shared" si="14"/>
        <v>0.6095380750909829</v>
      </c>
      <c r="I87" s="1">
        <f t="shared" si="15"/>
        <v>0.39046192490901716</v>
      </c>
      <c r="J87">
        <v>0</v>
      </c>
      <c r="K87">
        <v>160</v>
      </c>
      <c r="L87">
        <f t="shared" si="11"/>
        <v>62.473907985442743</v>
      </c>
    </row>
    <row r="88" spans="1:12" x14ac:dyDescent="0.25">
      <c r="A88">
        <v>20</v>
      </c>
      <c r="B88" s="1">
        <v>9.2513142648327478E-3</v>
      </c>
      <c r="C88" s="1">
        <v>5.0000000000000001E-4</v>
      </c>
      <c r="D88" s="1">
        <f t="shared" si="16"/>
        <v>2.7190519994436512E-4</v>
      </c>
      <c r="E88" s="1">
        <f t="shared" si="12"/>
        <v>4.6256571324163738E-6</v>
      </c>
      <c r="F88" s="1">
        <v>6.8452139827520557E-4</v>
      </c>
      <c r="G88" s="1">
        <f t="shared" si="13"/>
        <v>0.39721943043634134</v>
      </c>
      <c r="H88" s="1">
        <f t="shared" si="14"/>
        <v>0.60278056956365866</v>
      </c>
      <c r="I88" s="1">
        <f t="shared" si="15"/>
        <v>0.39721943043634134</v>
      </c>
      <c r="J88">
        <v>0</v>
      </c>
      <c r="K88">
        <v>160</v>
      </c>
      <c r="L88">
        <f t="shared" si="11"/>
        <v>63.555108869814617</v>
      </c>
    </row>
    <row r="89" spans="1:12" x14ac:dyDescent="0.25">
      <c r="A89">
        <v>21</v>
      </c>
      <c r="B89" s="1">
        <v>1.0204367979713717E-2</v>
      </c>
      <c r="C89" s="1">
        <v>5.0000000000000001E-4</v>
      </c>
      <c r="D89" s="1">
        <f t="shared" si="16"/>
        <v>2.7700738393422199E-4</v>
      </c>
      <c r="E89" s="1">
        <f t="shared" si="12"/>
        <v>5.1021839898568588E-6</v>
      </c>
      <c r="F89" s="1">
        <v>6.8452139827520557E-4</v>
      </c>
      <c r="G89" s="1">
        <f t="shared" si="13"/>
        <v>0.40467308199889712</v>
      </c>
      <c r="H89" s="1">
        <f t="shared" si="14"/>
        <v>0.59532691800110293</v>
      </c>
      <c r="I89" s="1">
        <f t="shared" si="15"/>
        <v>0.40467308199889712</v>
      </c>
      <c r="J89">
        <v>0</v>
      </c>
      <c r="K89">
        <v>160</v>
      </c>
      <c r="L89">
        <f t="shared" si="11"/>
        <v>64.747693119823538</v>
      </c>
    </row>
    <row r="90" spans="1:12" x14ac:dyDescent="0.25">
      <c r="A90">
        <v>22</v>
      </c>
      <c r="B90" s="1">
        <v>1.1376337786221548E-2</v>
      </c>
      <c r="C90" s="1">
        <v>5.0000000000000001E-4</v>
      </c>
      <c r="D90" s="1">
        <f t="shared" si="16"/>
        <v>2.8269555282733276E-4</v>
      </c>
      <c r="E90" s="1">
        <f t="shared" si="12"/>
        <v>5.6881688931107739E-6</v>
      </c>
      <c r="F90" s="1">
        <v>6.8452139827520557E-4</v>
      </c>
      <c r="G90" s="1">
        <f t="shared" si="13"/>
        <v>0.41298278408774824</v>
      </c>
      <c r="H90" s="1">
        <f t="shared" si="14"/>
        <v>0.58701721591225176</v>
      </c>
      <c r="I90" s="1">
        <f t="shared" si="15"/>
        <v>0.41298278408774824</v>
      </c>
      <c r="J90">
        <v>0</v>
      </c>
      <c r="K90">
        <v>160</v>
      </c>
      <c r="L90">
        <f t="shared" si="11"/>
        <v>66.077245454039712</v>
      </c>
    </row>
    <row r="91" spans="1:12" x14ac:dyDescent="0.25">
      <c r="A91">
        <v>23</v>
      </c>
      <c r="B91" s="1">
        <v>1.2852437946823038E-2</v>
      </c>
      <c r="C91" s="1">
        <v>5.0000000000000001E-4</v>
      </c>
      <c r="D91" s="1">
        <f t="shared" si="16"/>
        <v>2.8912177180074429E-4</v>
      </c>
      <c r="E91" s="1">
        <f t="shared" si="12"/>
        <v>6.4262189734115188E-6</v>
      </c>
      <c r="F91" s="1">
        <v>6.8452139827520557E-4</v>
      </c>
      <c r="G91" s="1">
        <f t="shared" si="13"/>
        <v>0.4223706848744932</v>
      </c>
      <c r="H91" s="1">
        <f t="shared" si="14"/>
        <v>0.57762931512550675</v>
      </c>
      <c r="I91" s="1">
        <f t="shared" si="15"/>
        <v>0.4223706848744932</v>
      </c>
      <c r="J91">
        <v>0</v>
      </c>
      <c r="K91">
        <v>160</v>
      </c>
      <c r="L91">
        <f t="shared" si="11"/>
        <v>67.579309579918913</v>
      </c>
    </row>
    <row r="92" spans="1:12" x14ac:dyDescent="0.25">
      <c r="A92">
        <v>24</v>
      </c>
      <c r="B92" s="1">
        <v>1.4768703640116232E-2</v>
      </c>
      <c r="C92" s="1">
        <v>5.0000000000000001E-4</v>
      </c>
      <c r="D92" s="1">
        <f t="shared" si="16"/>
        <v>2.9650612362080238E-4</v>
      </c>
      <c r="E92" s="1">
        <f t="shared" si="12"/>
        <v>7.3843518200581159E-6</v>
      </c>
      <c r="F92" s="1">
        <v>6.8452139827520557E-4</v>
      </c>
      <c r="G92" s="1">
        <f t="shared" si="13"/>
        <v>0.43315829770685244</v>
      </c>
      <c r="H92" s="1">
        <f t="shared" si="14"/>
        <v>0.56684170229314756</v>
      </c>
      <c r="I92" s="1">
        <f t="shared" si="15"/>
        <v>0.43315829770685244</v>
      </c>
      <c r="J92">
        <v>0</v>
      </c>
      <c r="K92">
        <v>160</v>
      </c>
      <c r="L92">
        <f t="shared" si="11"/>
        <v>69.305327633096397</v>
      </c>
    </row>
    <row r="93" spans="1:12" x14ac:dyDescent="0.25">
      <c r="A93">
        <v>25</v>
      </c>
      <c r="B93" s="1">
        <v>1.7356515853007667E-2</v>
      </c>
      <c r="C93" s="1">
        <v>5.0000000000000001E-4</v>
      </c>
      <c r="D93" s="1">
        <f t="shared" si="16"/>
        <v>3.0518438154730624E-4</v>
      </c>
      <c r="E93" s="1">
        <f t="shared" si="12"/>
        <v>8.6782579265038335E-6</v>
      </c>
      <c r="F93" s="1">
        <v>6.8452139827520557E-4</v>
      </c>
      <c r="G93" s="1">
        <f t="shared" si="13"/>
        <v>0.4458361452487562</v>
      </c>
      <c r="H93" s="1">
        <f t="shared" si="14"/>
        <v>0.55416385475124375</v>
      </c>
      <c r="I93" s="1">
        <f t="shared" si="15"/>
        <v>0.4458361452487562</v>
      </c>
      <c r="J93">
        <v>0</v>
      </c>
      <c r="K93">
        <v>160</v>
      </c>
      <c r="L93">
        <f t="shared" si="11"/>
        <v>71.333783239800994</v>
      </c>
    </row>
    <row r="94" spans="1:12" x14ac:dyDescent="0.25">
      <c r="A94">
        <v>26</v>
      </c>
      <c r="B94" s="1">
        <v>2.1043881754428416E-2</v>
      </c>
      <c r="C94" s="1">
        <v>5.0000000000000001E-4</v>
      </c>
      <c r="D94" s="1">
        <f t="shared" si="16"/>
        <v>3.1570632242452042E-4</v>
      </c>
      <c r="E94" s="1">
        <f t="shared" si="12"/>
        <v>1.0521940877214208E-5</v>
      </c>
      <c r="F94" s="1">
        <v>6.8452139827520557E-4</v>
      </c>
      <c r="G94" s="1">
        <f t="shared" si="13"/>
        <v>0.46120738258878152</v>
      </c>
      <c r="H94" s="1">
        <f t="shared" si="14"/>
        <v>0.53879261741121853</v>
      </c>
      <c r="I94" s="1">
        <f t="shared" si="15"/>
        <v>0.46120738258878152</v>
      </c>
      <c r="J94">
        <v>0</v>
      </c>
      <c r="K94">
        <v>160</v>
      </c>
      <c r="L94">
        <f t="shared" si="11"/>
        <v>73.793181214205049</v>
      </c>
    </row>
    <row r="95" spans="1:12" x14ac:dyDescent="0.25">
      <c r="A95">
        <v>27</v>
      </c>
      <c r="B95" s="1">
        <v>2.6720642364242438E-2</v>
      </c>
      <c r="C95" s="1">
        <v>5.0000000000000001E-4</v>
      </c>
      <c r="D95" s="1">
        <f t="shared" si="16"/>
        <v>3.2906664360664165E-4</v>
      </c>
      <c r="E95" s="1">
        <f t="shared" si="12"/>
        <v>1.3360321182121219E-5</v>
      </c>
      <c r="F95" s="1">
        <v>6.8452139827520557E-4</v>
      </c>
      <c r="G95" s="1">
        <f t="shared" si="13"/>
        <v>0.48072513793694938</v>
      </c>
      <c r="H95" s="1">
        <f t="shared" si="14"/>
        <v>0.51927486206305062</v>
      </c>
      <c r="I95" s="1">
        <f t="shared" si="15"/>
        <v>0.48072513793694938</v>
      </c>
      <c r="J95">
        <v>0</v>
      </c>
      <c r="K95">
        <v>160</v>
      </c>
      <c r="L95">
        <f t="shared" si="11"/>
        <v>76.916022069911904</v>
      </c>
    </row>
    <row r="96" spans="1:12" x14ac:dyDescent="0.25">
      <c r="A96">
        <v>28</v>
      </c>
      <c r="B96" s="1">
        <v>3.6591501623747864E-2</v>
      </c>
      <c r="C96" s="1">
        <v>5.0000000000000001E-4</v>
      </c>
      <c r="D96" s="1">
        <f t="shared" si="16"/>
        <v>3.4736239441851557E-4</v>
      </c>
      <c r="E96" s="1">
        <f t="shared" si="12"/>
        <v>1.8295750811873933E-5</v>
      </c>
      <c r="F96" s="1">
        <v>6.8452139827520557E-4</v>
      </c>
      <c r="G96" s="1">
        <f t="shared" si="13"/>
        <v>0.50745293762001831</v>
      </c>
      <c r="H96" s="1">
        <f t="shared" si="14"/>
        <v>0.49254706237998169</v>
      </c>
      <c r="I96" s="1">
        <f t="shared" si="15"/>
        <v>0.50745293762001831</v>
      </c>
      <c r="J96">
        <v>0</v>
      </c>
      <c r="K96">
        <v>160</v>
      </c>
      <c r="L96">
        <f t="shared" si="11"/>
        <v>81.192470019202929</v>
      </c>
    </row>
    <row r="97" spans="1:13" x14ac:dyDescent="0.25">
      <c r="A97">
        <v>29</v>
      </c>
      <c r="B97" s="1">
        <v>5.8027359900192949E-2</v>
      </c>
      <c r="C97" s="1">
        <v>5.0000000000000001E-4</v>
      </c>
      <c r="D97" s="1">
        <f t="shared" si="16"/>
        <v>3.7637607436861206E-4</v>
      </c>
      <c r="E97" s="1">
        <f t="shared" si="12"/>
        <v>2.9013679950096476E-5</v>
      </c>
      <c r="F97" s="1">
        <v>6.8452139827520557E-4</v>
      </c>
      <c r="G97" s="1">
        <f t="shared" si="13"/>
        <v>0.54983828893730724</v>
      </c>
      <c r="H97" s="1">
        <f t="shared" si="14"/>
        <v>0.45016171106269276</v>
      </c>
      <c r="I97" s="1">
        <f t="shared" si="15"/>
        <v>0.54983828893730724</v>
      </c>
      <c r="J97">
        <v>0</v>
      </c>
      <c r="K97">
        <v>160</v>
      </c>
      <c r="L97">
        <f t="shared" si="11"/>
        <v>87.974126229969158</v>
      </c>
    </row>
    <row r="98" spans="1:13" x14ac:dyDescent="0.25">
      <c r="A98">
        <v>30</v>
      </c>
      <c r="B98" s="1">
        <v>0.14010017162271057</v>
      </c>
      <c r="C98" s="1">
        <v>5.0000000000000001E-4</v>
      </c>
      <c r="D98" s="1">
        <f t="shared" si="16"/>
        <v>4.4642616017996736E-4</v>
      </c>
      <c r="E98" s="1">
        <f t="shared" si="12"/>
        <v>7.005008581135529E-5</v>
      </c>
      <c r="F98" s="1">
        <v>6.8452139827520557E-4</v>
      </c>
      <c r="G98" s="1">
        <f t="shared" si="13"/>
        <v>0.65217268781491888</v>
      </c>
      <c r="H98" s="1">
        <f t="shared" si="14"/>
        <v>0.34782731218508112</v>
      </c>
      <c r="I98" s="1">
        <f t="shared" si="15"/>
        <v>0.65217268781491888</v>
      </c>
      <c r="J98">
        <v>0</v>
      </c>
      <c r="K98">
        <v>160</v>
      </c>
      <c r="L98">
        <f t="shared" si="11"/>
        <v>104.34763005038702</v>
      </c>
    </row>
    <row r="99" spans="1:13" x14ac:dyDescent="0.25">
      <c r="A99">
        <v>31</v>
      </c>
      <c r="B99" s="1">
        <v>0.47619047619047616</v>
      </c>
      <c r="C99" s="1">
        <v>1E-4</v>
      </c>
      <c r="D99" s="1">
        <f t="shared" si="16"/>
        <v>4.9404520779901501E-4</v>
      </c>
      <c r="E99" s="1">
        <f t="shared" si="12"/>
        <v>4.761904761904762E-5</v>
      </c>
      <c r="F99" s="1">
        <v>6.8452139827520557E-4</v>
      </c>
      <c r="G99" s="1">
        <f t="shared" si="13"/>
        <v>0.72173815025193511</v>
      </c>
      <c r="H99" s="1">
        <f t="shared" si="14"/>
        <v>0.27826184974806489</v>
      </c>
      <c r="I99" s="1">
        <f t="shared" si="15"/>
        <v>0.72173815025193511</v>
      </c>
      <c r="J99">
        <v>0</v>
      </c>
      <c r="K99">
        <v>160</v>
      </c>
      <c r="L99">
        <f t="shared" si="11"/>
        <v>115.47810404030962</v>
      </c>
    </row>
    <row r="100" spans="1:13" x14ac:dyDescent="0.25">
      <c r="A100">
        <v>32</v>
      </c>
      <c r="B100" s="1">
        <v>0.47619047619047616</v>
      </c>
      <c r="C100" s="1">
        <v>1E-4</v>
      </c>
      <c r="D100" s="1">
        <f t="shared" si="16"/>
        <v>5.4166425541806265E-4</v>
      </c>
      <c r="E100" s="1">
        <f t="shared" si="12"/>
        <v>4.761904761904762E-5</v>
      </c>
      <c r="F100" s="1">
        <v>6.8452139827520557E-4</v>
      </c>
      <c r="G100" s="1">
        <f t="shared" si="13"/>
        <v>0.79130361268895133</v>
      </c>
      <c r="H100" s="1">
        <f t="shared" si="14"/>
        <v>0.20869638731104867</v>
      </c>
      <c r="I100" s="1">
        <f t="shared" si="15"/>
        <v>0.79130361268895133</v>
      </c>
      <c r="J100">
        <v>0</v>
      </c>
      <c r="K100">
        <v>160</v>
      </c>
      <c r="L100">
        <f t="shared" si="11"/>
        <v>126.60857803023221</v>
      </c>
    </row>
    <row r="101" spans="1:13" x14ac:dyDescent="0.25">
      <c r="A101">
        <v>33</v>
      </c>
      <c r="B101" s="1">
        <v>0.47619047619047616</v>
      </c>
      <c r="C101" s="1">
        <v>1E-4</v>
      </c>
      <c r="D101" s="1">
        <f t="shared" si="16"/>
        <v>5.8928330303711029E-4</v>
      </c>
      <c r="E101" s="1">
        <f t="shared" si="12"/>
        <v>4.761904761904762E-5</v>
      </c>
      <c r="F101" s="1">
        <v>6.8452139827520557E-4</v>
      </c>
      <c r="G101" s="1">
        <f t="shared" si="13"/>
        <v>0.86086907512596755</v>
      </c>
      <c r="H101" s="1">
        <f t="shared" si="14"/>
        <v>0.13913092487403245</v>
      </c>
      <c r="I101" s="1">
        <f t="shared" si="15"/>
        <v>0.86086907512596755</v>
      </c>
      <c r="J101">
        <v>0</v>
      </c>
      <c r="K101">
        <v>160</v>
      </c>
      <c r="L101">
        <f t="shared" si="11"/>
        <v>137.73905202015482</v>
      </c>
    </row>
    <row r="102" spans="1:13" x14ac:dyDescent="0.25">
      <c r="A102">
        <v>34</v>
      </c>
      <c r="B102" s="1">
        <v>0.47619047619047616</v>
      </c>
      <c r="C102" s="1">
        <v>1E-4</v>
      </c>
      <c r="D102" s="1">
        <f t="shared" si="16"/>
        <v>6.3690235065615793E-4</v>
      </c>
      <c r="E102" s="1">
        <f t="shared" si="12"/>
        <v>4.761904761904762E-5</v>
      </c>
      <c r="F102" s="1">
        <v>6.8452139827520557E-4</v>
      </c>
      <c r="G102" s="1">
        <f t="shared" si="13"/>
        <v>0.93043453756298378</v>
      </c>
      <c r="H102" s="1">
        <f t="shared" si="14"/>
        <v>6.9565462437016223E-2</v>
      </c>
      <c r="I102" s="1">
        <f t="shared" si="15"/>
        <v>0.93043453756298378</v>
      </c>
      <c r="J102">
        <v>0</v>
      </c>
      <c r="K102">
        <v>160</v>
      </c>
      <c r="L102">
        <f t="shared" si="11"/>
        <v>148.86952601007741</v>
      </c>
    </row>
    <row r="103" spans="1:13" x14ac:dyDescent="0.25">
      <c r="A103">
        <v>35</v>
      </c>
      <c r="B103" s="1">
        <v>0.47619047619047616</v>
      </c>
      <c r="C103" s="1">
        <v>1E-4</v>
      </c>
      <c r="D103" s="1">
        <f t="shared" si="16"/>
        <v>6.8452139827520557E-4</v>
      </c>
      <c r="E103" s="1">
        <f t="shared" si="12"/>
        <v>4.761904761904762E-5</v>
      </c>
      <c r="F103" s="1">
        <v>6.8452139827520557E-4</v>
      </c>
      <c r="G103" s="1">
        <f t="shared" si="13"/>
        <v>1</v>
      </c>
      <c r="H103" s="1">
        <f t="shared" si="14"/>
        <v>0</v>
      </c>
      <c r="I103" s="1">
        <f t="shared" si="15"/>
        <v>1</v>
      </c>
      <c r="J103">
        <v>0</v>
      </c>
      <c r="K103">
        <v>160</v>
      </c>
      <c r="L103">
        <f t="shared" si="11"/>
        <v>160</v>
      </c>
    </row>
    <row r="104" spans="1:13" x14ac:dyDescent="0.25">
      <c r="B104" s="1"/>
      <c r="C104" s="1"/>
      <c r="D104" s="1"/>
      <c r="E104" s="1"/>
      <c r="F104" s="1"/>
      <c r="G104" s="1"/>
      <c r="H104" s="1"/>
      <c r="I104" s="1"/>
    </row>
    <row r="105" spans="1:13" x14ac:dyDescent="0.25">
      <c r="B105" s="1"/>
      <c r="C105" s="1"/>
      <c r="D105" s="1"/>
      <c r="E105" s="1"/>
      <c r="F105" s="1"/>
      <c r="G105" s="1"/>
      <c r="H105" s="1"/>
      <c r="I105" s="1"/>
    </row>
    <row r="106" spans="1:13" x14ac:dyDescent="0.25">
      <c r="B106" s="1"/>
      <c r="C106" s="1"/>
      <c r="D106" s="1"/>
      <c r="E106" s="1"/>
      <c r="F106" s="1"/>
      <c r="G106" s="1"/>
      <c r="H106" s="1"/>
      <c r="I106" s="1"/>
    </row>
    <row r="107" spans="1:13" x14ac:dyDescent="0.25">
      <c r="A107" s="2" t="s">
        <v>130</v>
      </c>
    </row>
    <row r="109" spans="1:13" x14ac:dyDescent="0.25">
      <c r="A109" t="s">
        <v>26</v>
      </c>
      <c r="B109" t="s">
        <v>140</v>
      </c>
      <c r="C109" t="s">
        <v>84</v>
      </c>
      <c r="D109" t="s">
        <v>90</v>
      </c>
      <c r="E109" t="s">
        <v>216</v>
      </c>
      <c r="F109" t="s">
        <v>87</v>
      </c>
      <c r="G109" t="s">
        <v>86</v>
      </c>
      <c r="H109" s="5" t="s">
        <v>88</v>
      </c>
      <c r="I109" t="s">
        <v>89</v>
      </c>
      <c r="J109" t="s">
        <v>137</v>
      </c>
      <c r="K109" t="s">
        <v>138</v>
      </c>
      <c r="L109" t="s">
        <v>61</v>
      </c>
    </row>
    <row r="110" spans="1:13" x14ac:dyDescent="0.25">
      <c r="A110">
        <v>1</v>
      </c>
      <c r="B110" s="1">
        <f>1/2.1</f>
        <v>0.47619047619047616</v>
      </c>
      <c r="C110" s="1">
        <v>2.5000000000000001E-4</v>
      </c>
      <c r="D110" s="1">
        <f>B110*C110</f>
        <v>1.1904761904761905E-4</v>
      </c>
      <c r="E110" s="1">
        <f>B110*C110</f>
        <v>1.1904761904761905E-4</v>
      </c>
      <c r="F110" s="1">
        <f>SUM(E110:E133)</f>
        <v>1.1228085597434015E-3</v>
      </c>
      <c r="G110" s="1">
        <f>D110/F110</f>
        <v>0.10602664008441949</v>
      </c>
      <c r="H110" s="1">
        <f>1-I110</f>
        <v>0.89397335991558047</v>
      </c>
      <c r="I110" s="1">
        <f>D110/F110</f>
        <v>0.10602664008441949</v>
      </c>
      <c r="J110">
        <v>0</v>
      </c>
      <c r="K110">
        <v>160</v>
      </c>
      <c r="L110">
        <f t="shared" ref="L110:L133" si="17">J110*H110+K110*I110</f>
        <v>16.964262413507118</v>
      </c>
      <c r="M110">
        <v>-5.2500000000000003E-3</v>
      </c>
    </row>
    <row r="111" spans="1:13" x14ac:dyDescent="0.25">
      <c r="A111">
        <v>2</v>
      </c>
      <c r="B111" s="1">
        <f>1/2.1</f>
        <v>0.47619047619047616</v>
      </c>
      <c r="C111" s="1">
        <v>2.5000000000000001E-4</v>
      </c>
      <c r="D111" s="1">
        <f>B111*C111+D110</f>
        <v>2.380952380952381E-4</v>
      </c>
      <c r="E111" s="1">
        <f t="shared" ref="E111:E133" si="18">B111*C111</f>
        <v>1.1904761904761905E-4</v>
      </c>
      <c r="F111" s="1">
        <v>1.1228085597434015E-3</v>
      </c>
      <c r="G111" s="1">
        <f t="shared" ref="G111:G133" si="19">D111/F111</f>
        <v>0.21205328016883898</v>
      </c>
      <c r="H111" s="1">
        <f t="shared" ref="H111:H133" si="20">1-I111</f>
        <v>0.78794671983116105</v>
      </c>
      <c r="I111" s="1">
        <f t="shared" ref="I111:I133" si="21">D111/F111</f>
        <v>0.21205328016883898</v>
      </c>
      <c r="J111">
        <v>0</v>
      </c>
      <c r="K111">
        <v>160</v>
      </c>
      <c r="L111">
        <f t="shared" si="17"/>
        <v>33.928524827014236</v>
      </c>
      <c r="M111">
        <v>-5.0000000000000001E-3</v>
      </c>
    </row>
    <row r="112" spans="1:13" x14ac:dyDescent="0.25">
      <c r="A112">
        <v>3</v>
      </c>
      <c r="B112" s="1">
        <v>9.3065301086223216E-3</v>
      </c>
      <c r="C112" s="1">
        <v>5.0000000000000001E-4</v>
      </c>
      <c r="D112" s="1">
        <f t="shared" ref="D112:D133" si="22">B112*C112+D111</f>
        <v>2.4274850314954925E-4</v>
      </c>
      <c r="E112" s="1">
        <f t="shared" si="18"/>
        <v>4.6532650543111606E-6</v>
      </c>
      <c r="F112" s="1">
        <v>1.1228085597434015E-3</v>
      </c>
      <c r="G112" s="1">
        <f t="shared" si="19"/>
        <v>0.21619758866553818</v>
      </c>
      <c r="H112" s="1">
        <f t="shared" si="20"/>
        <v>0.78380241133446182</v>
      </c>
      <c r="I112" s="1">
        <f t="shared" si="21"/>
        <v>0.21619758866553818</v>
      </c>
      <c r="J112">
        <v>0</v>
      </c>
      <c r="K112">
        <v>160</v>
      </c>
      <c r="L112">
        <f t="shared" si="17"/>
        <v>34.591614186486112</v>
      </c>
      <c r="M112">
        <v>-4.5000000000000005E-3</v>
      </c>
    </row>
    <row r="113" spans="1:13" x14ac:dyDescent="0.25">
      <c r="A113">
        <v>4</v>
      </c>
      <c r="B113" s="1">
        <v>1.1943655082330539E-2</v>
      </c>
      <c r="C113" s="1">
        <v>5.0000000000000001E-4</v>
      </c>
      <c r="D113" s="1">
        <f t="shared" si="22"/>
        <v>2.4872033069071452E-4</v>
      </c>
      <c r="E113" s="1">
        <f t="shared" si="18"/>
        <v>5.9718275411652697E-6</v>
      </c>
      <c r="F113" s="1">
        <v>1.1228085597434015E-3</v>
      </c>
      <c r="G113" s="1">
        <f t="shared" si="19"/>
        <v>0.22151624026410635</v>
      </c>
      <c r="H113" s="1">
        <f t="shared" si="20"/>
        <v>0.77848375973589368</v>
      </c>
      <c r="I113" s="1">
        <f t="shared" si="21"/>
        <v>0.22151624026410635</v>
      </c>
      <c r="J113">
        <v>0</v>
      </c>
      <c r="K113">
        <v>160</v>
      </c>
      <c r="L113">
        <f t="shared" si="17"/>
        <v>35.442598442257015</v>
      </c>
      <c r="M113">
        <v>-4.0000000000000001E-3</v>
      </c>
    </row>
    <row r="114" spans="1:13" x14ac:dyDescent="0.25">
      <c r="A114">
        <v>5</v>
      </c>
      <c r="B114" s="1">
        <v>1.4126472840051921E-2</v>
      </c>
      <c r="C114" s="1">
        <v>5.0000000000000001E-4</v>
      </c>
      <c r="D114" s="1">
        <f t="shared" si="22"/>
        <v>2.5578356711074046E-4</v>
      </c>
      <c r="E114" s="1">
        <f t="shared" si="18"/>
        <v>7.0632364200259607E-6</v>
      </c>
      <c r="F114" s="1">
        <v>1.1228085597434015E-3</v>
      </c>
      <c r="G114" s="1">
        <f t="shared" si="19"/>
        <v>0.22780692656029927</v>
      </c>
      <c r="H114" s="1">
        <f t="shared" si="20"/>
        <v>0.77219307343970067</v>
      </c>
      <c r="I114" s="1">
        <f t="shared" si="21"/>
        <v>0.22780692656029927</v>
      </c>
      <c r="J114">
        <v>0</v>
      </c>
      <c r="K114">
        <v>160</v>
      </c>
      <c r="L114">
        <f t="shared" si="17"/>
        <v>36.449108249647885</v>
      </c>
      <c r="M114">
        <v>-3.5000000000000001E-3</v>
      </c>
    </row>
    <row r="115" spans="1:13" x14ac:dyDescent="0.25">
      <c r="A115">
        <v>6</v>
      </c>
      <c r="B115" s="1">
        <v>1.625587617891525E-2</v>
      </c>
      <c r="C115" s="1">
        <v>5.0000000000000001E-4</v>
      </c>
      <c r="D115" s="1">
        <f t="shared" si="22"/>
        <v>2.6391150520019811E-4</v>
      </c>
      <c r="E115" s="1">
        <f t="shared" si="18"/>
        <v>8.1279380894576258E-6</v>
      </c>
      <c r="F115" s="1">
        <v>1.1228085597434015E-3</v>
      </c>
      <c r="G115" s="1">
        <f t="shared" si="19"/>
        <v>0.23504586147838999</v>
      </c>
      <c r="H115" s="1">
        <f t="shared" si="20"/>
        <v>0.76495413852160998</v>
      </c>
      <c r="I115" s="1">
        <f t="shared" si="21"/>
        <v>0.23504586147838999</v>
      </c>
      <c r="J115">
        <v>0</v>
      </c>
      <c r="K115">
        <v>160</v>
      </c>
      <c r="L115">
        <f t="shared" si="17"/>
        <v>37.607337836542399</v>
      </c>
      <c r="M115">
        <v>-3.0000000000000001E-3</v>
      </c>
    </row>
    <row r="116" spans="1:13" x14ac:dyDescent="0.25">
      <c r="A116">
        <v>7</v>
      </c>
      <c r="B116" s="1">
        <v>1.8459879607244385E-2</v>
      </c>
      <c r="C116" s="1">
        <v>5.0000000000000001E-4</v>
      </c>
      <c r="D116" s="1">
        <f t="shared" si="22"/>
        <v>2.7314144500382033E-4</v>
      </c>
      <c r="E116" s="1">
        <f t="shared" si="18"/>
        <v>9.2299398036221931E-6</v>
      </c>
      <c r="F116" s="1">
        <v>1.1228085597434015E-3</v>
      </c>
      <c r="G116" s="1">
        <f t="shared" si="19"/>
        <v>0.24326626532508988</v>
      </c>
      <c r="H116" s="1">
        <f t="shared" si="20"/>
        <v>0.75673373467491012</v>
      </c>
      <c r="I116" s="1">
        <f t="shared" si="21"/>
        <v>0.24326626532508988</v>
      </c>
      <c r="J116">
        <v>0</v>
      </c>
      <c r="K116">
        <v>160</v>
      </c>
      <c r="L116">
        <f t="shared" si="17"/>
        <v>38.922602452014381</v>
      </c>
      <c r="M116">
        <v>-2.5000000000000001E-3</v>
      </c>
    </row>
    <row r="117" spans="1:13" x14ac:dyDescent="0.25">
      <c r="A117">
        <v>8</v>
      </c>
      <c r="B117" s="1">
        <v>2.0817720442881466E-2</v>
      </c>
      <c r="C117" s="1">
        <v>5.0000000000000001E-4</v>
      </c>
      <c r="D117" s="1">
        <f t="shared" si="22"/>
        <v>2.8355030522526106E-4</v>
      </c>
      <c r="E117" s="1">
        <f t="shared" si="18"/>
        <v>1.0408860221440733E-5</v>
      </c>
      <c r="F117" s="1">
        <v>1.1228085597434015E-3</v>
      </c>
      <c r="G117" s="1">
        <f t="shared" si="19"/>
        <v>0.25253664372674678</v>
      </c>
      <c r="H117" s="1">
        <f t="shared" si="20"/>
        <v>0.74746335627325322</v>
      </c>
      <c r="I117" s="1">
        <f t="shared" si="21"/>
        <v>0.25253664372674678</v>
      </c>
      <c r="J117">
        <v>0</v>
      </c>
      <c r="K117">
        <v>160</v>
      </c>
      <c r="L117">
        <f t="shared" si="17"/>
        <v>40.405862996279481</v>
      </c>
      <c r="M117">
        <v>-2E-3</v>
      </c>
    </row>
    <row r="118" spans="1:13" x14ac:dyDescent="0.25">
      <c r="A118">
        <v>9</v>
      </c>
      <c r="B118" s="1">
        <v>2.3398880796657244E-2</v>
      </c>
      <c r="C118" s="1">
        <v>5.0000000000000001E-4</v>
      </c>
      <c r="D118" s="1">
        <f t="shared" si="22"/>
        <v>2.952497456235897E-4</v>
      </c>
      <c r="E118" s="1">
        <f t="shared" si="18"/>
        <v>1.1699440398328622E-5</v>
      </c>
      <c r="F118" s="1">
        <v>1.1228085597434015E-3</v>
      </c>
      <c r="G118" s="1">
        <f t="shared" si="19"/>
        <v>0.26295644351968955</v>
      </c>
      <c r="H118" s="1">
        <f t="shared" si="20"/>
        <v>0.73704355648031039</v>
      </c>
      <c r="I118" s="1">
        <f t="shared" si="21"/>
        <v>0.26295644351968955</v>
      </c>
      <c r="J118">
        <v>0</v>
      </c>
      <c r="K118">
        <v>160</v>
      </c>
      <c r="L118">
        <f t="shared" si="17"/>
        <v>42.07303096315033</v>
      </c>
      <c r="M118">
        <v>-1.5E-3</v>
      </c>
    </row>
    <row r="119" spans="1:13" x14ac:dyDescent="0.25">
      <c r="A119">
        <v>10</v>
      </c>
      <c r="B119" s="1">
        <v>2.6277732366695835E-2</v>
      </c>
      <c r="C119" s="1">
        <v>5.0000000000000001E-4</v>
      </c>
      <c r="D119" s="1">
        <f t="shared" si="22"/>
        <v>3.0838861180693762E-4</v>
      </c>
      <c r="E119" s="1">
        <f t="shared" si="18"/>
        <v>1.3138866183347917E-5</v>
      </c>
      <c r="F119" s="1">
        <v>1.1228085597434015E-3</v>
      </c>
      <c r="G119" s="1">
        <f t="shared" si="19"/>
        <v>0.27465823014157864</v>
      </c>
      <c r="H119" s="1">
        <f t="shared" si="20"/>
        <v>0.72534176985842136</v>
      </c>
      <c r="I119" s="1">
        <f t="shared" si="21"/>
        <v>0.27465823014157864</v>
      </c>
      <c r="J119">
        <v>0</v>
      </c>
      <c r="K119">
        <v>160</v>
      </c>
      <c r="L119">
        <f t="shared" si="17"/>
        <v>43.945316822652586</v>
      </c>
      <c r="M119">
        <v>-1E-3</v>
      </c>
    </row>
    <row r="120" spans="1:13" x14ac:dyDescent="0.25">
      <c r="A120">
        <v>11</v>
      </c>
      <c r="B120" s="1">
        <v>2.9543349457773038E-2</v>
      </c>
      <c r="C120" s="1">
        <v>5.0000000000000001E-4</v>
      </c>
      <c r="D120" s="1">
        <f t="shared" si="22"/>
        <v>3.2316028653582416E-4</v>
      </c>
      <c r="E120" s="1">
        <f t="shared" si="18"/>
        <v>1.477167472888652E-5</v>
      </c>
      <c r="F120" s="1">
        <v>1.1228085597434015E-3</v>
      </c>
      <c r="G120" s="1">
        <f t="shared" si="19"/>
        <v>0.2878142348769383</v>
      </c>
      <c r="H120" s="1">
        <f t="shared" si="20"/>
        <v>0.71218576512306164</v>
      </c>
      <c r="I120" s="1">
        <f t="shared" si="21"/>
        <v>0.2878142348769383</v>
      </c>
      <c r="J120">
        <v>0</v>
      </c>
      <c r="K120">
        <v>160</v>
      </c>
      <c r="L120">
        <f t="shared" si="17"/>
        <v>46.05027758031013</v>
      </c>
      <c r="M120">
        <v>-5.0000000000000001E-4</v>
      </c>
    </row>
    <row r="121" spans="1:13" x14ac:dyDescent="0.25">
      <c r="A121">
        <v>12</v>
      </c>
      <c r="B121" s="1">
        <v>3.3309892062211605E-2</v>
      </c>
      <c r="C121" s="1">
        <v>5.0000000000000001E-4</v>
      </c>
      <c r="D121" s="1">
        <f t="shared" si="22"/>
        <v>3.3981523256692995E-4</v>
      </c>
      <c r="E121" s="1">
        <f t="shared" si="18"/>
        <v>1.6654946031105802E-5</v>
      </c>
      <c r="F121" s="1">
        <v>1.1228085597434015E-3</v>
      </c>
      <c r="G121" s="1">
        <f t="shared" si="19"/>
        <v>0.30264752581204835</v>
      </c>
      <c r="H121" s="1">
        <f t="shared" si="20"/>
        <v>0.69735247418795165</v>
      </c>
      <c r="I121" s="1">
        <f t="shared" si="21"/>
        <v>0.30264752581204835</v>
      </c>
      <c r="J121">
        <v>0</v>
      </c>
      <c r="K121">
        <v>160</v>
      </c>
      <c r="L121">
        <f t="shared" si="17"/>
        <v>48.423604129927739</v>
      </c>
      <c r="M121">
        <v>0</v>
      </c>
    </row>
    <row r="122" spans="1:13" x14ac:dyDescent="0.25">
      <c r="A122">
        <v>13</v>
      </c>
      <c r="B122" s="1">
        <v>3.7730805057781404E-2</v>
      </c>
      <c r="C122" s="1">
        <v>5.0000000000000001E-4</v>
      </c>
      <c r="D122" s="1">
        <f t="shared" si="22"/>
        <v>3.5868063509582066E-4</v>
      </c>
      <c r="E122" s="1">
        <f t="shared" si="18"/>
        <v>1.8865402528890702E-5</v>
      </c>
      <c r="F122" s="1">
        <v>1.1228085597434015E-3</v>
      </c>
      <c r="G122" s="1">
        <f t="shared" si="19"/>
        <v>0.31944950186146687</v>
      </c>
      <c r="H122" s="1">
        <f t="shared" si="20"/>
        <v>0.68055049813853308</v>
      </c>
      <c r="I122" s="1">
        <f t="shared" si="21"/>
        <v>0.31944950186146687</v>
      </c>
      <c r="J122">
        <v>0</v>
      </c>
      <c r="K122">
        <v>160</v>
      </c>
      <c r="L122">
        <f t="shared" si="17"/>
        <v>51.1119202978347</v>
      </c>
      <c r="M122">
        <v>5.0000000000000001E-4</v>
      </c>
    </row>
    <row r="123" spans="1:13" x14ac:dyDescent="0.25">
      <c r="A123">
        <v>14</v>
      </c>
      <c r="B123" s="1">
        <v>4.3020834866646741E-2</v>
      </c>
      <c r="C123" s="1">
        <v>5.0000000000000001E-4</v>
      </c>
      <c r="D123" s="1">
        <f t="shared" si="22"/>
        <v>3.80191052529144E-4</v>
      </c>
      <c r="E123" s="1">
        <f t="shared" si="18"/>
        <v>2.151041743332337E-5</v>
      </c>
      <c r="F123" s="1">
        <v>1.1228085597434015E-3</v>
      </c>
      <c r="G123" s="1">
        <f t="shared" si="19"/>
        <v>0.33860719107452308</v>
      </c>
      <c r="H123" s="1">
        <f t="shared" si="20"/>
        <v>0.66139280892547692</v>
      </c>
      <c r="I123" s="1">
        <f t="shared" si="21"/>
        <v>0.33860719107452308</v>
      </c>
      <c r="J123">
        <v>0</v>
      </c>
      <c r="K123">
        <v>160</v>
      </c>
      <c r="L123">
        <f t="shared" si="17"/>
        <v>54.17715057192369</v>
      </c>
      <c r="M123">
        <v>1E-3</v>
      </c>
    </row>
    <row r="124" spans="1:13" x14ac:dyDescent="0.25">
      <c r="A124">
        <v>15</v>
      </c>
      <c r="B124" s="1">
        <v>4.9492844634676916E-2</v>
      </c>
      <c r="C124" s="1">
        <v>5.0000000000000001E-4</v>
      </c>
      <c r="D124" s="1">
        <f t="shared" si="22"/>
        <v>4.0493747484648246E-4</v>
      </c>
      <c r="E124" s="1">
        <f t="shared" si="18"/>
        <v>2.4746422317338459E-5</v>
      </c>
      <c r="F124" s="1">
        <v>1.1228085597434015E-3</v>
      </c>
      <c r="G124" s="1">
        <f t="shared" si="19"/>
        <v>0.36064694317883</v>
      </c>
      <c r="H124" s="1">
        <f t="shared" si="20"/>
        <v>0.63935305682117005</v>
      </c>
      <c r="I124" s="1">
        <f t="shared" si="21"/>
        <v>0.36064694317883</v>
      </c>
      <c r="J124">
        <v>0</v>
      </c>
      <c r="K124">
        <v>160</v>
      </c>
      <c r="L124">
        <f t="shared" si="17"/>
        <v>57.703510908612799</v>
      </c>
      <c r="M124">
        <v>1.5E-3</v>
      </c>
    </row>
    <row r="125" spans="1:13" x14ac:dyDescent="0.25">
      <c r="A125">
        <v>16</v>
      </c>
      <c r="B125" s="1">
        <v>5.7623454689147036E-2</v>
      </c>
      <c r="C125" s="1">
        <v>5.0000000000000001E-4</v>
      </c>
      <c r="D125" s="1">
        <f t="shared" si="22"/>
        <v>4.3374920219105598E-4</v>
      </c>
      <c r="E125" s="1">
        <f t="shared" si="18"/>
        <v>2.8811727344573519E-5</v>
      </c>
      <c r="F125" s="1">
        <v>1.1228085597434015E-3</v>
      </c>
      <c r="G125" s="1">
        <f t="shared" si="19"/>
        <v>0.38630735259996762</v>
      </c>
      <c r="H125" s="1">
        <f t="shared" si="20"/>
        <v>0.61369264740003238</v>
      </c>
      <c r="I125" s="1">
        <f t="shared" si="21"/>
        <v>0.38630735259996762</v>
      </c>
      <c r="J125">
        <v>0</v>
      </c>
      <c r="K125">
        <v>160</v>
      </c>
      <c r="L125">
        <f t="shared" si="17"/>
        <v>61.80917641599482</v>
      </c>
      <c r="M125">
        <v>2E-3</v>
      </c>
    </row>
    <row r="126" spans="1:13" x14ac:dyDescent="0.25">
      <c r="A126">
        <v>17</v>
      </c>
      <c r="B126" s="1">
        <v>6.8178472565733714E-2</v>
      </c>
      <c r="C126" s="1">
        <v>5.0000000000000001E-4</v>
      </c>
      <c r="D126" s="1">
        <f t="shared" si="22"/>
        <v>4.6783843847392285E-4</v>
      </c>
      <c r="E126" s="1">
        <f t="shared" si="18"/>
        <v>3.408923628286686E-5</v>
      </c>
      <c r="F126" s="1">
        <v>1.1228085597434015E-3</v>
      </c>
      <c r="G126" s="1">
        <f t="shared" si="19"/>
        <v>0.4166680369633442</v>
      </c>
      <c r="H126" s="1">
        <f t="shared" si="20"/>
        <v>0.5833319630366558</v>
      </c>
      <c r="I126" s="1">
        <f t="shared" si="21"/>
        <v>0.4166680369633442</v>
      </c>
      <c r="J126">
        <v>0</v>
      </c>
      <c r="K126">
        <v>160</v>
      </c>
      <c r="L126">
        <f t="shared" si="17"/>
        <v>66.666885914135065</v>
      </c>
      <c r="M126">
        <v>2.5000000000000001E-3</v>
      </c>
    </row>
    <row r="127" spans="1:13" x14ac:dyDescent="0.25">
      <c r="A127">
        <v>18</v>
      </c>
      <c r="B127" s="1">
        <v>8.2473555051172667E-2</v>
      </c>
      <c r="C127" s="1">
        <v>5.0000000000000001E-4</v>
      </c>
      <c r="D127" s="1">
        <f t="shared" si="22"/>
        <v>5.0907521599950919E-4</v>
      </c>
      <c r="E127" s="1">
        <f t="shared" si="18"/>
        <v>4.1236777525586338E-5</v>
      </c>
      <c r="F127" s="1">
        <v>1.1228085597434015E-3</v>
      </c>
      <c r="G127" s="1">
        <f t="shared" si="19"/>
        <v>0.45339449150249578</v>
      </c>
      <c r="H127" s="1">
        <f t="shared" si="20"/>
        <v>0.54660550849750422</v>
      </c>
      <c r="I127" s="1">
        <f t="shared" si="21"/>
        <v>0.45339449150249578</v>
      </c>
      <c r="J127">
        <v>0</v>
      </c>
      <c r="K127">
        <v>160</v>
      </c>
      <c r="L127">
        <f t="shared" si="17"/>
        <v>72.543118640399328</v>
      </c>
      <c r="M127">
        <v>3.0000000000000001E-3</v>
      </c>
    </row>
    <row r="128" spans="1:13" x14ac:dyDescent="0.25">
      <c r="A128">
        <v>19</v>
      </c>
      <c r="B128" s="1">
        <v>0.10297793035921229</v>
      </c>
      <c r="C128" s="1">
        <v>5.0000000000000001E-4</v>
      </c>
      <c r="D128" s="1">
        <f t="shared" si="22"/>
        <v>5.6056418117911538E-4</v>
      </c>
      <c r="E128" s="1">
        <f t="shared" si="18"/>
        <v>5.1488965179606146E-5</v>
      </c>
      <c r="F128" s="1">
        <v>1.1228085597434015E-3</v>
      </c>
      <c r="G128" s="1">
        <f t="shared" si="19"/>
        <v>0.49925178812960125</v>
      </c>
      <c r="H128" s="1">
        <f t="shared" si="20"/>
        <v>0.50074821187039875</v>
      </c>
      <c r="I128" s="1">
        <f t="shared" si="21"/>
        <v>0.49925178812960125</v>
      </c>
      <c r="J128">
        <v>0</v>
      </c>
      <c r="K128">
        <v>160</v>
      </c>
      <c r="L128">
        <f t="shared" si="17"/>
        <v>79.8802861007362</v>
      </c>
      <c r="M128">
        <v>3.5000000000000001E-3</v>
      </c>
    </row>
    <row r="129" spans="1:13" x14ac:dyDescent="0.25">
      <c r="A129">
        <v>20</v>
      </c>
      <c r="B129" s="1">
        <v>0.13493641824729297</v>
      </c>
      <c r="C129" s="1">
        <v>5.0000000000000001E-4</v>
      </c>
      <c r="D129" s="1">
        <f t="shared" si="22"/>
        <v>6.2803239030276184E-4</v>
      </c>
      <c r="E129" s="1">
        <f t="shared" si="18"/>
        <v>6.7468209123646485E-5</v>
      </c>
      <c r="F129" s="1">
        <v>1.1228085597434015E-3</v>
      </c>
      <c r="G129" s="1">
        <f t="shared" si="19"/>
        <v>0.55934057934710424</v>
      </c>
      <c r="H129" s="1">
        <f t="shared" si="20"/>
        <v>0.44065942065289576</v>
      </c>
      <c r="I129" s="1">
        <f t="shared" si="21"/>
        <v>0.55934057934710424</v>
      </c>
      <c r="J129">
        <v>0</v>
      </c>
      <c r="K129">
        <v>160</v>
      </c>
      <c r="L129">
        <f t="shared" si="17"/>
        <v>89.494492695536678</v>
      </c>
      <c r="M129">
        <v>4.0000000000000001E-3</v>
      </c>
    </row>
    <row r="130" spans="1:13" x14ac:dyDescent="0.25">
      <c r="A130">
        <v>21</v>
      </c>
      <c r="B130" s="1">
        <v>0.19179773711711223</v>
      </c>
      <c r="C130" s="1">
        <v>5.0000000000000001E-4</v>
      </c>
      <c r="D130" s="1">
        <f t="shared" si="22"/>
        <v>7.2393125886131794E-4</v>
      </c>
      <c r="E130" s="1">
        <f t="shared" si="18"/>
        <v>9.5898868558556114E-5</v>
      </c>
      <c r="F130" s="1">
        <v>1.1228085597434015E-3</v>
      </c>
      <c r="G130" s="1">
        <f t="shared" si="19"/>
        <v>0.64475039184485727</v>
      </c>
      <c r="H130" s="1">
        <f t="shared" si="20"/>
        <v>0.35524960815514273</v>
      </c>
      <c r="I130" s="1">
        <f t="shared" si="21"/>
        <v>0.64475039184485727</v>
      </c>
      <c r="J130">
        <v>0</v>
      </c>
      <c r="K130">
        <v>160</v>
      </c>
      <c r="L130">
        <f t="shared" si="17"/>
        <v>103.16006269517716</v>
      </c>
      <c r="M130">
        <v>4.5000000000000005E-3</v>
      </c>
    </row>
    <row r="131" spans="1:13" x14ac:dyDescent="0.25">
      <c r="A131">
        <v>22</v>
      </c>
      <c r="B131" s="1">
        <v>0.32156412557369063</v>
      </c>
      <c r="C131" s="1">
        <v>5.0000000000000001E-4</v>
      </c>
      <c r="D131" s="1">
        <f t="shared" si="22"/>
        <v>8.8471332164816326E-4</v>
      </c>
      <c r="E131" s="1">
        <f t="shared" si="18"/>
        <v>1.6078206278684532E-4</v>
      </c>
      <c r="F131" s="1">
        <v>1.1228085597434015E-3</v>
      </c>
      <c r="G131" s="1">
        <f t="shared" si="19"/>
        <v>0.78794671983116094</v>
      </c>
      <c r="H131" s="1">
        <f t="shared" si="20"/>
        <v>0.21205328016883906</v>
      </c>
      <c r="I131" s="1">
        <f t="shared" si="21"/>
        <v>0.78794671983116094</v>
      </c>
      <c r="J131">
        <v>0</v>
      </c>
      <c r="K131">
        <v>160</v>
      </c>
      <c r="L131">
        <f t="shared" si="17"/>
        <v>126.07147517298574</v>
      </c>
      <c r="M131">
        <v>5.0000000000000001E-3</v>
      </c>
    </row>
    <row r="132" spans="1:13" x14ac:dyDescent="0.25">
      <c r="A132">
        <v>23</v>
      </c>
      <c r="B132" s="1">
        <v>0.47619047619047616</v>
      </c>
      <c r="C132" s="1">
        <v>2.5000000000000001E-4</v>
      </c>
      <c r="D132" s="1">
        <f t="shared" si="22"/>
        <v>1.0037609406957824E-3</v>
      </c>
      <c r="E132" s="1">
        <f t="shared" si="18"/>
        <v>1.1904761904761905E-4</v>
      </c>
      <c r="F132" s="1">
        <v>1.1228085597434015E-3</v>
      </c>
      <c r="G132" s="1">
        <f t="shared" si="19"/>
        <v>0.89397335991558047</v>
      </c>
      <c r="H132" s="1">
        <f t="shared" si="20"/>
        <v>0.10602664008441953</v>
      </c>
      <c r="I132" s="1">
        <f t="shared" si="21"/>
        <v>0.89397335991558047</v>
      </c>
      <c r="J132">
        <v>0</v>
      </c>
      <c r="K132">
        <v>160</v>
      </c>
      <c r="L132">
        <f t="shared" si="17"/>
        <v>143.03573758649287</v>
      </c>
      <c r="M132">
        <v>5.2500000000000003E-3</v>
      </c>
    </row>
    <row r="133" spans="1:13" x14ac:dyDescent="0.25">
      <c r="A133">
        <v>24</v>
      </c>
      <c r="B133" s="1">
        <v>0.47619047619047616</v>
      </c>
      <c r="C133" s="1">
        <v>2.5000000000000001E-4</v>
      </c>
      <c r="D133" s="1">
        <f t="shared" si="22"/>
        <v>1.1228085597434015E-3</v>
      </c>
      <c r="E133" s="1">
        <f t="shared" si="18"/>
        <v>1.1904761904761905E-4</v>
      </c>
      <c r="F133" s="1">
        <v>1.1228085597434015E-3</v>
      </c>
      <c r="G133" s="1">
        <f t="shared" si="19"/>
        <v>1</v>
      </c>
      <c r="H133" s="1">
        <f t="shared" si="20"/>
        <v>0</v>
      </c>
      <c r="I133" s="1">
        <f t="shared" si="21"/>
        <v>1</v>
      </c>
      <c r="J133">
        <v>0</v>
      </c>
      <c r="K133">
        <v>160</v>
      </c>
      <c r="L133">
        <f t="shared" si="17"/>
        <v>160</v>
      </c>
      <c r="M133">
        <v>5.4999999999999997E-3</v>
      </c>
    </row>
    <row r="134" spans="1:13" x14ac:dyDescent="0.25">
      <c r="G134" s="1"/>
    </row>
    <row r="135" spans="1:13" x14ac:dyDescent="0.25">
      <c r="G135" s="1"/>
    </row>
    <row r="136" spans="1:13" x14ac:dyDescent="0.25">
      <c r="G136" s="1"/>
    </row>
    <row r="137" spans="1:13" x14ac:dyDescent="0.25">
      <c r="G137" s="1"/>
    </row>
    <row r="138" spans="1:13" x14ac:dyDescent="0.25">
      <c r="G138" s="1"/>
    </row>
    <row r="139" spans="1:13" x14ac:dyDescent="0.25">
      <c r="G139" s="1"/>
    </row>
    <row r="140" spans="1:13" x14ac:dyDescent="0.25">
      <c r="G140" s="1"/>
    </row>
    <row r="141" spans="1:13" x14ac:dyDescent="0.25">
      <c r="G141" s="1"/>
    </row>
    <row r="142" spans="1:13" x14ac:dyDescent="0.25">
      <c r="G142" s="1"/>
    </row>
    <row r="143" spans="1:13" x14ac:dyDescent="0.25">
      <c r="G143" s="1"/>
    </row>
    <row r="144" spans="1:13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0"/>
  <sheetViews>
    <sheetView topLeftCell="A8" zoomScaleNormal="100" workbookViewId="0">
      <selection activeCell="L28" sqref="L28:L47"/>
    </sheetView>
  </sheetViews>
  <sheetFormatPr defaultRowHeight="14" x14ac:dyDescent="0.25"/>
  <cols>
    <col min="1" max="1" width="10.36328125" customWidth="1"/>
    <col min="2" max="2" width="11.08984375" customWidth="1"/>
    <col min="3" max="3" width="10.453125" customWidth="1"/>
    <col min="4" max="4" width="12.90625" customWidth="1"/>
    <col min="5" max="5" width="11.26953125" customWidth="1"/>
    <col min="6" max="6" width="11.90625" customWidth="1"/>
    <col min="7" max="7" width="11.1796875" customWidth="1"/>
    <col min="8" max="8" width="10.7265625" customWidth="1"/>
    <col min="9" max="9" width="11.7265625" customWidth="1"/>
    <col min="10" max="10" width="12.1796875" customWidth="1"/>
    <col min="11" max="11" width="11.26953125" customWidth="1"/>
    <col min="12" max="12" width="10.36328125" customWidth="1"/>
    <col min="13" max="13" width="10.26953125" bestFit="1" customWidth="1"/>
    <col min="14" max="14" width="11.7265625" customWidth="1"/>
    <col min="15" max="15" width="11.54296875" customWidth="1"/>
    <col min="16" max="16" width="10.7265625" customWidth="1"/>
    <col min="17" max="17" width="11.36328125" customWidth="1"/>
    <col min="18" max="18" width="11.1796875" customWidth="1"/>
    <col min="19" max="19" width="10.26953125" customWidth="1"/>
    <col min="20" max="20" width="13.1796875" customWidth="1"/>
    <col min="21" max="21" width="11.08984375" customWidth="1"/>
    <col min="22" max="22" width="11.26953125" customWidth="1"/>
    <col min="24" max="24" width="10.6328125" customWidth="1"/>
    <col min="25" max="25" width="11.7265625" customWidth="1"/>
  </cols>
  <sheetData>
    <row r="1" spans="1:20" x14ac:dyDescent="0.25">
      <c r="A1" s="2" t="s">
        <v>131</v>
      </c>
      <c r="N1" s="1"/>
      <c r="O1" s="1"/>
      <c r="P1" s="1">
        <v>20</v>
      </c>
      <c r="Q1" s="1">
        <v>19.367088607594901</v>
      </c>
      <c r="R1" s="1">
        <v>-0.50149193466981601</v>
      </c>
    </row>
    <row r="2" spans="1:20" x14ac:dyDescent="0.25">
      <c r="A2" t="s">
        <v>147</v>
      </c>
      <c r="M2" s="1"/>
      <c r="N2" s="1"/>
      <c r="O2" s="1"/>
      <c r="P2" s="1">
        <v>29.480444647669337</v>
      </c>
      <c r="Q2" s="1">
        <v>28.860759493670901</v>
      </c>
      <c r="R2" s="1">
        <v>-0.40096299436739102</v>
      </c>
    </row>
    <row r="3" spans="1:20" x14ac:dyDescent="0.25">
      <c r="B3" t="s">
        <v>108</v>
      </c>
      <c r="C3" t="s">
        <v>111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142</v>
      </c>
      <c r="N3" s="1"/>
      <c r="O3" s="1"/>
      <c r="P3" s="1">
        <v>40.011463915333962</v>
      </c>
      <c r="Q3" s="1">
        <v>41.772151898734201</v>
      </c>
      <c r="R3" s="1">
        <v>-0.29403629903296802</v>
      </c>
    </row>
    <row r="4" spans="1:20" x14ac:dyDescent="0.25">
      <c r="A4">
        <v>1</v>
      </c>
      <c r="B4">
        <v>10.4</v>
      </c>
      <c r="C4">
        <v>204</v>
      </c>
      <c r="D4" s="1">
        <v>0.01</v>
      </c>
      <c r="E4" s="1">
        <f>-0.005+0.00025</f>
        <v>-4.7499999999999999E-3</v>
      </c>
      <c r="F4">
        <v>1</v>
      </c>
      <c r="G4">
        <f>(0.5+E4/D4)^F4</f>
        <v>2.5000000000000022E-2</v>
      </c>
      <c r="H4">
        <f t="shared" ref="H4:H23" si="0">(B4-C4)*G4+C4</f>
        <v>199.16</v>
      </c>
      <c r="I4">
        <f>1/H4</f>
        <v>5.0210885720024098E-3</v>
      </c>
      <c r="K4" s="1">
        <v>-4.5000000000000005E-3</v>
      </c>
      <c r="L4" s="1">
        <f>-0.005+0.00025</f>
        <v>-4.7499999999999999E-3</v>
      </c>
      <c r="N4" s="1"/>
      <c r="O4" s="1"/>
      <c r="P4" s="1">
        <v>58.380178005209913</v>
      </c>
      <c r="Q4" s="1">
        <v>56.962025316455701</v>
      </c>
      <c r="R4" s="1">
        <v>-0.193477075888801</v>
      </c>
    </row>
    <row r="5" spans="1:20" x14ac:dyDescent="0.25">
      <c r="A5">
        <v>2</v>
      </c>
      <c r="B5">
        <v>10.4</v>
      </c>
      <c r="C5">
        <v>204</v>
      </c>
      <c r="D5" s="1">
        <v>0.01</v>
      </c>
      <c r="E5" s="1">
        <f>E4+0.0005</f>
        <v>-4.2500000000000003E-3</v>
      </c>
      <c r="F5">
        <v>1</v>
      </c>
      <c r="G5">
        <f t="shared" ref="G5:G23" si="1">(0.5+E5/D5)^F5</f>
        <v>7.4999999999999956E-2</v>
      </c>
      <c r="H5">
        <f t="shared" si="0"/>
        <v>189.48000000000002</v>
      </c>
      <c r="I5">
        <f t="shared" ref="I5:I23" si="2">1/H5</f>
        <v>5.277601857715853E-3</v>
      </c>
      <c r="K5" s="1">
        <v>-4.0000000000000001E-3</v>
      </c>
      <c r="L5" s="1">
        <f>L4+0.0005</f>
        <v>-4.2500000000000003E-3</v>
      </c>
      <c r="N5" s="1"/>
      <c r="O5" s="1"/>
      <c r="P5" s="1">
        <v>72.948712144602482</v>
      </c>
      <c r="Q5" s="1">
        <v>73.670886075949397</v>
      </c>
      <c r="R5" s="1">
        <v>-9.9289362647124096E-2</v>
      </c>
    </row>
    <row r="6" spans="1:20" x14ac:dyDescent="0.25">
      <c r="A6">
        <v>3</v>
      </c>
      <c r="B6">
        <v>10.4</v>
      </c>
      <c r="C6">
        <v>204</v>
      </c>
      <c r="D6" s="1">
        <v>0.01</v>
      </c>
      <c r="E6" s="1">
        <f t="shared" ref="E6:E23" si="3">E5+0.0005</f>
        <v>-3.7500000000000003E-3</v>
      </c>
      <c r="F6">
        <v>1</v>
      </c>
      <c r="G6">
        <f t="shared" si="1"/>
        <v>0.125</v>
      </c>
      <c r="H6">
        <f t="shared" si="0"/>
        <v>179.8</v>
      </c>
      <c r="I6">
        <f t="shared" si="2"/>
        <v>5.5617352614015566E-3</v>
      </c>
      <c r="K6" s="1">
        <v>-3.5000000000000001E-3</v>
      </c>
      <c r="L6" s="1">
        <f t="shared" ref="L6:L23" si="4">L5+0.0005</f>
        <v>-3.7500000000000003E-3</v>
      </c>
      <c r="N6" s="1"/>
      <c r="O6" s="1"/>
      <c r="P6" s="1">
        <v>90.158206363815779</v>
      </c>
      <c r="Q6" s="1">
        <v>90.379746835443001</v>
      </c>
      <c r="R6" s="1">
        <v>2.8728322532453102E-3</v>
      </c>
    </row>
    <row r="7" spans="1:20" x14ac:dyDescent="0.25">
      <c r="A7">
        <v>4</v>
      </c>
      <c r="B7">
        <v>10.4</v>
      </c>
      <c r="C7">
        <v>204</v>
      </c>
      <c r="D7" s="1">
        <v>0.01</v>
      </c>
      <c r="E7" s="1">
        <f t="shared" si="3"/>
        <v>-3.2500000000000003E-3</v>
      </c>
      <c r="F7">
        <v>1</v>
      </c>
      <c r="G7">
        <f t="shared" si="1"/>
        <v>0.17499999999999999</v>
      </c>
      <c r="H7">
        <f t="shared" si="0"/>
        <v>170.12</v>
      </c>
      <c r="I7">
        <f t="shared" si="2"/>
        <v>5.87820362097343E-3</v>
      </c>
      <c r="K7" s="1">
        <v>-3.0000000000000001E-3</v>
      </c>
      <c r="L7" s="1">
        <f t="shared" si="4"/>
        <v>-3.2500000000000003E-3</v>
      </c>
      <c r="N7" s="1"/>
      <c r="O7" s="1"/>
      <c r="P7" s="1">
        <v>111.18170099841382</v>
      </c>
      <c r="Q7" s="1">
        <v>113.164556962025</v>
      </c>
      <c r="R7" s="1">
        <v>0.101877536187996</v>
      </c>
    </row>
    <row r="8" spans="1:20" x14ac:dyDescent="0.25">
      <c r="A8">
        <v>5</v>
      </c>
      <c r="B8">
        <v>10.4</v>
      </c>
      <c r="C8">
        <v>204</v>
      </c>
      <c r="D8" s="1">
        <v>0.01</v>
      </c>
      <c r="E8" s="1">
        <f t="shared" si="3"/>
        <v>-2.7500000000000003E-3</v>
      </c>
      <c r="F8">
        <v>1</v>
      </c>
      <c r="G8">
        <f t="shared" si="1"/>
        <v>0.22499999999999998</v>
      </c>
      <c r="H8">
        <f t="shared" si="0"/>
        <v>160.44</v>
      </c>
      <c r="I8">
        <f t="shared" si="2"/>
        <v>6.232859636000997E-3</v>
      </c>
      <c r="K8" s="1">
        <v>-2.5000000000000001E-3</v>
      </c>
      <c r="L8" s="1">
        <f t="shared" si="4"/>
        <v>-2.7500000000000003E-3</v>
      </c>
      <c r="N8" s="1"/>
      <c r="O8" s="1"/>
      <c r="P8" s="1">
        <v>138.20185519998168</v>
      </c>
      <c r="Q8" s="1">
        <v>140.88607594936701</v>
      </c>
      <c r="R8" s="1">
        <v>0.19612379625704099</v>
      </c>
    </row>
    <row r="9" spans="1:20" x14ac:dyDescent="0.25">
      <c r="A9">
        <v>6</v>
      </c>
      <c r="B9">
        <v>10.4</v>
      </c>
      <c r="C9">
        <v>204</v>
      </c>
      <c r="D9" s="1">
        <v>0.01</v>
      </c>
      <c r="E9" s="1">
        <f t="shared" si="3"/>
        <v>-2.2500000000000003E-3</v>
      </c>
      <c r="F9">
        <v>1</v>
      </c>
      <c r="G9">
        <f t="shared" si="1"/>
        <v>0.27499999999999997</v>
      </c>
      <c r="H9">
        <f t="shared" si="0"/>
        <v>150.76</v>
      </c>
      <c r="I9">
        <f t="shared" si="2"/>
        <v>6.6330591668877694E-3</v>
      </c>
      <c r="K9" s="1">
        <v>-2E-3</v>
      </c>
      <c r="L9" s="1">
        <f t="shared" si="4"/>
        <v>-2.2500000000000003E-3</v>
      </c>
      <c r="N9" s="1"/>
      <c r="O9" s="1"/>
      <c r="P9" s="1">
        <v>176.05095055191046</v>
      </c>
      <c r="Q9" s="1">
        <v>176.58227848101299</v>
      </c>
      <c r="R9" s="1">
        <v>0.30157672662669299</v>
      </c>
    </row>
    <row r="10" spans="1:20" x14ac:dyDescent="0.25">
      <c r="A10">
        <v>7</v>
      </c>
      <c r="B10">
        <v>10.4</v>
      </c>
      <c r="C10">
        <v>204</v>
      </c>
      <c r="D10" s="1">
        <v>0.01</v>
      </c>
      <c r="E10" s="1">
        <f t="shared" si="3"/>
        <v>-1.7500000000000003E-3</v>
      </c>
      <c r="F10">
        <v>1</v>
      </c>
      <c r="G10">
        <f t="shared" si="1"/>
        <v>0.32499999999999996</v>
      </c>
      <c r="H10">
        <f t="shared" si="0"/>
        <v>141.08000000000001</v>
      </c>
      <c r="I10">
        <f t="shared" si="2"/>
        <v>7.0881769208959453E-3</v>
      </c>
      <c r="K10" s="1">
        <v>-1.5E-3</v>
      </c>
      <c r="L10" s="1">
        <f t="shared" si="4"/>
        <v>-1.7500000000000003E-3</v>
      </c>
      <c r="N10" s="1"/>
      <c r="O10" s="1"/>
      <c r="P10" s="1">
        <v>239.59655116385875</v>
      </c>
      <c r="Q10" s="1">
        <v>226.708860759494</v>
      </c>
      <c r="R10" s="1">
        <v>0.402321684533543</v>
      </c>
    </row>
    <row r="11" spans="1:20" x14ac:dyDescent="0.25">
      <c r="A11">
        <v>8</v>
      </c>
      <c r="B11">
        <v>10.4</v>
      </c>
      <c r="C11">
        <v>204</v>
      </c>
      <c r="D11" s="1">
        <v>0.01</v>
      </c>
      <c r="E11" s="1">
        <f t="shared" si="3"/>
        <v>-1.2500000000000002E-3</v>
      </c>
      <c r="F11">
        <v>1</v>
      </c>
      <c r="G11">
        <f t="shared" si="1"/>
        <v>0.375</v>
      </c>
      <c r="H11">
        <f t="shared" si="0"/>
        <v>131.4</v>
      </c>
      <c r="I11">
        <f t="shared" si="2"/>
        <v>7.6103500761035003E-3</v>
      </c>
      <c r="K11" s="1">
        <v>-1E-3</v>
      </c>
      <c r="L11" s="1">
        <f t="shared" si="4"/>
        <v>-1.2500000000000002E-3</v>
      </c>
      <c r="N11" s="1"/>
      <c r="O11" s="1"/>
      <c r="P11" s="1">
        <v>300</v>
      </c>
      <c r="Q11" s="1">
        <v>300</v>
      </c>
      <c r="R11" s="1">
        <v>0.50318979266347696</v>
      </c>
    </row>
    <row r="12" spans="1:20" x14ac:dyDescent="0.25">
      <c r="A12">
        <v>9</v>
      </c>
      <c r="B12">
        <v>10.4</v>
      </c>
      <c r="C12">
        <v>204</v>
      </c>
      <c r="D12" s="1">
        <v>0.01</v>
      </c>
      <c r="E12" s="1">
        <f t="shared" si="3"/>
        <v>-7.5000000000000023E-4</v>
      </c>
      <c r="F12">
        <v>1</v>
      </c>
      <c r="G12">
        <f t="shared" si="1"/>
        <v>0.42499999999999999</v>
      </c>
      <c r="H12">
        <f t="shared" si="0"/>
        <v>121.72</v>
      </c>
      <c r="I12">
        <f t="shared" si="2"/>
        <v>8.2155767334866903E-3</v>
      </c>
      <c r="K12" s="1">
        <v>-5.0000000000000001E-4</v>
      </c>
      <c r="L12" s="1">
        <f t="shared" si="4"/>
        <v>-7.5000000000000023E-4</v>
      </c>
    </row>
    <row r="13" spans="1:20" x14ac:dyDescent="0.25">
      <c r="A13">
        <v>10</v>
      </c>
      <c r="B13">
        <v>10.4</v>
      </c>
      <c r="C13">
        <v>204</v>
      </c>
      <c r="D13" s="1">
        <v>0.01</v>
      </c>
      <c r="E13" s="1">
        <f t="shared" si="3"/>
        <v>-2.5000000000000022E-4</v>
      </c>
      <c r="F13">
        <v>1</v>
      </c>
      <c r="G13">
        <f t="shared" si="1"/>
        <v>0.47499999999999998</v>
      </c>
      <c r="H13">
        <f t="shared" si="0"/>
        <v>112.04</v>
      </c>
      <c r="I13">
        <f t="shared" si="2"/>
        <v>8.9253837915030335E-3</v>
      </c>
      <c r="K13" s="1">
        <v>0</v>
      </c>
      <c r="L13" s="1">
        <f t="shared" si="4"/>
        <v>-2.5000000000000022E-4</v>
      </c>
    </row>
    <row r="14" spans="1:20" x14ac:dyDescent="0.25">
      <c r="A14">
        <v>11</v>
      </c>
      <c r="B14">
        <v>10.4</v>
      </c>
      <c r="C14">
        <v>204</v>
      </c>
      <c r="D14" s="1">
        <v>0.01</v>
      </c>
      <c r="E14" s="1">
        <f t="shared" si="3"/>
        <v>2.4999999999999979E-4</v>
      </c>
      <c r="F14">
        <v>1</v>
      </c>
      <c r="G14">
        <f t="shared" si="1"/>
        <v>0.52500000000000002</v>
      </c>
      <c r="H14">
        <f t="shared" si="0"/>
        <v>102.36</v>
      </c>
      <c r="I14">
        <f t="shared" si="2"/>
        <v>9.7694411879640491E-3</v>
      </c>
      <c r="K14" s="1">
        <v>5.0000000000000001E-4</v>
      </c>
      <c r="L14" s="1">
        <f t="shared" si="4"/>
        <v>2.4999999999999979E-4</v>
      </c>
    </row>
    <row r="15" spans="1:20" x14ac:dyDescent="0.25">
      <c r="A15">
        <v>12</v>
      </c>
      <c r="B15">
        <v>10.4</v>
      </c>
      <c r="C15">
        <v>204</v>
      </c>
      <c r="D15" s="1">
        <v>0.01</v>
      </c>
      <c r="E15" s="1">
        <f t="shared" si="3"/>
        <v>7.499999999999998E-4</v>
      </c>
      <c r="F15">
        <v>1</v>
      </c>
      <c r="G15">
        <f t="shared" si="1"/>
        <v>0.57499999999999996</v>
      </c>
      <c r="H15">
        <f t="shared" si="0"/>
        <v>92.68</v>
      </c>
      <c r="I15">
        <f t="shared" si="2"/>
        <v>1.0789814415192058E-2</v>
      </c>
      <c r="K15" s="1">
        <v>1E-3</v>
      </c>
      <c r="L15" s="1">
        <f t="shared" si="4"/>
        <v>7.499999999999998E-4</v>
      </c>
      <c r="S15" s="1"/>
      <c r="T15" s="1"/>
    </row>
    <row r="16" spans="1:20" x14ac:dyDescent="0.25">
      <c r="A16">
        <v>13</v>
      </c>
      <c r="B16">
        <v>10.4</v>
      </c>
      <c r="C16">
        <v>204</v>
      </c>
      <c r="D16" s="1">
        <v>0.01</v>
      </c>
      <c r="E16" s="1">
        <f t="shared" si="3"/>
        <v>1.2499999999999998E-3</v>
      </c>
      <c r="F16">
        <v>1</v>
      </c>
      <c r="G16">
        <f t="shared" si="1"/>
        <v>0.625</v>
      </c>
      <c r="H16">
        <f t="shared" si="0"/>
        <v>83</v>
      </c>
      <c r="I16">
        <f t="shared" si="2"/>
        <v>1.2048192771084338E-2</v>
      </c>
      <c r="K16" s="1">
        <v>1.5E-3</v>
      </c>
      <c r="L16" s="1">
        <f t="shared" si="4"/>
        <v>1.2499999999999998E-3</v>
      </c>
      <c r="S16" s="1"/>
      <c r="T16" s="1"/>
    </row>
    <row r="17" spans="1:20" x14ac:dyDescent="0.25">
      <c r="A17">
        <v>14</v>
      </c>
      <c r="B17">
        <v>10.4</v>
      </c>
      <c r="C17">
        <v>204</v>
      </c>
      <c r="D17" s="1">
        <v>0.01</v>
      </c>
      <c r="E17" s="1">
        <f t="shared" si="3"/>
        <v>1.7499999999999998E-3</v>
      </c>
      <c r="F17">
        <v>1</v>
      </c>
      <c r="G17">
        <f t="shared" si="1"/>
        <v>0.67500000000000004</v>
      </c>
      <c r="H17">
        <f t="shared" si="0"/>
        <v>73.319999999999993</v>
      </c>
      <c r="I17">
        <f t="shared" si="2"/>
        <v>1.363884342607747E-2</v>
      </c>
      <c r="K17" s="1">
        <v>2E-3</v>
      </c>
      <c r="L17" s="1">
        <f t="shared" si="4"/>
        <v>1.7499999999999998E-3</v>
      </c>
      <c r="S17" s="1"/>
      <c r="T17" s="1"/>
    </row>
    <row r="18" spans="1:20" x14ac:dyDescent="0.25">
      <c r="A18">
        <v>15</v>
      </c>
      <c r="B18">
        <v>10.4</v>
      </c>
      <c r="C18">
        <v>204</v>
      </c>
      <c r="D18" s="1">
        <v>0.01</v>
      </c>
      <c r="E18" s="1">
        <f t="shared" si="3"/>
        <v>2.2499999999999998E-3</v>
      </c>
      <c r="F18">
        <v>1</v>
      </c>
      <c r="G18">
        <f t="shared" si="1"/>
        <v>0.72499999999999998</v>
      </c>
      <c r="H18">
        <f t="shared" si="0"/>
        <v>63.640000000000015</v>
      </c>
      <c r="I18">
        <f t="shared" si="2"/>
        <v>1.5713387806411058E-2</v>
      </c>
      <c r="K18" s="1">
        <v>2.5000000000000001E-3</v>
      </c>
      <c r="L18" s="1">
        <f t="shared" si="4"/>
        <v>2.2499999999999998E-3</v>
      </c>
      <c r="S18" s="1"/>
      <c r="T18" s="1"/>
    </row>
    <row r="19" spans="1:20" x14ac:dyDescent="0.25">
      <c r="A19">
        <v>16</v>
      </c>
      <c r="B19">
        <v>10.4</v>
      </c>
      <c r="C19">
        <v>204</v>
      </c>
      <c r="D19" s="1">
        <v>0.01</v>
      </c>
      <c r="E19" s="1">
        <f t="shared" si="3"/>
        <v>2.7499999999999998E-3</v>
      </c>
      <c r="F19">
        <v>1</v>
      </c>
      <c r="G19">
        <f t="shared" si="1"/>
        <v>0.77499999999999991</v>
      </c>
      <c r="H19">
        <f t="shared" si="0"/>
        <v>53.960000000000008</v>
      </c>
      <c r="I19">
        <f t="shared" si="2"/>
        <v>1.8532246108228314E-2</v>
      </c>
      <c r="K19" s="1">
        <v>3.0000000000000001E-3</v>
      </c>
      <c r="L19" s="1">
        <f t="shared" si="4"/>
        <v>2.7499999999999998E-3</v>
      </c>
      <c r="S19" s="1"/>
      <c r="T19" s="1"/>
    </row>
    <row r="20" spans="1:20" x14ac:dyDescent="0.25">
      <c r="A20">
        <v>17</v>
      </c>
      <c r="B20">
        <v>10.4</v>
      </c>
      <c r="C20">
        <v>204</v>
      </c>
      <c r="D20" s="1">
        <v>0.01</v>
      </c>
      <c r="E20" s="1">
        <f t="shared" si="3"/>
        <v>3.2499999999999999E-3</v>
      </c>
      <c r="F20">
        <v>1</v>
      </c>
      <c r="G20">
        <f t="shared" si="1"/>
        <v>0.82499999999999996</v>
      </c>
      <c r="H20">
        <f t="shared" si="0"/>
        <v>44.28</v>
      </c>
      <c r="I20">
        <f t="shared" si="2"/>
        <v>2.2583559168925023E-2</v>
      </c>
      <c r="K20" s="1">
        <v>3.5000000000000001E-3</v>
      </c>
      <c r="L20" s="1">
        <f t="shared" si="4"/>
        <v>3.2499999999999999E-3</v>
      </c>
      <c r="S20" s="1"/>
      <c r="T20" s="1"/>
    </row>
    <row r="21" spans="1:20" x14ac:dyDescent="0.25">
      <c r="A21">
        <v>18</v>
      </c>
      <c r="B21">
        <v>10.4</v>
      </c>
      <c r="C21">
        <v>204</v>
      </c>
      <c r="D21" s="1">
        <v>0.01</v>
      </c>
      <c r="E21" s="1">
        <f t="shared" si="3"/>
        <v>3.7499999999999999E-3</v>
      </c>
      <c r="F21">
        <v>1</v>
      </c>
      <c r="G21">
        <f t="shared" si="1"/>
        <v>0.875</v>
      </c>
      <c r="H21">
        <f t="shared" si="0"/>
        <v>34.599999999999994</v>
      </c>
      <c r="I21">
        <f t="shared" si="2"/>
        <v>2.8901734104046249E-2</v>
      </c>
      <c r="K21" s="1">
        <v>4.0000000000000001E-3</v>
      </c>
      <c r="L21" s="1">
        <f t="shared" si="4"/>
        <v>3.7499999999999999E-3</v>
      </c>
      <c r="S21" s="1"/>
      <c r="T21" s="1"/>
    </row>
    <row r="22" spans="1:20" x14ac:dyDescent="0.25">
      <c r="A22">
        <v>19</v>
      </c>
      <c r="B22">
        <v>10.4</v>
      </c>
      <c r="C22">
        <v>204</v>
      </c>
      <c r="D22" s="1">
        <v>0.01</v>
      </c>
      <c r="E22" s="1">
        <f t="shared" si="3"/>
        <v>4.2500000000000003E-3</v>
      </c>
      <c r="F22">
        <v>1</v>
      </c>
      <c r="G22">
        <f t="shared" si="1"/>
        <v>0.92500000000000004</v>
      </c>
      <c r="H22">
        <f t="shared" si="0"/>
        <v>24.919999999999987</v>
      </c>
      <c r="I22">
        <f t="shared" si="2"/>
        <v>4.012841091492779E-2</v>
      </c>
      <c r="K22" s="1">
        <v>4.5000000000000005E-3</v>
      </c>
      <c r="L22" s="1">
        <f t="shared" si="4"/>
        <v>4.2500000000000003E-3</v>
      </c>
      <c r="O22" s="1"/>
      <c r="S22" s="1"/>
      <c r="T22" s="1"/>
    </row>
    <row r="23" spans="1:20" x14ac:dyDescent="0.25">
      <c r="A23">
        <v>20</v>
      </c>
      <c r="B23">
        <v>10.4</v>
      </c>
      <c r="C23">
        <v>204</v>
      </c>
      <c r="D23" s="1">
        <v>0.01</v>
      </c>
      <c r="E23" s="1">
        <f t="shared" si="3"/>
        <v>4.7500000000000007E-3</v>
      </c>
      <c r="F23">
        <v>1</v>
      </c>
      <c r="G23">
        <f t="shared" si="1"/>
        <v>0.97500000000000009</v>
      </c>
      <c r="H23">
        <f t="shared" si="0"/>
        <v>15.239999999999981</v>
      </c>
      <c r="I23">
        <f t="shared" si="2"/>
        <v>6.561679790026255E-2</v>
      </c>
      <c r="K23" s="1">
        <v>5.000000000000001E-3</v>
      </c>
      <c r="L23" s="1">
        <f t="shared" si="4"/>
        <v>4.7500000000000007E-3</v>
      </c>
      <c r="S23" s="1"/>
      <c r="T23" s="1"/>
    </row>
    <row r="24" spans="1:20" x14ac:dyDescent="0.25">
      <c r="S24" s="1"/>
      <c r="T24" s="1"/>
    </row>
    <row r="25" spans="1:20" x14ac:dyDescent="0.25">
      <c r="A25" s="2" t="s">
        <v>130</v>
      </c>
      <c r="S25" s="1"/>
      <c r="T25" s="1"/>
    </row>
    <row r="26" spans="1:20" x14ac:dyDescent="0.25">
      <c r="S26" s="1"/>
      <c r="T26" s="1"/>
    </row>
    <row r="27" spans="1:20" x14ac:dyDescent="0.25">
      <c r="A27" t="s">
        <v>26</v>
      </c>
      <c r="B27" t="s">
        <v>140</v>
      </c>
      <c r="C27" t="s">
        <v>84</v>
      </c>
      <c r="D27" t="s">
        <v>90</v>
      </c>
      <c r="E27" t="s">
        <v>85</v>
      </c>
      <c r="F27" t="s">
        <v>87</v>
      </c>
      <c r="G27" t="s">
        <v>86</v>
      </c>
      <c r="H27" s="5" t="s">
        <v>88</v>
      </c>
      <c r="I27" t="s">
        <v>89</v>
      </c>
      <c r="J27" t="s">
        <v>137</v>
      </c>
      <c r="K27" t="s">
        <v>138</v>
      </c>
      <c r="L27" t="s">
        <v>61</v>
      </c>
      <c r="S27" s="1"/>
      <c r="T27" s="1"/>
    </row>
    <row r="28" spans="1:20" x14ac:dyDescent="0.25">
      <c r="A28">
        <v>1</v>
      </c>
      <c r="B28" s="1">
        <v>5.0210885720024098E-3</v>
      </c>
      <c r="C28" s="1">
        <v>5.0000000000000001E-4</v>
      </c>
      <c r="D28" s="1">
        <f>B28*C28</f>
        <v>2.5105442860012048E-6</v>
      </c>
      <c r="E28" s="1">
        <f>B28*C28</f>
        <v>2.5105442860012048E-6</v>
      </c>
      <c r="F28" s="1">
        <f>SUM(E28:E47)</f>
        <v>1.5208323172004502E-4</v>
      </c>
      <c r="G28" s="1">
        <f>D28/F28</f>
        <v>1.6507699485388484E-2</v>
      </c>
      <c r="H28" s="1">
        <f t="shared" ref="H28:H47" si="5">1-I28</f>
        <v>0.98349230051461156</v>
      </c>
      <c r="I28" s="1">
        <f>D28/F28</f>
        <v>1.6507699485388484E-2</v>
      </c>
      <c r="J28">
        <v>20</v>
      </c>
      <c r="K28">
        <v>300</v>
      </c>
      <c r="L28">
        <f t="shared" ref="L28:L47" si="6">J28*H28+K28*I28</f>
        <v>24.62215585590878</v>
      </c>
      <c r="S28" s="1"/>
      <c r="T28" s="1"/>
    </row>
    <row r="29" spans="1:20" x14ac:dyDescent="0.25">
      <c r="A29">
        <v>2</v>
      </c>
      <c r="B29" s="1">
        <v>5.277601857715853E-3</v>
      </c>
      <c r="C29" s="1">
        <v>5.0000000000000001E-4</v>
      </c>
      <c r="D29" s="1">
        <f>B29*C29+D28</f>
        <v>5.149345214859131E-6</v>
      </c>
      <c r="E29" s="1">
        <f t="shared" ref="E29:E47" si="7">B29*C29</f>
        <v>2.6388009288579267E-6</v>
      </c>
      <c r="F29" s="1">
        <f>SUM(E28:E47)</f>
        <v>1.5208323172004502E-4</v>
      </c>
      <c r="G29" s="1">
        <f t="shared" ref="G29:G47" si="8">D29/F29</f>
        <v>3.3858730884533353E-2</v>
      </c>
      <c r="H29" s="1">
        <f t="shared" si="5"/>
        <v>0.96614126911546661</v>
      </c>
      <c r="I29" s="1">
        <f t="shared" ref="I29:I47" si="9">D29/F29</f>
        <v>3.3858730884533353E-2</v>
      </c>
      <c r="J29">
        <v>20</v>
      </c>
      <c r="K29">
        <v>300</v>
      </c>
      <c r="L29" s="21">
        <f t="shared" si="6"/>
        <v>29.480444647669337</v>
      </c>
      <c r="S29" s="1"/>
      <c r="T29" s="1"/>
    </row>
    <row r="30" spans="1:20" x14ac:dyDescent="0.25">
      <c r="A30">
        <v>3</v>
      </c>
      <c r="B30" s="1">
        <v>5.5617352614015566E-3</v>
      </c>
      <c r="C30" s="1">
        <v>5.0000000000000001E-4</v>
      </c>
      <c r="D30" s="1">
        <f t="shared" ref="D30:D47" si="10">B30*C30+D29</f>
        <v>7.9302128455599098E-6</v>
      </c>
      <c r="E30" s="1">
        <f t="shared" si="7"/>
        <v>2.7808676307007783E-6</v>
      </c>
      <c r="F30" s="1">
        <v>1.5208323172004502E-4</v>
      </c>
      <c r="G30" s="1">
        <f t="shared" si="8"/>
        <v>5.2143900125411945E-2</v>
      </c>
      <c r="H30" s="1">
        <f t="shared" si="5"/>
        <v>0.94785609987458808</v>
      </c>
      <c r="I30" s="1">
        <f t="shared" si="9"/>
        <v>5.2143900125411945E-2</v>
      </c>
      <c r="J30">
        <v>20</v>
      </c>
      <c r="K30">
        <v>300</v>
      </c>
      <c r="L30">
        <f t="shared" si="6"/>
        <v>34.600292035115345</v>
      </c>
      <c r="S30" s="1"/>
      <c r="T30" s="1"/>
    </row>
    <row r="31" spans="1:20" x14ac:dyDescent="0.25">
      <c r="A31">
        <v>4</v>
      </c>
      <c r="B31" s="1">
        <v>5.87820362097343E-3</v>
      </c>
      <c r="C31" s="1">
        <v>5.0000000000000001E-4</v>
      </c>
      <c r="D31" s="1">
        <f t="shared" si="10"/>
        <v>1.0869314656046624E-5</v>
      </c>
      <c r="E31" s="1">
        <f t="shared" si="7"/>
        <v>2.9391018104867152E-6</v>
      </c>
      <c r="F31" s="1">
        <v>1.5208323172004502E-4</v>
      </c>
      <c r="G31" s="1">
        <f t="shared" si="8"/>
        <v>7.1469513983335592E-2</v>
      </c>
      <c r="H31" s="1">
        <f t="shared" si="5"/>
        <v>0.92853048601666444</v>
      </c>
      <c r="I31" s="1">
        <f t="shared" si="9"/>
        <v>7.1469513983335592E-2</v>
      </c>
      <c r="J31">
        <v>20</v>
      </c>
      <c r="K31">
        <v>300</v>
      </c>
      <c r="L31" s="21">
        <f t="shared" si="6"/>
        <v>40.011463915333962</v>
      </c>
      <c r="S31" s="1"/>
      <c r="T31" s="1"/>
    </row>
    <row r="32" spans="1:20" x14ac:dyDescent="0.25">
      <c r="A32">
        <v>5</v>
      </c>
      <c r="B32" s="1">
        <v>6.232859636000997E-3</v>
      </c>
      <c r="C32" s="1">
        <v>5.0000000000000001E-4</v>
      </c>
      <c r="D32" s="1">
        <f t="shared" si="10"/>
        <v>1.3985744474047123E-5</v>
      </c>
      <c r="E32" s="1">
        <f t="shared" si="7"/>
        <v>3.1164298180004984E-6</v>
      </c>
      <c r="F32" s="1">
        <v>1.5208323172004502E-4</v>
      </c>
      <c r="G32" s="1">
        <f t="shared" si="8"/>
        <v>9.1961120998481263E-2</v>
      </c>
      <c r="H32" s="1">
        <f t="shared" si="5"/>
        <v>0.9080388790015187</v>
      </c>
      <c r="I32" s="1">
        <f t="shared" si="9"/>
        <v>9.1961120998481263E-2</v>
      </c>
      <c r="J32">
        <v>20</v>
      </c>
      <c r="K32">
        <v>300</v>
      </c>
      <c r="L32">
        <f t="shared" si="6"/>
        <v>45.74911387957475</v>
      </c>
      <c r="S32" s="1"/>
      <c r="T32" s="1"/>
    </row>
    <row r="33" spans="1:20" x14ac:dyDescent="0.25">
      <c r="A33">
        <v>6</v>
      </c>
      <c r="B33" s="1">
        <v>6.6330591668877694E-3</v>
      </c>
      <c r="C33" s="1">
        <v>5.0000000000000001E-4</v>
      </c>
      <c r="D33" s="1">
        <f t="shared" si="10"/>
        <v>1.7302274057491007E-5</v>
      </c>
      <c r="E33" s="1">
        <f t="shared" si="7"/>
        <v>3.3165295834438848E-6</v>
      </c>
      <c r="F33" s="1">
        <v>1.5208323172004502E-4</v>
      </c>
      <c r="G33" s="1">
        <f t="shared" si="8"/>
        <v>0.11376845337782572</v>
      </c>
      <c r="H33" s="1">
        <f t="shared" si="5"/>
        <v>0.88623154662217429</v>
      </c>
      <c r="I33" s="1">
        <f t="shared" si="9"/>
        <v>0.11376845337782572</v>
      </c>
      <c r="J33">
        <v>20</v>
      </c>
      <c r="K33">
        <v>300</v>
      </c>
      <c r="L33" s="21">
        <f t="shared" si="6"/>
        <v>51.855166945791197</v>
      </c>
      <c r="S33" s="1"/>
      <c r="T33" s="1"/>
    </row>
    <row r="34" spans="1:20" x14ac:dyDescent="0.25">
      <c r="A34">
        <v>7</v>
      </c>
      <c r="B34" s="1">
        <v>7.0881769208959453E-3</v>
      </c>
      <c r="C34" s="1">
        <v>5.0000000000000001E-4</v>
      </c>
      <c r="D34" s="1">
        <f t="shared" si="10"/>
        <v>2.084636251793898E-5</v>
      </c>
      <c r="E34" s="1">
        <f t="shared" si="7"/>
        <v>3.5440884604479726E-6</v>
      </c>
      <c r="F34" s="1">
        <v>1.5208323172004502E-4</v>
      </c>
      <c r="G34" s="1">
        <f t="shared" si="8"/>
        <v>0.13707206430432112</v>
      </c>
      <c r="H34" s="1">
        <f t="shared" si="5"/>
        <v>0.86292793569567894</v>
      </c>
      <c r="I34" s="1">
        <f t="shared" si="9"/>
        <v>0.13707206430432112</v>
      </c>
      <c r="J34">
        <v>20</v>
      </c>
      <c r="K34">
        <v>300</v>
      </c>
      <c r="L34">
        <f t="shared" si="6"/>
        <v>58.380178005209913</v>
      </c>
    </row>
    <row r="35" spans="1:20" x14ac:dyDescent="0.25">
      <c r="A35">
        <v>8</v>
      </c>
      <c r="B35" s="1">
        <v>7.6103500761035003E-3</v>
      </c>
      <c r="C35" s="1">
        <v>5.0000000000000001E-4</v>
      </c>
      <c r="D35" s="1">
        <f t="shared" si="10"/>
        <v>2.465153755599073E-5</v>
      </c>
      <c r="E35" s="1">
        <f t="shared" si="7"/>
        <v>3.8051750380517502E-6</v>
      </c>
      <c r="F35" s="1">
        <v>1.5208323172004502E-4</v>
      </c>
      <c r="G35" s="1">
        <f t="shared" si="8"/>
        <v>0.16209241003879576</v>
      </c>
      <c r="H35" s="1">
        <f t="shared" si="5"/>
        <v>0.83790758996120429</v>
      </c>
      <c r="I35" s="1">
        <f t="shared" si="9"/>
        <v>0.16209241003879576</v>
      </c>
      <c r="J35">
        <v>20</v>
      </c>
      <c r="K35">
        <v>300</v>
      </c>
      <c r="L35" s="21">
        <f t="shared" si="6"/>
        <v>65.385874810862816</v>
      </c>
    </row>
    <row r="36" spans="1:20" x14ac:dyDescent="0.25">
      <c r="A36">
        <v>9</v>
      </c>
      <c r="B36" s="1">
        <v>8.2155767334866903E-3</v>
      </c>
      <c r="C36" s="1">
        <v>5.0000000000000001E-4</v>
      </c>
      <c r="D36" s="1">
        <f t="shared" si="10"/>
        <v>2.8759325922734073E-5</v>
      </c>
      <c r="E36" s="1">
        <f t="shared" si="7"/>
        <v>4.1077883667433453E-6</v>
      </c>
      <c r="F36" s="1">
        <v>1.5208323172004502E-4</v>
      </c>
      <c r="G36" s="1">
        <f t="shared" si="8"/>
        <v>0.18910254337358029</v>
      </c>
      <c r="H36" s="1">
        <f t="shared" si="5"/>
        <v>0.81089745662641977</v>
      </c>
      <c r="I36" s="1">
        <f t="shared" si="9"/>
        <v>0.18910254337358029</v>
      </c>
      <c r="J36">
        <v>20</v>
      </c>
      <c r="K36">
        <v>300</v>
      </c>
      <c r="L36">
        <f t="shared" si="6"/>
        <v>72.948712144602482</v>
      </c>
      <c r="O36" s="1"/>
    </row>
    <row r="37" spans="1:20" x14ac:dyDescent="0.25">
      <c r="A37">
        <v>10</v>
      </c>
      <c r="B37" s="1">
        <v>8.9253837915030335E-3</v>
      </c>
      <c r="C37" s="1">
        <v>5.0000000000000001E-4</v>
      </c>
      <c r="D37" s="1">
        <f t="shared" si="10"/>
        <v>3.3222017818485594E-5</v>
      </c>
      <c r="E37" s="1">
        <f t="shared" si="7"/>
        <v>4.4626918957515168E-6</v>
      </c>
      <c r="F37" s="1">
        <v>1.5208323172004502E-4</v>
      </c>
      <c r="G37" s="1">
        <f t="shared" si="8"/>
        <v>0.21844629051308379</v>
      </c>
      <c r="H37" s="1">
        <f t="shared" si="5"/>
        <v>0.78155370948691627</v>
      </c>
      <c r="I37" s="1">
        <f t="shared" si="9"/>
        <v>0.21844629051308379</v>
      </c>
      <c r="J37">
        <v>20</v>
      </c>
      <c r="K37">
        <v>300</v>
      </c>
      <c r="L37" s="21">
        <f t="shared" si="6"/>
        <v>81.164961343663464</v>
      </c>
    </row>
    <row r="38" spans="1:20" x14ac:dyDescent="0.25">
      <c r="A38">
        <v>11</v>
      </c>
      <c r="B38" s="1">
        <v>9.7694411879640491E-3</v>
      </c>
      <c r="C38" s="1">
        <v>5.0000000000000001E-4</v>
      </c>
      <c r="D38" s="1">
        <f t="shared" si="10"/>
        <v>3.8106738412467616E-5</v>
      </c>
      <c r="E38" s="1">
        <f t="shared" si="7"/>
        <v>4.8847205939820242E-6</v>
      </c>
      <c r="F38" s="1">
        <v>1.5208323172004502E-4</v>
      </c>
      <c r="G38" s="1">
        <f t="shared" si="8"/>
        <v>0.25056502272791348</v>
      </c>
      <c r="H38" s="1">
        <f t="shared" si="5"/>
        <v>0.74943497727208652</v>
      </c>
      <c r="I38" s="1">
        <f t="shared" si="9"/>
        <v>0.25056502272791348</v>
      </c>
      <c r="J38">
        <v>20</v>
      </c>
      <c r="K38">
        <v>300</v>
      </c>
      <c r="L38">
        <f t="shared" si="6"/>
        <v>90.158206363815779</v>
      </c>
    </row>
    <row r="39" spans="1:20" x14ac:dyDescent="0.25">
      <c r="A39">
        <v>12</v>
      </c>
      <c r="B39" s="1">
        <v>1.0789814415192058E-2</v>
      </c>
      <c r="C39" s="1">
        <v>5.0000000000000001E-4</v>
      </c>
      <c r="D39" s="1">
        <f t="shared" si="10"/>
        <v>4.3501645620063645E-5</v>
      </c>
      <c r="E39" s="1">
        <f t="shared" si="7"/>
        <v>5.3949072075960293E-6</v>
      </c>
      <c r="F39" s="1">
        <v>1.5208323172004502E-4</v>
      </c>
      <c r="G39" s="1">
        <f t="shared" si="8"/>
        <v>0.28603840889008408</v>
      </c>
      <c r="H39" s="1">
        <f t="shared" si="5"/>
        <v>0.71396159110991597</v>
      </c>
      <c r="I39" s="1">
        <f t="shared" si="9"/>
        <v>0.28603840889008408</v>
      </c>
      <c r="J39">
        <v>20</v>
      </c>
      <c r="K39">
        <v>300</v>
      </c>
      <c r="L39" s="21">
        <f t="shared" si="6"/>
        <v>100.09075448922354</v>
      </c>
    </row>
    <row r="40" spans="1:20" x14ac:dyDescent="0.25">
      <c r="A40">
        <v>13</v>
      </c>
      <c r="B40" s="1">
        <v>1.2048192771084338E-2</v>
      </c>
      <c r="C40" s="1">
        <v>5.0000000000000001E-4</v>
      </c>
      <c r="D40" s="1">
        <f t="shared" si="10"/>
        <v>4.9525742005605814E-5</v>
      </c>
      <c r="E40" s="1">
        <f t="shared" si="7"/>
        <v>6.0240963855421692E-6</v>
      </c>
      <c r="F40" s="1">
        <v>1.5208323172004502E-4</v>
      </c>
      <c r="G40" s="1">
        <f t="shared" si="8"/>
        <v>0.3256489321371922</v>
      </c>
      <c r="H40" s="1">
        <f t="shared" si="5"/>
        <v>0.67435106786280774</v>
      </c>
      <c r="I40" s="1">
        <f t="shared" si="9"/>
        <v>0.3256489321371922</v>
      </c>
      <c r="J40">
        <v>20</v>
      </c>
      <c r="K40">
        <v>300</v>
      </c>
      <c r="L40">
        <f t="shared" si="6"/>
        <v>111.18170099841382</v>
      </c>
    </row>
    <row r="41" spans="1:20" x14ac:dyDescent="0.25">
      <c r="A41">
        <v>14</v>
      </c>
      <c r="B41" s="1">
        <v>1.363884342607747E-2</v>
      </c>
      <c r="C41" s="1">
        <v>5.0000000000000001E-4</v>
      </c>
      <c r="D41" s="1">
        <f t="shared" si="10"/>
        <v>5.6345163718644548E-5</v>
      </c>
      <c r="E41" s="1">
        <f t="shared" si="7"/>
        <v>6.8194217130387346E-6</v>
      </c>
      <c r="F41" s="1">
        <v>1.5208323172004502E-4</v>
      </c>
      <c r="G41" s="1">
        <f t="shared" si="8"/>
        <v>0.37048899527835383</v>
      </c>
      <c r="H41" s="1">
        <f t="shared" si="5"/>
        <v>0.62951100472164612</v>
      </c>
      <c r="I41" s="1">
        <f t="shared" si="9"/>
        <v>0.37048899527835383</v>
      </c>
      <c r="J41">
        <v>20</v>
      </c>
      <c r="K41">
        <v>300</v>
      </c>
      <c r="L41" s="21">
        <f t="shared" si="6"/>
        <v>123.73691867793907</v>
      </c>
    </row>
    <row r="42" spans="1:20" x14ac:dyDescent="0.25">
      <c r="A42">
        <v>15</v>
      </c>
      <c r="B42" s="1">
        <v>1.5713387806411058E-2</v>
      </c>
      <c r="C42" s="1">
        <v>5.0000000000000001E-4</v>
      </c>
      <c r="D42" s="1">
        <f t="shared" si="10"/>
        <v>6.4201857621850073E-5</v>
      </c>
      <c r="E42" s="1">
        <f t="shared" si="7"/>
        <v>7.8566939032055293E-6</v>
      </c>
      <c r="F42" s="1">
        <v>1.5208323172004502E-4</v>
      </c>
      <c r="G42" s="1">
        <f t="shared" si="8"/>
        <v>0.42214948285707737</v>
      </c>
      <c r="H42" s="1">
        <f t="shared" si="5"/>
        <v>0.57785051714292268</v>
      </c>
      <c r="I42" s="1">
        <f t="shared" si="9"/>
        <v>0.42214948285707737</v>
      </c>
      <c r="J42">
        <v>20</v>
      </c>
      <c r="K42">
        <v>300</v>
      </c>
      <c r="L42">
        <f t="shared" si="6"/>
        <v>138.20185519998168</v>
      </c>
    </row>
    <row r="43" spans="1:20" x14ac:dyDescent="0.25">
      <c r="A43">
        <v>16</v>
      </c>
      <c r="B43" s="1">
        <v>1.8532246108228314E-2</v>
      </c>
      <c r="C43" s="1">
        <v>5.0000000000000001E-4</v>
      </c>
      <c r="D43" s="1">
        <f t="shared" si="10"/>
        <v>7.3467980675964229E-5</v>
      </c>
      <c r="E43" s="1">
        <f t="shared" si="7"/>
        <v>9.2661230541141573E-6</v>
      </c>
      <c r="F43" s="1">
        <v>1.5208323172004502E-4</v>
      </c>
      <c r="G43" s="1">
        <f t="shared" si="8"/>
        <v>0.48307745597623919</v>
      </c>
      <c r="H43" s="1">
        <f t="shared" si="5"/>
        <v>0.51692254402376081</v>
      </c>
      <c r="I43" s="1">
        <f t="shared" si="9"/>
        <v>0.48307745597623919</v>
      </c>
      <c r="J43">
        <v>20</v>
      </c>
      <c r="K43">
        <v>300</v>
      </c>
      <c r="L43" s="21">
        <f t="shared" si="6"/>
        <v>155.26168767334698</v>
      </c>
    </row>
    <row r="44" spans="1:20" x14ac:dyDescent="0.25">
      <c r="A44">
        <v>17</v>
      </c>
      <c r="B44" s="1">
        <v>2.2583559168925023E-2</v>
      </c>
      <c r="C44" s="1">
        <v>5.0000000000000001E-4</v>
      </c>
      <c r="D44" s="1">
        <f t="shared" si="10"/>
        <v>8.4759760260426736E-5</v>
      </c>
      <c r="E44" s="1">
        <f t="shared" si="7"/>
        <v>1.1291779584462512E-5</v>
      </c>
      <c r="F44" s="1">
        <v>1.5208323172004502E-4</v>
      </c>
      <c r="G44" s="1">
        <f t="shared" si="8"/>
        <v>0.55732482339968026</v>
      </c>
      <c r="H44" s="1">
        <f t="shared" si="5"/>
        <v>0.44267517660031974</v>
      </c>
      <c r="I44" s="1">
        <f t="shared" si="9"/>
        <v>0.55732482339968026</v>
      </c>
      <c r="J44">
        <v>20</v>
      </c>
      <c r="K44">
        <v>300</v>
      </c>
      <c r="L44">
        <f t="shared" si="6"/>
        <v>176.05095055191046</v>
      </c>
    </row>
    <row r="45" spans="1:20" x14ac:dyDescent="0.25">
      <c r="A45">
        <v>18</v>
      </c>
      <c r="B45" s="1">
        <v>2.8901734104046249E-2</v>
      </c>
      <c r="C45" s="1">
        <v>5.0000000000000001E-4</v>
      </c>
      <c r="D45" s="1">
        <f t="shared" si="10"/>
        <v>9.9210627312449864E-5</v>
      </c>
      <c r="E45" s="1">
        <f t="shared" si="7"/>
        <v>1.4450867052023124E-5</v>
      </c>
      <c r="F45" s="1">
        <v>1.5208323172004502E-4</v>
      </c>
      <c r="G45" s="1">
        <f t="shared" si="8"/>
        <v>0.6523442866803153</v>
      </c>
      <c r="H45" s="1">
        <f t="shared" si="5"/>
        <v>0.3476557133196847</v>
      </c>
      <c r="I45" s="1">
        <f t="shared" si="9"/>
        <v>0.6523442866803153</v>
      </c>
      <c r="J45">
        <v>20</v>
      </c>
      <c r="K45">
        <v>300</v>
      </c>
      <c r="L45" s="21">
        <f t="shared" si="6"/>
        <v>202.65640027048829</v>
      </c>
    </row>
    <row r="46" spans="1:20" x14ac:dyDescent="0.25">
      <c r="A46">
        <v>19</v>
      </c>
      <c r="B46" s="1">
        <v>4.012841091492779E-2</v>
      </c>
      <c r="C46" s="1">
        <v>5.0000000000000001E-4</v>
      </c>
      <c r="D46" s="1">
        <f t="shared" si="10"/>
        <v>1.1927483276991376E-4</v>
      </c>
      <c r="E46" s="1">
        <f t="shared" si="7"/>
        <v>2.0064205457463894E-5</v>
      </c>
      <c r="F46" s="1">
        <v>1.5208323172004502E-4</v>
      </c>
      <c r="G46" s="1">
        <f t="shared" si="8"/>
        <v>0.78427339701378129</v>
      </c>
      <c r="H46" s="1">
        <f t="shared" si="5"/>
        <v>0.21572660298621871</v>
      </c>
      <c r="I46" s="1">
        <f t="shared" si="9"/>
        <v>0.78427339701378129</v>
      </c>
      <c r="J46">
        <v>20</v>
      </c>
      <c r="K46">
        <v>300</v>
      </c>
      <c r="L46">
        <f t="shared" si="6"/>
        <v>239.59655116385875</v>
      </c>
    </row>
    <row r="47" spans="1:20" x14ac:dyDescent="0.25">
      <c r="A47">
        <v>20</v>
      </c>
      <c r="B47" s="1">
        <v>6.561679790026255E-2</v>
      </c>
      <c r="C47" s="1">
        <v>5.0000000000000001E-4</v>
      </c>
      <c r="D47" s="1">
        <f t="shared" si="10"/>
        <v>1.5208323172004502E-4</v>
      </c>
      <c r="E47" s="1">
        <f t="shared" si="7"/>
        <v>3.2808398950131274E-5</v>
      </c>
      <c r="F47" s="1">
        <v>1.5208323172004502E-4</v>
      </c>
      <c r="G47" s="1">
        <f t="shared" si="8"/>
        <v>1</v>
      </c>
      <c r="H47" s="1">
        <f t="shared" si="5"/>
        <v>0</v>
      </c>
      <c r="I47" s="1">
        <f t="shared" si="9"/>
        <v>1</v>
      </c>
      <c r="J47">
        <v>20</v>
      </c>
      <c r="K47">
        <v>300</v>
      </c>
      <c r="L47" s="21">
        <f t="shared" si="6"/>
        <v>300</v>
      </c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9" x14ac:dyDescent="0.25">
      <c r="A65" s="2"/>
      <c r="B65" s="1"/>
      <c r="C65" s="1"/>
      <c r="D65" s="1"/>
      <c r="E65" s="2"/>
      <c r="F65" s="1"/>
      <c r="G65" s="1"/>
      <c r="H65" s="1"/>
      <c r="I65" s="1"/>
    </row>
    <row r="66" spans="1:9" x14ac:dyDescent="0.25">
      <c r="B66" s="1"/>
      <c r="C66" s="1"/>
      <c r="D66" s="1"/>
      <c r="E66" s="1"/>
      <c r="F66" s="1"/>
      <c r="G66" s="1"/>
      <c r="H66" s="1"/>
      <c r="I66" s="1"/>
    </row>
    <row r="67" spans="1:9" x14ac:dyDescent="0.25">
      <c r="B67" s="1"/>
      <c r="C67" s="1"/>
      <c r="D67" s="1"/>
      <c r="E67" s="1"/>
      <c r="F67" s="1"/>
      <c r="G67" s="1"/>
      <c r="H67" s="1"/>
      <c r="I67" s="1"/>
    </row>
    <row r="68" spans="1:9" x14ac:dyDescent="0.25">
      <c r="G68" s="1"/>
    </row>
    <row r="69" spans="1:9" x14ac:dyDescent="0.25">
      <c r="G69" s="1"/>
    </row>
    <row r="70" spans="1:9" x14ac:dyDescent="0.25">
      <c r="G70" s="1"/>
    </row>
    <row r="71" spans="1:9" x14ac:dyDescent="0.25">
      <c r="G71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0"/>
  <sheetViews>
    <sheetView topLeftCell="H99" workbookViewId="0">
      <selection activeCell="J17" sqref="J17"/>
    </sheetView>
  </sheetViews>
  <sheetFormatPr defaultRowHeight="14" x14ac:dyDescent="0.25"/>
  <cols>
    <col min="2" max="2" width="11.54296875" customWidth="1"/>
    <col min="3" max="3" width="11.453125" customWidth="1"/>
    <col min="4" max="4" width="10.81640625" customWidth="1"/>
    <col min="5" max="5" width="12" customWidth="1"/>
    <col min="6" max="6" width="10.26953125" customWidth="1"/>
    <col min="7" max="7" width="10.54296875" customWidth="1"/>
    <col min="8" max="8" width="12.08984375" customWidth="1"/>
    <col min="9" max="9" width="12.453125" customWidth="1"/>
    <col min="10" max="10" width="13.54296875" customWidth="1"/>
    <col min="11" max="11" width="12.08984375" customWidth="1"/>
    <col min="12" max="12" width="11.6328125" customWidth="1"/>
    <col min="13" max="13" width="11.453125" customWidth="1"/>
    <col min="14" max="14" width="11.54296875" customWidth="1"/>
    <col min="15" max="15" width="12.26953125" customWidth="1"/>
    <col min="16" max="16" width="11.7265625" customWidth="1"/>
    <col min="17" max="17" width="10.36328125" customWidth="1"/>
    <col min="18" max="18" width="11.1796875" customWidth="1"/>
    <col min="19" max="19" width="12.08984375" customWidth="1"/>
    <col min="20" max="20" width="10.453125" customWidth="1"/>
    <col min="21" max="21" width="12.453125" customWidth="1"/>
    <col min="22" max="22" width="13.54296875" customWidth="1"/>
    <col min="23" max="23" width="9.26953125" bestFit="1" customWidth="1"/>
    <col min="24" max="24" width="11" customWidth="1"/>
    <col min="25" max="25" width="12.7265625" customWidth="1"/>
  </cols>
  <sheetData>
    <row r="1" spans="1:12" x14ac:dyDescent="0.25">
      <c r="A1" s="2" t="s">
        <v>131</v>
      </c>
    </row>
    <row r="2" spans="1:12" x14ac:dyDescent="0.25">
      <c r="A2" t="s">
        <v>147</v>
      </c>
    </row>
    <row r="3" spans="1:12" x14ac:dyDescent="0.25">
      <c r="B3" t="s">
        <v>207</v>
      </c>
      <c r="C3" t="s">
        <v>208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142</v>
      </c>
    </row>
    <row r="4" spans="1:12" x14ac:dyDescent="0.25">
      <c r="A4">
        <v>1</v>
      </c>
      <c r="B4" s="1">
        <v>2.09</v>
      </c>
      <c r="C4">
        <v>204</v>
      </c>
      <c r="D4" s="1">
        <v>0.01</v>
      </c>
      <c r="E4" s="1">
        <v>-4.5000000000000005E-3</v>
      </c>
      <c r="F4">
        <v>1</v>
      </c>
      <c r="G4">
        <f>(0.5+E4/D4)^F4</f>
        <v>4.9999999999999933E-2</v>
      </c>
      <c r="H4" s="23">
        <f t="shared" ref="H4:H23" si="0">(B4-C4)*G4+C4</f>
        <v>193.90450000000001</v>
      </c>
      <c r="I4">
        <f>1/H4</f>
        <v>5.157177889115518E-3</v>
      </c>
      <c r="K4" s="1">
        <v>-4.5000000000000005E-3</v>
      </c>
      <c r="L4" s="1">
        <f>-0.005+0.00025</f>
        <v>-4.7499999999999999E-3</v>
      </c>
    </row>
    <row r="5" spans="1:12" x14ac:dyDescent="0.25">
      <c r="A5">
        <v>2</v>
      </c>
      <c r="B5" s="1">
        <v>2.09</v>
      </c>
      <c r="C5">
        <v>204</v>
      </c>
      <c r="D5" s="1">
        <v>0.01</v>
      </c>
      <c r="E5" s="1">
        <v>-4.0000000000000001E-3</v>
      </c>
      <c r="F5">
        <v>1</v>
      </c>
      <c r="G5">
        <f t="shared" ref="G5:G23" si="1">(0.5+E5/D5)^F5</f>
        <v>9.9999999999999978E-2</v>
      </c>
      <c r="H5" s="23">
        <f t="shared" si="0"/>
        <v>183.809</v>
      </c>
      <c r="I5">
        <f t="shared" ref="I5:I23" si="2">1/H5</f>
        <v>5.4404300115881163E-3</v>
      </c>
      <c r="K5" s="1">
        <v>-4.0000000000000001E-3</v>
      </c>
      <c r="L5" s="1">
        <f>L4+0.0005</f>
        <v>-4.2500000000000003E-3</v>
      </c>
    </row>
    <row r="6" spans="1:12" x14ac:dyDescent="0.25">
      <c r="A6">
        <v>3</v>
      </c>
      <c r="B6" s="1">
        <v>2.09</v>
      </c>
      <c r="C6">
        <v>204</v>
      </c>
      <c r="D6" s="1">
        <v>0.01</v>
      </c>
      <c r="E6" s="1">
        <v>-3.5000000000000001E-3</v>
      </c>
      <c r="F6">
        <v>1</v>
      </c>
      <c r="G6">
        <f t="shared" si="1"/>
        <v>0.15000000000000002</v>
      </c>
      <c r="H6" s="23">
        <f t="shared" si="0"/>
        <v>173.71350000000001</v>
      </c>
      <c r="I6">
        <f t="shared" si="2"/>
        <v>5.7566049846442561E-3</v>
      </c>
      <c r="K6" s="1">
        <v>-3.5000000000000001E-3</v>
      </c>
      <c r="L6" s="1">
        <f t="shared" ref="L6:L23" si="3">L5+0.0005</f>
        <v>-3.7500000000000003E-3</v>
      </c>
    </row>
    <row r="7" spans="1:12" x14ac:dyDescent="0.25">
      <c r="A7">
        <v>4</v>
      </c>
      <c r="B7" s="1">
        <v>2.09</v>
      </c>
      <c r="C7">
        <v>204</v>
      </c>
      <c r="D7" s="1">
        <v>0.01</v>
      </c>
      <c r="E7" s="1">
        <v>-3.0000000000000001E-3</v>
      </c>
      <c r="F7">
        <v>1</v>
      </c>
      <c r="G7">
        <f t="shared" si="1"/>
        <v>0.2</v>
      </c>
      <c r="H7" s="23">
        <f t="shared" si="0"/>
        <v>163.61799999999999</v>
      </c>
      <c r="I7">
        <f t="shared" si="2"/>
        <v>6.111796990551162E-3</v>
      </c>
      <c r="K7" s="1">
        <v>-3.0000000000000001E-3</v>
      </c>
      <c r="L7" s="1">
        <f t="shared" si="3"/>
        <v>-3.2500000000000003E-3</v>
      </c>
    </row>
    <row r="8" spans="1:12" x14ac:dyDescent="0.25">
      <c r="A8">
        <v>5</v>
      </c>
      <c r="B8" s="1">
        <v>2.09</v>
      </c>
      <c r="C8">
        <v>204</v>
      </c>
      <c r="D8" s="1">
        <v>0.01</v>
      </c>
      <c r="E8" s="1">
        <v>-2.5000000000000001E-3</v>
      </c>
      <c r="F8">
        <v>1</v>
      </c>
      <c r="G8">
        <f t="shared" si="1"/>
        <v>0.25</v>
      </c>
      <c r="H8" s="23">
        <f t="shared" si="0"/>
        <v>153.52250000000001</v>
      </c>
      <c r="I8">
        <f t="shared" si="2"/>
        <v>6.5137032031135494E-3</v>
      </c>
      <c r="K8" s="1">
        <v>-2.5000000000000001E-3</v>
      </c>
      <c r="L8" s="1">
        <f t="shared" si="3"/>
        <v>-2.7500000000000003E-3</v>
      </c>
    </row>
    <row r="9" spans="1:12" x14ac:dyDescent="0.25">
      <c r="A9">
        <v>6</v>
      </c>
      <c r="B9" s="1">
        <v>2.09</v>
      </c>
      <c r="C9">
        <v>204</v>
      </c>
      <c r="D9" s="1">
        <v>0.01</v>
      </c>
      <c r="E9" s="1">
        <v>-2E-3</v>
      </c>
      <c r="F9">
        <v>1</v>
      </c>
      <c r="G9">
        <f t="shared" si="1"/>
        <v>0.3</v>
      </c>
      <c r="H9" s="23">
        <f t="shared" si="0"/>
        <v>143.42700000000002</v>
      </c>
      <c r="I9">
        <f t="shared" si="2"/>
        <v>6.9721879422981713E-3</v>
      </c>
      <c r="K9" s="1">
        <v>-2E-3</v>
      </c>
      <c r="L9" s="1">
        <f t="shared" si="3"/>
        <v>-2.2500000000000003E-3</v>
      </c>
    </row>
    <row r="10" spans="1:12" x14ac:dyDescent="0.25">
      <c r="A10">
        <v>7</v>
      </c>
      <c r="B10" s="1">
        <v>2.09</v>
      </c>
      <c r="C10">
        <v>204</v>
      </c>
      <c r="D10" s="1">
        <v>0.01</v>
      </c>
      <c r="E10" s="1">
        <v>-1.5E-3</v>
      </c>
      <c r="F10">
        <v>1</v>
      </c>
      <c r="G10">
        <f t="shared" si="1"/>
        <v>0.35</v>
      </c>
      <c r="H10" s="23">
        <f t="shared" si="0"/>
        <v>133.33150000000001</v>
      </c>
      <c r="I10">
        <f t="shared" si="2"/>
        <v>7.5001031264179882E-3</v>
      </c>
      <c r="K10" s="1">
        <v>-1.5E-3</v>
      </c>
      <c r="L10" s="1">
        <f t="shared" si="3"/>
        <v>-1.7500000000000003E-3</v>
      </c>
    </row>
    <row r="11" spans="1:12" x14ac:dyDescent="0.25">
      <c r="A11">
        <v>8</v>
      </c>
      <c r="B11" s="1">
        <v>2.09</v>
      </c>
      <c r="C11">
        <v>204</v>
      </c>
      <c r="D11" s="1">
        <v>0.01</v>
      </c>
      <c r="E11" s="1">
        <v>-1E-3</v>
      </c>
      <c r="F11">
        <v>1</v>
      </c>
      <c r="G11">
        <f t="shared" si="1"/>
        <v>0.4</v>
      </c>
      <c r="H11" s="23">
        <f t="shared" si="0"/>
        <v>123.23599999999999</v>
      </c>
      <c r="I11">
        <f t="shared" si="2"/>
        <v>8.1145119932487259E-3</v>
      </c>
      <c r="K11" s="1">
        <v>-1E-3</v>
      </c>
      <c r="L11" s="1">
        <f t="shared" si="3"/>
        <v>-1.2500000000000002E-3</v>
      </c>
    </row>
    <row r="12" spans="1:12" x14ac:dyDescent="0.25">
      <c r="A12">
        <v>9</v>
      </c>
      <c r="B12" s="1">
        <v>2.09</v>
      </c>
      <c r="C12">
        <v>204</v>
      </c>
      <c r="D12" s="1">
        <v>0.01</v>
      </c>
      <c r="E12" s="1">
        <v>-5.0000000000000001E-4</v>
      </c>
      <c r="F12">
        <v>1</v>
      </c>
      <c r="G12">
        <f t="shared" si="1"/>
        <v>0.45</v>
      </c>
      <c r="H12" s="23">
        <f t="shared" si="0"/>
        <v>113.1405</v>
      </c>
      <c r="I12">
        <f t="shared" si="2"/>
        <v>8.838567975216656E-3</v>
      </c>
      <c r="K12" s="1">
        <v>-5.0000000000000001E-4</v>
      </c>
      <c r="L12" s="1">
        <f t="shared" si="3"/>
        <v>-7.5000000000000023E-4</v>
      </c>
    </row>
    <row r="13" spans="1:12" x14ac:dyDescent="0.25">
      <c r="A13">
        <v>10</v>
      </c>
      <c r="B13" s="1">
        <v>2.09</v>
      </c>
      <c r="C13">
        <v>204</v>
      </c>
      <c r="D13" s="1">
        <v>0.01</v>
      </c>
      <c r="E13" s="1">
        <v>0</v>
      </c>
      <c r="F13">
        <v>1</v>
      </c>
      <c r="G13">
        <f t="shared" si="1"/>
        <v>0.5</v>
      </c>
      <c r="H13" s="23">
        <f t="shared" si="0"/>
        <v>103.045</v>
      </c>
      <c r="I13">
        <f t="shared" si="2"/>
        <v>9.7044980348391478E-3</v>
      </c>
      <c r="K13" s="1">
        <v>0</v>
      </c>
      <c r="L13" s="1">
        <f t="shared" si="3"/>
        <v>-2.5000000000000022E-4</v>
      </c>
    </row>
    <row r="14" spans="1:12" x14ac:dyDescent="0.25">
      <c r="A14">
        <v>11</v>
      </c>
      <c r="B14" s="1">
        <v>2.09</v>
      </c>
      <c r="C14">
        <v>204</v>
      </c>
      <c r="D14" s="1">
        <v>0.01</v>
      </c>
      <c r="E14" s="1">
        <v>5.0000000000000001E-4</v>
      </c>
      <c r="F14">
        <v>1</v>
      </c>
      <c r="G14">
        <f t="shared" si="1"/>
        <v>0.55000000000000004</v>
      </c>
      <c r="H14" s="23">
        <f t="shared" si="0"/>
        <v>92.949499999999986</v>
      </c>
      <c r="I14">
        <f t="shared" si="2"/>
        <v>1.0758530169608229E-2</v>
      </c>
      <c r="K14" s="1">
        <v>5.0000000000000001E-4</v>
      </c>
      <c r="L14" s="1">
        <f t="shared" si="3"/>
        <v>2.4999999999999979E-4</v>
      </c>
    </row>
    <row r="15" spans="1:12" x14ac:dyDescent="0.25">
      <c r="A15">
        <v>12</v>
      </c>
      <c r="B15" s="1">
        <v>2.09</v>
      </c>
      <c r="C15">
        <v>204</v>
      </c>
      <c r="D15" s="1">
        <v>0.01</v>
      </c>
      <c r="E15" s="1">
        <v>1E-3</v>
      </c>
      <c r="F15">
        <v>1</v>
      </c>
      <c r="G15">
        <f t="shared" si="1"/>
        <v>0.6</v>
      </c>
      <c r="H15" s="23">
        <f t="shared" si="0"/>
        <v>82.854000000000013</v>
      </c>
      <c r="I15">
        <f t="shared" si="2"/>
        <v>1.2069423322953627E-2</v>
      </c>
      <c r="K15" s="1">
        <v>1E-3</v>
      </c>
      <c r="L15" s="1">
        <f t="shared" si="3"/>
        <v>7.499999999999998E-4</v>
      </c>
    </row>
    <row r="16" spans="1:12" x14ac:dyDescent="0.25">
      <c r="A16">
        <v>13</v>
      </c>
      <c r="B16" s="1">
        <v>2.09</v>
      </c>
      <c r="C16">
        <v>204</v>
      </c>
      <c r="D16" s="1">
        <v>0.01</v>
      </c>
      <c r="E16" s="1">
        <v>1.5E-3</v>
      </c>
      <c r="F16">
        <v>1</v>
      </c>
      <c r="G16">
        <f t="shared" si="1"/>
        <v>0.65</v>
      </c>
      <c r="H16" s="23">
        <f t="shared" si="0"/>
        <v>72.758499999999998</v>
      </c>
      <c r="I16">
        <f t="shared" si="2"/>
        <v>1.3744098627651753E-2</v>
      </c>
      <c r="K16" s="1">
        <v>1.5E-3</v>
      </c>
      <c r="L16" s="1">
        <f t="shared" si="3"/>
        <v>1.2499999999999998E-3</v>
      </c>
    </row>
    <row r="17" spans="1:12" x14ac:dyDescent="0.25">
      <c r="A17">
        <v>14</v>
      </c>
      <c r="B17" s="1">
        <v>2.09</v>
      </c>
      <c r="C17">
        <v>204</v>
      </c>
      <c r="D17" s="1">
        <v>0.01</v>
      </c>
      <c r="E17" s="1">
        <v>2E-3</v>
      </c>
      <c r="F17">
        <v>1</v>
      </c>
      <c r="G17">
        <f t="shared" si="1"/>
        <v>0.7</v>
      </c>
      <c r="H17" s="23">
        <f t="shared" si="0"/>
        <v>62.663000000000011</v>
      </c>
      <c r="I17">
        <f t="shared" si="2"/>
        <v>1.5958380543542438E-2</v>
      </c>
      <c r="K17" s="1">
        <v>2E-3</v>
      </c>
      <c r="L17" s="1">
        <f t="shared" si="3"/>
        <v>1.7499999999999998E-3</v>
      </c>
    </row>
    <row r="18" spans="1:12" x14ac:dyDescent="0.25">
      <c r="A18">
        <v>15</v>
      </c>
      <c r="B18" s="1">
        <v>2.09</v>
      </c>
      <c r="C18">
        <v>204</v>
      </c>
      <c r="D18" s="1">
        <v>0.01</v>
      </c>
      <c r="E18" s="1">
        <v>2.5000000000000001E-3</v>
      </c>
      <c r="F18">
        <v>1</v>
      </c>
      <c r="G18">
        <f t="shared" si="1"/>
        <v>0.75</v>
      </c>
      <c r="H18" s="23">
        <f t="shared" si="0"/>
        <v>52.567499999999995</v>
      </c>
      <c r="I18">
        <f t="shared" si="2"/>
        <v>1.902316069815E-2</v>
      </c>
      <c r="K18" s="1">
        <v>2.5000000000000001E-3</v>
      </c>
      <c r="L18" s="1">
        <f t="shared" si="3"/>
        <v>2.2499999999999998E-3</v>
      </c>
    </row>
    <row r="19" spans="1:12" x14ac:dyDescent="0.25">
      <c r="A19">
        <v>16</v>
      </c>
      <c r="B19" s="1">
        <v>2.09</v>
      </c>
      <c r="C19">
        <v>204</v>
      </c>
      <c r="D19" s="1">
        <v>0.01</v>
      </c>
      <c r="E19" s="1">
        <v>3.0000000000000001E-3</v>
      </c>
      <c r="F19">
        <v>1</v>
      </c>
      <c r="G19">
        <f t="shared" si="1"/>
        <v>0.8</v>
      </c>
      <c r="H19" s="23">
        <f t="shared" si="0"/>
        <v>42.47199999999998</v>
      </c>
      <c r="I19">
        <f t="shared" si="2"/>
        <v>2.3544923714447177E-2</v>
      </c>
      <c r="K19" s="1">
        <v>3.0000000000000001E-3</v>
      </c>
      <c r="L19" s="1">
        <f t="shared" si="3"/>
        <v>2.7499999999999998E-3</v>
      </c>
    </row>
    <row r="20" spans="1:12" x14ac:dyDescent="0.25">
      <c r="A20">
        <v>17</v>
      </c>
      <c r="B20" s="1">
        <v>2.09</v>
      </c>
      <c r="C20">
        <v>204</v>
      </c>
      <c r="D20" s="1">
        <v>0.01</v>
      </c>
      <c r="E20" s="1">
        <v>3.5000000000000001E-3</v>
      </c>
      <c r="F20">
        <v>1</v>
      </c>
      <c r="G20">
        <f t="shared" si="1"/>
        <v>0.85</v>
      </c>
      <c r="H20" s="23">
        <f t="shared" si="0"/>
        <v>32.376500000000021</v>
      </c>
      <c r="I20">
        <f t="shared" si="2"/>
        <v>3.088659984865564E-2</v>
      </c>
      <c r="K20" s="1">
        <v>3.5000000000000001E-3</v>
      </c>
      <c r="L20" s="1">
        <f t="shared" si="3"/>
        <v>3.2499999999999999E-3</v>
      </c>
    </row>
    <row r="21" spans="1:12" x14ac:dyDescent="0.25">
      <c r="A21">
        <v>18</v>
      </c>
      <c r="B21" s="1">
        <v>2.09</v>
      </c>
      <c r="C21">
        <v>204</v>
      </c>
      <c r="D21" s="1">
        <v>0.01</v>
      </c>
      <c r="E21" s="1">
        <v>4.0000000000000001E-3</v>
      </c>
      <c r="F21">
        <v>1</v>
      </c>
      <c r="G21">
        <f t="shared" si="1"/>
        <v>0.9</v>
      </c>
      <c r="H21" s="23">
        <f t="shared" si="0"/>
        <v>22.281000000000006</v>
      </c>
      <c r="I21">
        <f t="shared" si="2"/>
        <v>4.48812889906198E-2</v>
      </c>
      <c r="K21" s="1">
        <v>4.0000000000000001E-3</v>
      </c>
      <c r="L21" s="1">
        <f t="shared" si="3"/>
        <v>3.7499999999999999E-3</v>
      </c>
    </row>
    <row r="22" spans="1:12" x14ac:dyDescent="0.25">
      <c r="A22">
        <v>19</v>
      </c>
      <c r="B22" s="1">
        <v>2.09</v>
      </c>
      <c r="C22">
        <v>204</v>
      </c>
      <c r="D22" s="1">
        <v>0.01</v>
      </c>
      <c r="E22" s="1">
        <v>4.5000000000000005E-3</v>
      </c>
      <c r="F22">
        <v>1</v>
      </c>
      <c r="G22">
        <f t="shared" si="1"/>
        <v>0.95000000000000007</v>
      </c>
      <c r="H22" s="23">
        <f t="shared" si="0"/>
        <v>12.18549999999999</v>
      </c>
      <c r="I22">
        <f t="shared" si="2"/>
        <v>8.2064749087029737E-2</v>
      </c>
      <c r="K22" s="1">
        <v>4.5000000000000005E-3</v>
      </c>
      <c r="L22" s="1">
        <f t="shared" si="3"/>
        <v>4.2500000000000003E-3</v>
      </c>
    </row>
    <row r="23" spans="1:12" x14ac:dyDescent="0.25">
      <c r="A23">
        <v>20</v>
      </c>
      <c r="B23" s="1">
        <v>2.09</v>
      </c>
      <c r="C23">
        <v>204</v>
      </c>
      <c r="D23" s="1">
        <v>0.01</v>
      </c>
      <c r="E23" s="1">
        <v>5.000000000000001E-3</v>
      </c>
      <c r="F23">
        <v>1</v>
      </c>
      <c r="G23">
        <f t="shared" si="1"/>
        <v>1</v>
      </c>
      <c r="H23" s="23">
        <f t="shared" si="0"/>
        <v>2.0900000000000034</v>
      </c>
      <c r="I23">
        <f t="shared" si="2"/>
        <v>0.47846889952153032</v>
      </c>
      <c r="K23" s="1">
        <v>5.000000000000001E-3</v>
      </c>
      <c r="L23" s="1">
        <f t="shared" si="3"/>
        <v>4.7500000000000007E-3</v>
      </c>
    </row>
    <row r="27" spans="1:12" x14ac:dyDescent="0.25">
      <c r="A27" t="s">
        <v>146</v>
      </c>
      <c r="B27" s="2" t="s">
        <v>209</v>
      </c>
      <c r="C27" s="2" t="s">
        <v>210</v>
      </c>
      <c r="D27" s="2" t="s">
        <v>132</v>
      </c>
      <c r="E27" s="2" t="s">
        <v>133</v>
      </c>
      <c r="F27" s="2" t="s">
        <v>134</v>
      </c>
      <c r="G27" s="2" t="s">
        <v>135</v>
      </c>
      <c r="H27" s="2" t="s">
        <v>129</v>
      </c>
    </row>
    <row r="28" spans="1:12" x14ac:dyDescent="0.25">
      <c r="B28" s="1">
        <v>151000000000</v>
      </c>
      <c r="C28" s="1">
        <v>70000000000</v>
      </c>
      <c r="D28" s="1">
        <v>0.01</v>
      </c>
      <c r="E28" s="1">
        <v>-4.5000000000000005E-3</v>
      </c>
      <c r="F28">
        <v>1</v>
      </c>
      <c r="G28">
        <f>(0.5+E28/D28)^F28</f>
        <v>4.9999999999999933E-2</v>
      </c>
      <c r="H28" s="1">
        <f t="shared" ref="H28:H47" si="4">(B28-C28)*G28+C28</f>
        <v>74050000000</v>
      </c>
    </row>
    <row r="29" spans="1:12" x14ac:dyDescent="0.25">
      <c r="B29" s="1">
        <v>151000000000</v>
      </c>
      <c r="C29" s="1">
        <v>70000000000</v>
      </c>
      <c r="D29" s="1">
        <v>0.01</v>
      </c>
      <c r="E29" s="1">
        <v>-4.0000000000000001E-3</v>
      </c>
      <c r="F29">
        <v>1</v>
      </c>
      <c r="G29">
        <f t="shared" ref="G29:G47" si="5">(0.5+E29/D29)^F29</f>
        <v>9.9999999999999978E-2</v>
      </c>
      <c r="H29" s="1">
        <f t="shared" si="4"/>
        <v>78100000000</v>
      </c>
    </row>
    <row r="30" spans="1:12" x14ac:dyDescent="0.25">
      <c r="A30" s="21"/>
      <c r="B30" s="1">
        <v>151000000000</v>
      </c>
      <c r="C30" s="1">
        <v>70000000000</v>
      </c>
      <c r="D30" s="1">
        <v>0.01</v>
      </c>
      <c r="E30" s="1">
        <v>-3.5000000000000001E-3</v>
      </c>
      <c r="F30">
        <v>1</v>
      </c>
      <c r="G30">
        <f t="shared" si="5"/>
        <v>0.15000000000000002</v>
      </c>
      <c r="H30" s="1">
        <f t="shared" si="4"/>
        <v>82150000000</v>
      </c>
    </row>
    <row r="31" spans="1:12" x14ac:dyDescent="0.25">
      <c r="B31" s="1">
        <v>151000000000</v>
      </c>
      <c r="C31" s="1">
        <v>70000000000</v>
      </c>
      <c r="D31" s="1">
        <v>0.01</v>
      </c>
      <c r="E31" s="1">
        <v>-3.0000000000000001E-3</v>
      </c>
      <c r="F31">
        <v>1</v>
      </c>
      <c r="G31">
        <f t="shared" si="5"/>
        <v>0.2</v>
      </c>
      <c r="H31" s="1">
        <f t="shared" si="4"/>
        <v>86200000000</v>
      </c>
    </row>
    <row r="32" spans="1:12" x14ac:dyDescent="0.25">
      <c r="B32" s="1">
        <v>151000000000</v>
      </c>
      <c r="C32" s="1">
        <v>70000000000</v>
      </c>
      <c r="D32" s="1">
        <v>0.01</v>
      </c>
      <c r="E32" s="1">
        <v>-2.5000000000000001E-3</v>
      </c>
      <c r="F32">
        <v>1</v>
      </c>
      <c r="G32">
        <f t="shared" si="5"/>
        <v>0.25</v>
      </c>
      <c r="H32" s="1">
        <f t="shared" si="4"/>
        <v>90250000000</v>
      </c>
    </row>
    <row r="33" spans="2:8" x14ac:dyDescent="0.25">
      <c r="B33" s="1">
        <v>151000000000</v>
      </c>
      <c r="C33" s="1">
        <v>70000000000</v>
      </c>
      <c r="D33" s="1">
        <v>0.01</v>
      </c>
      <c r="E33" s="1">
        <v>-2E-3</v>
      </c>
      <c r="F33">
        <v>1</v>
      </c>
      <c r="G33">
        <f t="shared" si="5"/>
        <v>0.3</v>
      </c>
      <c r="H33" s="1">
        <f t="shared" si="4"/>
        <v>94300000000</v>
      </c>
    </row>
    <row r="34" spans="2:8" x14ac:dyDescent="0.25">
      <c r="B34" s="1">
        <v>151000000000</v>
      </c>
      <c r="C34" s="1">
        <v>70000000000</v>
      </c>
      <c r="D34" s="1">
        <v>0.01</v>
      </c>
      <c r="E34" s="1">
        <v>-1.5E-3</v>
      </c>
      <c r="F34">
        <v>1</v>
      </c>
      <c r="G34">
        <f t="shared" si="5"/>
        <v>0.35</v>
      </c>
      <c r="H34" s="1">
        <f t="shared" si="4"/>
        <v>98350000000</v>
      </c>
    </row>
    <row r="35" spans="2:8" x14ac:dyDescent="0.25">
      <c r="B35" s="1">
        <v>151000000000</v>
      </c>
      <c r="C35" s="1">
        <v>70000000000</v>
      </c>
      <c r="D35" s="1">
        <v>0.01</v>
      </c>
      <c r="E35" s="1">
        <v>-1E-3</v>
      </c>
      <c r="F35">
        <v>1</v>
      </c>
      <c r="G35">
        <f t="shared" si="5"/>
        <v>0.4</v>
      </c>
      <c r="H35" s="1">
        <f t="shared" si="4"/>
        <v>102400000000</v>
      </c>
    </row>
    <row r="36" spans="2:8" x14ac:dyDescent="0.25">
      <c r="B36" s="1">
        <v>151000000000</v>
      </c>
      <c r="C36" s="1">
        <v>70000000000</v>
      </c>
      <c r="D36" s="1">
        <v>0.01</v>
      </c>
      <c r="E36" s="1">
        <v>-5.0000000000000001E-4</v>
      </c>
      <c r="F36">
        <v>1</v>
      </c>
      <c r="G36">
        <f t="shared" si="5"/>
        <v>0.45</v>
      </c>
      <c r="H36" s="1">
        <f t="shared" si="4"/>
        <v>106450000000</v>
      </c>
    </row>
    <row r="37" spans="2:8" x14ac:dyDescent="0.25">
      <c r="B37" s="1">
        <v>151000000000</v>
      </c>
      <c r="C37" s="1">
        <v>70000000000</v>
      </c>
      <c r="D37" s="1">
        <v>0.01</v>
      </c>
      <c r="E37" s="1">
        <v>0</v>
      </c>
      <c r="F37">
        <v>1</v>
      </c>
      <c r="G37">
        <f t="shared" si="5"/>
        <v>0.5</v>
      </c>
      <c r="H37" s="1">
        <f t="shared" si="4"/>
        <v>110500000000</v>
      </c>
    </row>
    <row r="38" spans="2:8" x14ac:dyDescent="0.25">
      <c r="B38" s="1">
        <v>151000000000</v>
      </c>
      <c r="C38" s="1">
        <v>70000000000</v>
      </c>
      <c r="D38" s="1">
        <v>0.01</v>
      </c>
      <c r="E38" s="1">
        <v>5.0000000000000001E-4</v>
      </c>
      <c r="F38">
        <v>1</v>
      </c>
      <c r="G38">
        <f t="shared" si="5"/>
        <v>0.55000000000000004</v>
      </c>
      <c r="H38" s="1">
        <f t="shared" si="4"/>
        <v>114550000000</v>
      </c>
    </row>
    <row r="39" spans="2:8" x14ac:dyDescent="0.25">
      <c r="B39" s="1">
        <v>151000000000</v>
      </c>
      <c r="C39" s="1">
        <v>70000000000</v>
      </c>
      <c r="D39" s="1">
        <v>0.01</v>
      </c>
      <c r="E39" s="1">
        <v>1E-3</v>
      </c>
      <c r="F39">
        <v>1</v>
      </c>
      <c r="G39">
        <f t="shared" si="5"/>
        <v>0.6</v>
      </c>
      <c r="H39" s="1">
        <f t="shared" si="4"/>
        <v>118600000000</v>
      </c>
    </row>
    <row r="40" spans="2:8" x14ac:dyDescent="0.25">
      <c r="B40" s="1">
        <v>151000000000</v>
      </c>
      <c r="C40" s="1">
        <v>70000000000</v>
      </c>
      <c r="D40" s="1">
        <v>0.01</v>
      </c>
      <c r="E40" s="1">
        <v>1.5E-3</v>
      </c>
      <c r="F40">
        <v>1</v>
      </c>
      <c r="G40">
        <f t="shared" si="5"/>
        <v>0.65</v>
      </c>
      <c r="H40" s="1">
        <f t="shared" si="4"/>
        <v>122650000000</v>
      </c>
    </row>
    <row r="41" spans="2:8" x14ac:dyDescent="0.25">
      <c r="B41" s="1">
        <v>151000000000</v>
      </c>
      <c r="C41" s="1">
        <v>70000000000</v>
      </c>
      <c r="D41" s="1">
        <v>0.01</v>
      </c>
      <c r="E41" s="1">
        <v>2E-3</v>
      </c>
      <c r="F41">
        <v>1</v>
      </c>
      <c r="G41">
        <f t="shared" si="5"/>
        <v>0.7</v>
      </c>
      <c r="H41" s="1">
        <f t="shared" si="4"/>
        <v>126700000000</v>
      </c>
    </row>
    <row r="42" spans="2:8" x14ac:dyDescent="0.25">
      <c r="B42" s="1">
        <v>151000000000</v>
      </c>
      <c r="C42" s="1">
        <v>70000000000</v>
      </c>
      <c r="D42" s="1">
        <v>0.01</v>
      </c>
      <c r="E42" s="1">
        <v>2.5000000000000001E-3</v>
      </c>
      <c r="F42">
        <v>1</v>
      </c>
      <c r="G42">
        <f t="shared" si="5"/>
        <v>0.75</v>
      </c>
      <c r="H42" s="1">
        <f t="shared" si="4"/>
        <v>130750000000</v>
      </c>
    </row>
    <row r="43" spans="2:8" x14ac:dyDescent="0.25">
      <c r="B43" s="1">
        <v>151000000000</v>
      </c>
      <c r="C43" s="1">
        <v>70000000000</v>
      </c>
      <c r="D43" s="1">
        <v>0.01</v>
      </c>
      <c r="E43" s="1">
        <v>3.0000000000000001E-3</v>
      </c>
      <c r="F43">
        <v>1</v>
      </c>
      <c r="G43">
        <f t="shared" si="5"/>
        <v>0.8</v>
      </c>
      <c r="H43" s="1">
        <f t="shared" si="4"/>
        <v>134800000000</v>
      </c>
    </row>
    <row r="44" spans="2:8" x14ac:dyDescent="0.25">
      <c r="B44" s="1">
        <v>151000000000</v>
      </c>
      <c r="C44" s="1">
        <v>70000000000</v>
      </c>
      <c r="D44" s="1">
        <v>0.01</v>
      </c>
      <c r="E44" s="1">
        <v>3.5000000000000001E-3</v>
      </c>
      <c r="F44">
        <v>1</v>
      </c>
      <c r="G44">
        <f t="shared" si="5"/>
        <v>0.85</v>
      </c>
      <c r="H44" s="1">
        <f t="shared" si="4"/>
        <v>138850000000</v>
      </c>
    </row>
    <row r="45" spans="2:8" x14ac:dyDescent="0.25">
      <c r="B45" s="1">
        <v>151000000000</v>
      </c>
      <c r="C45" s="1">
        <v>70000000000</v>
      </c>
      <c r="D45" s="1">
        <v>0.01</v>
      </c>
      <c r="E45" s="1">
        <v>4.0000000000000001E-3</v>
      </c>
      <c r="F45">
        <v>1</v>
      </c>
      <c r="G45">
        <f t="shared" si="5"/>
        <v>0.9</v>
      </c>
      <c r="H45" s="1">
        <f t="shared" si="4"/>
        <v>142900000000</v>
      </c>
    </row>
    <row r="46" spans="2:8" x14ac:dyDescent="0.25">
      <c r="B46" s="1">
        <v>151000000000</v>
      </c>
      <c r="C46" s="1">
        <v>70000000000</v>
      </c>
      <c r="D46" s="1">
        <v>0.01</v>
      </c>
      <c r="E46" s="1">
        <v>4.5000000000000005E-3</v>
      </c>
      <c r="F46">
        <v>1</v>
      </c>
      <c r="G46">
        <f t="shared" si="5"/>
        <v>0.95000000000000007</v>
      </c>
      <c r="H46" s="1">
        <f t="shared" si="4"/>
        <v>146950000000</v>
      </c>
    </row>
    <row r="47" spans="2:8" x14ac:dyDescent="0.25">
      <c r="B47" s="1">
        <v>151000000000</v>
      </c>
      <c r="C47" s="1">
        <v>70000000000</v>
      </c>
      <c r="D47" s="1">
        <v>0.01</v>
      </c>
      <c r="E47" s="1">
        <v>5.000000000000001E-3</v>
      </c>
      <c r="F47">
        <v>1</v>
      </c>
      <c r="G47">
        <f t="shared" si="5"/>
        <v>1</v>
      </c>
      <c r="H47" s="1">
        <f t="shared" si="4"/>
        <v>151000000000</v>
      </c>
    </row>
    <row r="51" spans="1:8" x14ac:dyDescent="0.25">
      <c r="A51" t="s">
        <v>153</v>
      </c>
      <c r="B51" s="2" t="s">
        <v>108</v>
      </c>
      <c r="C51" s="2" t="s">
        <v>111</v>
      </c>
      <c r="D51" s="2" t="s">
        <v>132</v>
      </c>
      <c r="E51" s="2" t="s">
        <v>133</v>
      </c>
      <c r="F51" s="2" t="s">
        <v>134</v>
      </c>
      <c r="G51" s="2" t="s">
        <v>135</v>
      </c>
      <c r="H51" s="2" t="s">
        <v>129</v>
      </c>
    </row>
    <row r="52" spans="1:8" x14ac:dyDescent="0.25">
      <c r="B52" s="1">
        <v>3000</v>
      </c>
      <c r="C52" s="1">
        <v>2707</v>
      </c>
      <c r="D52" s="1">
        <v>0.01</v>
      </c>
      <c r="E52" s="1">
        <v>-4.5000000000000005E-3</v>
      </c>
      <c r="F52">
        <v>1</v>
      </c>
      <c r="G52">
        <f>(0.5+E52/D52)^F52</f>
        <v>4.9999999999999933E-2</v>
      </c>
      <c r="H52">
        <f t="shared" ref="H52:H71" si="6">(B52-C52)*G52+C52</f>
        <v>2721.65</v>
      </c>
    </row>
    <row r="53" spans="1:8" x14ac:dyDescent="0.25">
      <c r="B53" s="1">
        <v>3000</v>
      </c>
      <c r="C53" s="1">
        <v>2707</v>
      </c>
      <c r="D53" s="1">
        <v>0.01</v>
      </c>
      <c r="E53" s="1">
        <v>-4.0000000000000001E-3</v>
      </c>
      <c r="F53">
        <v>1</v>
      </c>
      <c r="G53">
        <f t="shared" ref="G53:G71" si="7">(0.5+E53/D53)^F53</f>
        <v>9.9999999999999978E-2</v>
      </c>
      <c r="H53">
        <f t="shared" si="6"/>
        <v>2736.3</v>
      </c>
    </row>
    <row r="54" spans="1:8" x14ac:dyDescent="0.25">
      <c r="A54" s="21"/>
      <c r="B54" s="1">
        <v>3000</v>
      </c>
      <c r="C54" s="1">
        <v>2707</v>
      </c>
      <c r="D54" s="1">
        <v>0.01</v>
      </c>
      <c r="E54" s="1">
        <v>-3.5000000000000001E-3</v>
      </c>
      <c r="F54">
        <v>1</v>
      </c>
      <c r="G54">
        <f t="shared" si="7"/>
        <v>0.15000000000000002</v>
      </c>
      <c r="H54">
        <f t="shared" si="6"/>
        <v>2750.95</v>
      </c>
    </row>
    <row r="55" spans="1:8" x14ac:dyDescent="0.25">
      <c r="B55" s="1">
        <v>3000</v>
      </c>
      <c r="C55" s="1">
        <v>2707</v>
      </c>
      <c r="D55" s="1">
        <v>0.01</v>
      </c>
      <c r="E55" s="1">
        <v>-3.0000000000000001E-3</v>
      </c>
      <c r="F55">
        <v>1</v>
      </c>
      <c r="G55">
        <f t="shared" si="7"/>
        <v>0.2</v>
      </c>
      <c r="H55">
        <f t="shared" si="6"/>
        <v>2765.6</v>
      </c>
    </row>
    <row r="56" spans="1:8" x14ac:dyDescent="0.25">
      <c r="B56" s="1">
        <v>3000</v>
      </c>
      <c r="C56" s="1">
        <v>2707</v>
      </c>
      <c r="D56" s="1">
        <v>0.01</v>
      </c>
      <c r="E56" s="1">
        <v>-2.5000000000000001E-3</v>
      </c>
      <c r="F56">
        <v>1</v>
      </c>
      <c r="G56">
        <f t="shared" si="7"/>
        <v>0.25</v>
      </c>
      <c r="H56">
        <f t="shared" si="6"/>
        <v>2780.25</v>
      </c>
    </row>
    <row r="57" spans="1:8" x14ac:dyDescent="0.25">
      <c r="B57" s="1">
        <v>3000</v>
      </c>
      <c r="C57" s="1">
        <v>2707</v>
      </c>
      <c r="D57" s="1">
        <v>0.01</v>
      </c>
      <c r="E57" s="1">
        <v>-2E-3</v>
      </c>
      <c r="F57">
        <v>1</v>
      </c>
      <c r="G57">
        <f t="shared" si="7"/>
        <v>0.3</v>
      </c>
      <c r="H57">
        <f t="shared" si="6"/>
        <v>2794.9</v>
      </c>
    </row>
    <row r="58" spans="1:8" x14ac:dyDescent="0.25">
      <c r="B58" s="1">
        <v>3000</v>
      </c>
      <c r="C58" s="1">
        <v>2707</v>
      </c>
      <c r="D58" s="1">
        <v>0.01</v>
      </c>
      <c r="E58" s="1">
        <v>-1.5E-3</v>
      </c>
      <c r="F58">
        <v>1</v>
      </c>
      <c r="G58">
        <f t="shared" si="7"/>
        <v>0.35</v>
      </c>
      <c r="H58">
        <f t="shared" si="6"/>
        <v>2809.55</v>
      </c>
    </row>
    <row r="59" spans="1:8" x14ac:dyDescent="0.25">
      <c r="B59" s="1">
        <v>3000</v>
      </c>
      <c r="C59" s="1">
        <v>2707</v>
      </c>
      <c r="D59" s="1">
        <v>0.01</v>
      </c>
      <c r="E59" s="1">
        <v>-1E-3</v>
      </c>
      <c r="F59">
        <v>1</v>
      </c>
      <c r="G59">
        <f t="shared" si="7"/>
        <v>0.4</v>
      </c>
      <c r="H59">
        <f t="shared" si="6"/>
        <v>2824.2</v>
      </c>
    </row>
    <row r="60" spans="1:8" x14ac:dyDescent="0.25">
      <c r="B60" s="1">
        <v>3000</v>
      </c>
      <c r="C60" s="1">
        <v>2707</v>
      </c>
      <c r="D60" s="1">
        <v>0.01</v>
      </c>
      <c r="E60" s="1">
        <v>-5.0000000000000001E-4</v>
      </c>
      <c r="F60">
        <v>1</v>
      </c>
      <c r="G60">
        <f t="shared" si="7"/>
        <v>0.45</v>
      </c>
      <c r="H60">
        <f t="shared" si="6"/>
        <v>2838.85</v>
      </c>
    </row>
    <row r="61" spans="1:8" x14ac:dyDescent="0.25">
      <c r="B61" s="1">
        <v>3000</v>
      </c>
      <c r="C61" s="1">
        <v>2707</v>
      </c>
      <c r="D61" s="1">
        <v>0.01</v>
      </c>
      <c r="E61" s="1">
        <v>0</v>
      </c>
      <c r="F61">
        <v>1</v>
      </c>
      <c r="G61">
        <f t="shared" si="7"/>
        <v>0.5</v>
      </c>
      <c r="H61">
        <f t="shared" si="6"/>
        <v>2853.5</v>
      </c>
    </row>
    <row r="62" spans="1:8" x14ac:dyDescent="0.25">
      <c r="B62" s="1">
        <v>3000</v>
      </c>
      <c r="C62" s="1">
        <v>2707</v>
      </c>
      <c r="D62" s="1">
        <v>0.01</v>
      </c>
      <c r="E62" s="1">
        <v>5.0000000000000001E-4</v>
      </c>
      <c r="F62">
        <v>1</v>
      </c>
      <c r="G62">
        <f t="shared" si="7"/>
        <v>0.55000000000000004</v>
      </c>
      <c r="H62">
        <f t="shared" si="6"/>
        <v>2868.15</v>
      </c>
    </row>
    <row r="63" spans="1:8" x14ac:dyDescent="0.25">
      <c r="B63" s="1">
        <v>3000</v>
      </c>
      <c r="C63" s="1">
        <v>2707</v>
      </c>
      <c r="D63" s="1">
        <v>0.01</v>
      </c>
      <c r="E63" s="1">
        <v>1E-3</v>
      </c>
      <c r="F63">
        <v>1</v>
      </c>
      <c r="G63">
        <f t="shared" si="7"/>
        <v>0.6</v>
      </c>
      <c r="H63">
        <f t="shared" si="6"/>
        <v>2882.8</v>
      </c>
    </row>
    <row r="64" spans="1:8" x14ac:dyDescent="0.25">
      <c r="B64" s="1">
        <v>3000</v>
      </c>
      <c r="C64" s="1">
        <v>2707</v>
      </c>
      <c r="D64" s="1">
        <v>0.01</v>
      </c>
      <c r="E64" s="1">
        <v>1.5E-3</v>
      </c>
      <c r="F64">
        <v>1</v>
      </c>
      <c r="G64">
        <f t="shared" si="7"/>
        <v>0.65</v>
      </c>
      <c r="H64">
        <f t="shared" si="6"/>
        <v>2897.45</v>
      </c>
    </row>
    <row r="65" spans="1:8" x14ac:dyDescent="0.25">
      <c r="B65" s="1">
        <v>3000</v>
      </c>
      <c r="C65" s="1">
        <v>2707</v>
      </c>
      <c r="D65" s="1">
        <v>0.01</v>
      </c>
      <c r="E65" s="1">
        <v>2E-3</v>
      </c>
      <c r="F65">
        <v>1</v>
      </c>
      <c r="G65">
        <f t="shared" si="7"/>
        <v>0.7</v>
      </c>
      <c r="H65">
        <f t="shared" si="6"/>
        <v>2912.1</v>
      </c>
    </row>
    <row r="66" spans="1:8" x14ac:dyDescent="0.25">
      <c r="B66" s="1">
        <v>3000</v>
      </c>
      <c r="C66" s="1">
        <v>2707</v>
      </c>
      <c r="D66" s="1">
        <v>0.01</v>
      </c>
      <c r="E66" s="1">
        <v>2.5000000000000001E-3</v>
      </c>
      <c r="F66">
        <v>1</v>
      </c>
      <c r="G66">
        <f t="shared" si="7"/>
        <v>0.75</v>
      </c>
      <c r="H66">
        <f t="shared" si="6"/>
        <v>2926.75</v>
      </c>
    </row>
    <row r="67" spans="1:8" x14ac:dyDescent="0.25">
      <c r="B67" s="1">
        <v>3000</v>
      </c>
      <c r="C67" s="1">
        <v>2707</v>
      </c>
      <c r="D67" s="1">
        <v>0.01</v>
      </c>
      <c r="E67" s="1">
        <v>3.0000000000000001E-3</v>
      </c>
      <c r="F67">
        <v>1</v>
      </c>
      <c r="G67">
        <f t="shared" si="7"/>
        <v>0.8</v>
      </c>
      <c r="H67">
        <f t="shared" si="6"/>
        <v>2941.4</v>
      </c>
    </row>
    <row r="68" spans="1:8" x14ac:dyDescent="0.25">
      <c r="B68" s="1">
        <v>3000</v>
      </c>
      <c r="C68" s="1">
        <v>2707</v>
      </c>
      <c r="D68" s="1">
        <v>0.01</v>
      </c>
      <c r="E68" s="1">
        <v>3.5000000000000001E-3</v>
      </c>
      <c r="F68">
        <v>1</v>
      </c>
      <c r="G68">
        <f t="shared" si="7"/>
        <v>0.85</v>
      </c>
      <c r="H68">
        <f t="shared" si="6"/>
        <v>2956.05</v>
      </c>
    </row>
    <row r="69" spans="1:8" x14ac:dyDescent="0.25">
      <c r="B69" s="1">
        <v>3000</v>
      </c>
      <c r="C69" s="1">
        <v>2707</v>
      </c>
      <c r="D69" s="1">
        <v>0.01</v>
      </c>
      <c r="E69" s="1">
        <v>4.0000000000000001E-3</v>
      </c>
      <c r="F69">
        <v>1</v>
      </c>
      <c r="G69">
        <f t="shared" si="7"/>
        <v>0.9</v>
      </c>
      <c r="H69">
        <f t="shared" si="6"/>
        <v>2970.7</v>
      </c>
    </row>
    <row r="70" spans="1:8" x14ac:dyDescent="0.25">
      <c r="B70" s="1">
        <v>3000</v>
      </c>
      <c r="C70" s="1">
        <v>2707</v>
      </c>
      <c r="D70" s="1">
        <v>0.01</v>
      </c>
      <c r="E70" s="1">
        <v>4.5000000000000005E-3</v>
      </c>
      <c r="F70">
        <v>1</v>
      </c>
      <c r="G70">
        <f t="shared" si="7"/>
        <v>0.95000000000000007</v>
      </c>
      <c r="H70">
        <f t="shared" si="6"/>
        <v>2985.35</v>
      </c>
    </row>
    <row r="71" spans="1:8" x14ac:dyDescent="0.25">
      <c r="B71" s="1">
        <v>3000</v>
      </c>
      <c r="C71" s="1">
        <v>2707</v>
      </c>
      <c r="D71" s="1">
        <v>0.01</v>
      </c>
      <c r="E71" s="1">
        <v>5.000000000000001E-3</v>
      </c>
      <c r="F71">
        <v>1</v>
      </c>
      <c r="G71">
        <f t="shared" si="7"/>
        <v>1</v>
      </c>
      <c r="H71">
        <f t="shared" si="6"/>
        <v>3000</v>
      </c>
    </row>
    <row r="74" spans="1:8" x14ac:dyDescent="0.25">
      <c r="A74" s="21" t="s">
        <v>145</v>
      </c>
      <c r="B74" s="2" t="s">
        <v>108</v>
      </c>
      <c r="C74" s="2" t="s">
        <v>111</v>
      </c>
      <c r="D74" s="2" t="s">
        <v>132</v>
      </c>
      <c r="E74" s="2" t="s">
        <v>133</v>
      </c>
      <c r="F74" s="2" t="s">
        <v>134</v>
      </c>
      <c r="G74" s="2" t="s">
        <v>135</v>
      </c>
      <c r="H74" s="2" t="s">
        <v>129</v>
      </c>
    </row>
    <row r="75" spans="1:8" x14ac:dyDescent="0.25">
      <c r="B75" s="1">
        <v>1.0000000000000001E-5</v>
      </c>
      <c r="C75" s="1">
        <v>2.3E-5</v>
      </c>
      <c r="D75" s="1">
        <v>0.01</v>
      </c>
      <c r="E75" s="1">
        <v>-4.5000000000000005E-3</v>
      </c>
      <c r="F75">
        <v>1</v>
      </c>
      <c r="G75">
        <f>(0.5+E75/D75)^F75</f>
        <v>4.9999999999999933E-2</v>
      </c>
      <c r="H75" s="1">
        <f t="shared" ref="H75:H94" si="8">(B75-C75)*G75+C75</f>
        <v>2.2350000000000001E-5</v>
      </c>
    </row>
    <row r="76" spans="1:8" x14ac:dyDescent="0.25">
      <c r="B76" s="1">
        <v>1.0000000000000001E-5</v>
      </c>
      <c r="C76" s="1">
        <v>2.3E-5</v>
      </c>
      <c r="D76" s="1">
        <v>0.01</v>
      </c>
      <c r="E76" s="1">
        <v>-4.0000000000000001E-3</v>
      </c>
      <c r="F76">
        <v>1</v>
      </c>
      <c r="G76">
        <f t="shared" ref="G76:G94" si="9">(0.5+E76/D76)^F76</f>
        <v>9.9999999999999978E-2</v>
      </c>
      <c r="H76" s="1">
        <f t="shared" si="8"/>
        <v>2.1699999999999999E-5</v>
      </c>
    </row>
    <row r="77" spans="1:8" x14ac:dyDescent="0.25">
      <c r="A77" s="21"/>
      <c r="B77" s="1">
        <v>1.0000000000000001E-5</v>
      </c>
      <c r="C77" s="1">
        <v>2.3E-5</v>
      </c>
      <c r="D77" s="1">
        <v>0.01</v>
      </c>
      <c r="E77" s="1">
        <v>-3.5000000000000001E-3</v>
      </c>
      <c r="F77">
        <v>1</v>
      </c>
      <c r="G77">
        <f t="shared" si="9"/>
        <v>0.15000000000000002</v>
      </c>
      <c r="H77" s="1">
        <f t="shared" si="8"/>
        <v>2.105E-5</v>
      </c>
    </row>
    <row r="78" spans="1:8" x14ac:dyDescent="0.25">
      <c r="B78" s="1">
        <v>1.0000000000000001E-5</v>
      </c>
      <c r="C78" s="1">
        <v>2.3E-5</v>
      </c>
      <c r="D78" s="1">
        <v>0.01</v>
      </c>
      <c r="E78" s="1">
        <v>-3.0000000000000001E-3</v>
      </c>
      <c r="F78">
        <v>1</v>
      </c>
      <c r="G78">
        <f t="shared" si="9"/>
        <v>0.2</v>
      </c>
      <c r="H78" s="1">
        <f t="shared" si="8"/>
        <v>2.0400000000000001E-5</v>
      </c>
    </row>
    <row r="79" spans="1:8" x14ac:dyDescent="0.25">
      <c r="B79" s="1">
        <v>1.0000000000000001E-5</v>
      </c>
      <c r="C79" s="1">
        <v>2.3E-5</v>
      </c>
      <c r="D79" s="1">
        <v>0.01</v>
      </c>
      <c r="E79" s="1">
        <v>-2.5000000000000001E-3</v>
      </c>
      <c r="F79">
        <v>1</v>
      </c>
      <c r="G79">
        <f t="shared" si="9"/>
        <v>0.25</v>
      </c>
      <c r="H79" s="1">
        <f t="shared" si="8"/>
        <v>1.9749999999999999E-5</v>
      </c>
    </row>
    <row r="80" spans="1:8" x14ac:dyDescent="0.25">
      <c r="B80" s="1">
        <v>1.0000000000000001E-5</v>
      </c>
      <c r="C80" s="1">
        <v>2.3E-5</v>
      </c>
      <c r="D80" s="1">
        <v>0.01</v>
      </c>
      <c r="E80" s="1">
        <v>-2E-3</v>
      </c>
      <c r="F80">
        <v>1</v>
      </c>
      <c r="G80">
        <f t="shared" si="9"/>
        <v>0.3</v>
      </c>
      <c r="H80" s="1">
        <f t="shared" si="8"/>
        <v>1.91E-5</v>
      </c>
    </row>
    <row r="81" spans="2:8" x14ac:dyDescent="0.25">
      <c r="B81" s="1">
        <v>1.0000000000000001E-5</v>
      </c>
      <c r="C81" s="1">
        <v>2.3E-5</v>
      </c>
      <c r="D81" s="1">
        <v>0.01</v>
      </c>
      <c r="E81" s="1">
        <v>-1.5E-3</v>
      </c>
      <c r="F81">
        <v>1</v>
      </c>
      <c r="G81">
        <f t="shared" si="9"/>
        <v>0.35</v>
      </c>
      <c r="H81" s="1">
        <f t="shared" si="8"/>
        <v>1.8450000000000001E-5</v>
      </c>
    </row>
    <row r="82" spans="2:8" x14ac:dyDescent="0.25">
      <c r="B82" s="1">
        <v>1.0000000000000001E-5</v>
      </c>
      <c r="C82" s="1">
        <v>2.3E-5</v>
      </c>
      <c r="D82" s="1">
        <v>0.01</v>
      </c>
      <c r="E82" s="1">
        <v>-1E-3</v>
      </c>
      <c r="F82">
        <v>1</v>
      </c>
      <c r="G82">
        <f t="shared" si="9"/>
        <v>0.4</v>
      </c>
      <c r="H82" s="1">
        <f t="shared" si="8"/>
        <v>1.7799999999999999E-5</v>
      </c>
    </row>
    <row r="83" spans="2:8" x14ac:dyDescent="0.25">
      <c r="B83" s="1">
        <v>1.0000000000000001E-5</v>
      </c>
      <c r="C83" s="1">
        <v>2.3E-5</v>
      </c>
      <c r="D83" s="1">
        <v>0.01</v>
      </c>
      <c r="E83" s="1">
        <v>-5.0000000000000001E-4</v>
      </c>
      <c r="F83">
        <v>1</v>
      </c>
      <c r="G83">
        <f t="shared" si="9"/>
        <v>0.45</v>
      </c>
      <c r="H83" s="1">
        <f t="shared" si="8"/>
        <v>1.715E-5</v>
      </c>
    </row>
    <row r="84" spans="2:8" x14ac:dyDescent="0.25">
      <c r="B84" s="1">
        <v>1.0000000000000001E-5</v>
      </c>
      <c r="C84" s="1">
        <v>2.3E-5</v>
      </c>
      <c r="D84" s="1">
        <v>0.01</v>
      </c>
      <c r="E84" s="1">
        <v>0</v>
      </c>
      <c r="F84">
        <v>1</v>
      </c>
      <c r="G84">
        <f t="shared" si="9"/>
        <v>0.5</v>
      </c>
      <c r="H84" s="1">
        <f t="shared" si="8"/>
        <v>1.6500000000000001E-5</v>
      </c>
    </row>
    <row r="85" spans="2:8" x14ac:dyDescent="0.25">
      <c r="B85" s="1">
        <v>1.0000000000000001E-5</v>
      </c>
      <c r="C85" s="1">
        <v>2.3E-5</v>
      </c>
      <c r="D85" s="1">
        <v>0.01</v>
      </c>
      <c r="E85" s="1">
        <v>5.0000000000000001E-4</v>
      </c>
      <c r="F85">
        <v>1</v>
      </c>
      <c r="G85">
        <f t="shared" si="9"/>
        <v>0.55000000000000004</v>
      </c>
      <c r="H85" s="1">
        <f t="shared" si="8"/>
        <v>1.5849999999999999E-5</v>
      </c>
    </row>
    <row r="86" spans="2:8" x14ac:dyDescent="0.25">
      <c r="B86" s="1">
        <v>1.0000000000000001E-5</v>
      </c>
      <c r="C86" s="1">
        <v>2.3E-5</v>
      </c>
      <c r="D86" s="1">
        <v>0.01</v>
      </c>
      <c r="E86" s="1">
        <v>1E-3</v>
      </c>
      <c r="F86">
        <v>1</v>
      </c>
      <c r="G86">
        <f t="shared" si="9"/>
        <v>0.6</v>
      </c>
      <c r="H86" s="1">
        <f t="shared" si="8"/>
        <v>1.52E-5</v>
      </c>
    </row>
    <row r="87" spans="2:8" x14ac:dyDescent="0.25">
      <c r="B87" s="1">
        <v>1.0000000000000001E-5</v>
      </c>
      <c r="C87" s="1">
        <v>2.3E-5</v>
      </c>
      <c r="D87" s="1">
        <v>0.01</v>
      </c>
      <c r="E87" s="1">
        <v>1.5E-3</v>
      </c>
      <c r="F87">
        <v>1</v>
      </c>
      <c r="G87">
        <f t="shared" si="9"/>
        <v>0.65</v>
      </c>
      <c r="H87" s="1">
        <f t="shared" si="8"/>
        <v>1.455E-5</v>
      </c>
    </row>
    <row r="88" spans="2:8" x14ac:dyDescent="0.25">
      <c r="B88" s="1">
        <v>1.0000000000000001E-5</v>
      </c>
      <c r="C88" s="1">
        <v>2.3E-5</v>
      </c>
      <c r="D88" s="1">
        <v>0.01</v>
      </c>
      <c r="E88" s="1">
        <v>2E-3</v>
      </c>
      <c r="F88">
        <v>1</v>
      </c>
      <c r="G88">
        <f t="shared" si="9"/>
        <v>0.7</v>
      </c>
      <c r="H88" s="1">
        <f t="shared" si="8"/>
        <v>1.3900000000000001E-5</v>
      </c>
    </row>
    <row r="89" spans="2:8" x14ac:dyDescent="0.25">
      <c r="B89" s="1">
        <v>1.0000000000000001E-5</v>
      </c>
      <c r="C89" s="1">
        <v>2.3E-5</v>
      </c>
      <c r="D89" s="1">
        <v>0.01</v>
      </c>
      <c r="E89" s="1">
        <v>2.5000000000000001E-3</v>
      </c>
      <c r="F89">
        <v>1</v>
      </c>
      <c r="G89">
        <f t="shared" si="9"/>
        <v>0.75</v>
      </c>
      <c r="H89" s="1">
        <f t="shared" si="8"/>
        <v>1.325E-5</v>
      </c>
    </row>
    <row r="90" spans="2:8" x14ac:dyDescent="0.25">
      <c r="B90" s="1">
        <v>1.0000000000000001E-5</v>
      </c>
      <c r="C90" s="1">
        <v>2.3E-5</v>
      </c>
      <c r="D90" s="1">
        <v>0.01</v>
      </c>
      <c r="E90" s="1">
        <v>3.0000000000000001E-3</v>
      </c>
      <c r="F90">
        <v>1</v>
      </c>
      <c r="G90">
        <f t="shared" si="9"/>
        <v>0.8</v>
      </c>
      <c r="H90" s="1">
        <f t="shared" si="8"/>
        <v>1.26E-5</v>
      </c>
    </row>
    <row r="91" spans="2:8" x14ac:dyDescent="0.25">
      <c r="B91" s="1">
        <v>1.0000000000000001E-5</v>
      </c>
      <c r="C91" s="1">
        <v>2.3E-5</v>
      </c>
      <c r="D91" s="1">
        <v>0.01</v>
      </c>
      <c r="E91" s="1">
        <v>3.5000000000000001E-3</v>
      </c>
      <c r="F91">
        <v>1</v>
      </c>
      <c r="G91">
        <f t="shared" si="9"/>
        <v>0.85</v>
      </c>
      <c r="H91" s="1">
        <f t="shared" si="8"/>
        <v>1.1950000000000001E-5</v>
      </c>
    </row>
    <row r="92" spans="2:8" x14ac:dyDescent="0.25">
      <c r="B92" s="1">
        <v>1.0000000000000001E-5</v>
      </c>
      <c r="C92" s="1">
        <v>2.3E-5</v>
      </c>
      <c r="D92" s="1">
        <v>0.01</v>
      </c>
      <c r="E92" s="1">
        <v>4.0000000000000001E-3</v>
      </c>
      <c r="F92">
        <v>1</v>
      </c>
      <c r="G92">
        <f t="shared" si="9"/>
        <v>0.9</v>
      </c>
      <c r="H92" s="1">
        <f t="shared" si="8"/>
        <v>1.13E-5</v>
      </c>
    </row>
    <row r="93" spans="2:8" x14ac:dyDescent="0.25">
      <c r="B93" s="1">
        <v>1.0000000000000001E-5</v>
      </c>
      <c r="C93" s="1">
        <v>2.3E-5</v>
      </c>
      <c r="D93" s="1">
        <v>0.01</v>
      </c>
      <c r="E93" s="1">
        <v>4.5000000000000005E-3</v>
      </c>
      <c r="F93">
        <v>1</v>
      </c>
      <c r="G93">
        <f t="shared" si="9"/>
        <v>0.95000000000000007</v>
      </c>
      <c r="H93" s="1">
        <f t="shared" si="8"/>
        <v>1.065E-5</v>
      </c>
    </row>
    <row r="94" spans="2:8" x14ac:dyDescent="0.25">
      <c r="B94" s="1">
        <v>1.0000000000000001E-5</v>
      </c>
      <c r="C94" s="1">
        <v>2.3E-5</v>
      </c>
      <c r="D94" s="1">
        <v>0.01</v>
      </c>
      <c r="E94" s="1">
        <v>5.000000000000001E-3</v>
      </c>
      <c r="F94">
        <v>1</v>
      </c>
      <c r="G94">
        <f t="shared" si="9"/>
        <v>1</v>
      </c>
      <c r="H94" s="1">
        <f t="shared" si="8"/>
        <v>1.0000000000000001E-5</v>
      </c>
    </row>
    <row r="99" spans="1:26" x14ac:dyDescent="0.25">
      <c r="A99" t="s">
        <v>161</v>
      </c>
    </row>
    <row r="100" spans="1:26" x14ac:dyDescent="0.25">
      <c r="A100" s="3" t="s">
        <v>0</v>
      </c>
      <c r="B100" s="3" t="s">
        <v>1</v>
      </c>
      <c r="C100" s="3" t="s">
        <v>2</v>
      </c>
      <c r="D100" s="3" t="s">
        <v>3</v>
      </c>
      <c r="E100" s="3" t="s">
        <v>4</v>
      </c>
      <c r="F100" s="3" t="s">
        <v>5</v>
      </c>
      <c r="G100" s="3" t="s">
        <v>6</v>
      </c>
      <c r="H100" s="3" t="s">
        <v>7</v>
      </c>
      <c r="I100" s="3" t="s">
        <v>8</v>
      </c>
      <c r="J100" s="3" t="s">
        <v>9</v>
      </c>
      <c r="K100" s="3" t="s">
        <v>10</v>
      </c>
      <c r="L100" s="3" t="s">
        <v>11</v>
      </c>
      <c r="M100" s="3" t="s">
        <v>12</v>
      </c>
      <c r="N100" s="3" t="s">
        <v>13</v>
      </c>
      <c r="O100" s="3" t="s">
        <v>14</v>
      </c>
      <c r="P100" s="3" t="s">
        <v>15</v>
      </c>
      <c r="Q100" s="3" t="s">
        <v>16</v>
      </c>
      <c r="R100" s="3" t="s">
        <v>21</v>
      </c>
      <c r="S100" s="3" t="s">
        <v>22</v>
      </c>
      <c r="T100" s="3" t="s">
        <v>23</v>
      </c>
      <c r="U100" s="3" t="s">
        <v>24</v>
      </c>
      <c r="V100" s="3" t="s">
        <v>83</v>
      </c>
      <c r="W100" s="3" t="s">
        <v>17</v>
      </c>
      <c r="X100" s="3" t="s">
        <v>18</v>
      </c>
      <c r="Y100" s="3" t="s">
        <v>19</v>
      </c>
      <c r="Z100" s="3" t="s">
        <v>20</v>
      </c>
    </row>
    <row r="101" spans="1:26" x14ac:dyDescent="0.25">
      <c r="A101" s="5">
        <v>1</v>
      </c>
      <c r="B101" s="1">
        <v>74050000000</v>
      </c>
      <c r="C101" s="1">
        <v>74050000000</v>
      </c>
      <c r="D101" s="1">
        <v>0.3</v>
      </c>
      <c r="E101" s="1">
        <v>0.3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2.2350000000000001E-5</v>
      </c>
      <c r="S101" s="1">
        <v>2.2350000000000001E-5</v>
      </c>
      <c r="T101" s="1">
        <v>0</v>
      </c>
      <c r="U101" s="1">
        <v>0</v>
      </c>
      <c r="V101" s="1">
        <v>193.90450000000001</v>
      </c>
      <c r="W101" s="1">
        <v>2707.7325000000001</v>
      </c>
      <c r="X101" s="1">
        <v>-5.0000000000000001E-3</v>
      </c>
      <c r="Y101" s="1">
        <f>X101+0.0005</f>
        <v>-4.5000000000000005E-3</v>
      </c>
      <c r="Z101" s="5">
        <v>2</v>
      </c>
    </row>
    <row r="102" spans="1:26" x14ac:dyDescent="0.25">
      <c r="A102" s="5">
        <v>2</v>
      </c>
      <c r="B102" s="1">
        <v>78100000000</v>
      </c>
      <c r="C102" s="1">
        <v>78100000000</v>
      </c>
      <c r="D102" s="1">
        <v>0.3</v>
      </c>
      <c r="E102" s="1">
        <v>0.3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2.1699999999999999E-5</v>
      </c>
      <c r="S102" s="1">
        <v>2.1699999999999999E-5</v>
      </c>
      <c r="T102" s="1">
        <v>0</v>
      </c>
      <c r="U102" s="1">
        <v>0</v>
      </c>
      <c r="V102" s="1">
        <v>183.809</v>
      </c>
      <c r="W102" s="1">
        <v>2709.93</v>
      </c>
      <c r="X102" s="1">
        <f>X101+0.0005</f>
        <v>-4.5000000000000005E-3</v>
      </c>
      <c r="Y102" s="1">
        <f>Y101+0.0005</f>
        <v>-4.0000000000000001E-3</v>
      </c>
      <c r="Z102" s="5">
        <v>2</v>
      </c>
    </row>
    <row r="103" spans="1:26" x14ac:dyDescent="0.25">
      <c r="A103" s="5">
        <v>3</v>
      </c>
      <c r="B103" s="1">
        <v>82150000000</v>
      </c>
      <c r="C103" s="1">
        <v>82150000000</v>
      </c>
      <c r="D103" s="1">
        <v>0.3</v>
      </c>
      <c r="E103" s="1">
        <v>0.3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2.105E-5</v>
      </c>
      <c r="S103" s="1">
        <v>2.105E-5</v>
      </c>
      <c r="T103" s="1">
        <v>0</v>
      </c>
      <c r="U103" s="1">
        <v>0</v>
      </c>
      <c r="V103" s="1">
        <v>173.71350000000001</v>
      </c>
      <c r="W103" s="1">
        <v>2713.5925000000002</v>
      </c>
      <c r="X103" s="1">
        <f t="shared" ref="X103:X120" si="10">X102+0.0005</f>
        <v>-4.0000000000000001E-3</v>
      </c>
      <c r="Y103" s="1">
        <f t="shared" ref="Y103:Y120" si="11">Y102+0.0005</f>
        <v>-3.5000000000000001E-3</v>
      </c>
      <c r="Z103" s="5">
        <v>2</v>
      </c>
    </row>
    <row r="104" spans="1:26" x14ac:dyDescent="0.25">
      <c r="A104" s="5">
        <v>4</v>
      </c>
      <c r="B104" s="1">
        <v>86200000000</v>
      </c>
      <c r="C104" s="1">
        <v>86200000000</v>
      </c>
      <c r="D104" s="1">
        <v>0.3</v>
      </c>
      <c r="E104" s="1">
        <v>0.3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2.0400000000000001E-5</v>
      </c>
      <c r="S104" s="1">
        <v>2.0400000000000001E-5</v>
      </c>
      <c r="T104" s="1">
        <v>0</v>
      </c>
      <c r="U104" s="1">
        <v>0</v>
      </c>
      <c r="V104" s="1">
        <v>163.61799999999999</v>
      </c>
      <c r="W104" s="1">
        <v>2718.72</v>
      </c>
      <c r="X104" s="1">
        <f t="shared" si="10"/>
        <v>-3.5000000000000001E-3</v>
      </c>
      <c r="Y104" s="1">
        <f t="shared" si="11"/>
        <v>-3.0000000000000001E-3</v>
      </c>
      <c r="Z104" s="5">
        <v>2</v>
      </c>
    </row>
    <row r="105" spans="1:26" x14ac:dyDescent="0.25">
      <c r="A105" s="5">
        <v>5</v>
      </c>
      <c r="B105" s="1">
        <v>90250000000</v>
      </c>
      <c r="C105" s="1">
        <v>90250000000</v>
      </c>
      <c r="D105" s="1">
        <v>0.3</v>
      </c>
      <c r="E105" s="1">
        <v>0.3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1.9749999999999999E-5</v>
      </c>
      <c r="S105" s="1">
        <v>1.9749999999999999E-5</v>
      </c>
      <c r="T105" s="1">
        <v>0</v>
      </c>
      <c r="U105" s="1">
        <v>0</v>
      </c>
      <c r="V105" s="1">
        <v>153.52250000000001</v>
      </c>
      <c r="W105" s="1">
        <v>2725.3125</v>
      </c>
      <c r="X105" s="1">
        <f t="shared" si="10"/>
        <v>-3.0000000000000001E-3</v>
      </c>
      <c r="Y105" s="1">
        <f t="shared" si="11"/>
        <v>-2.5000000000000001E-3</v>
      </c>
      <c r="Z105" s="5">
        <v>2</v>
      </c>
    </row>
    <row r="106" spans="1:26" x14ac:dyDescent="0.25">
      <c r="A106" s="5">
        <v>6</v>
      </c>
      <c r="B106" s="1">
        <v>94300000000</v>
      </c>
      <c r="C106" s="1">
        <v>94300000000</v>
      </c>
      <c r="D106" s="1">
        <v>0.3</v>
      </c>
      <c r="E106" s="1">
        <v>0.3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1.91E-5</v>
      </c>
      <c r="S106" s="1">
        <v>1.91E-5</v>
      </c>
      <c r="T106" s="1">
        <v>0</v>
      </c>
      <c r="U106" s="1">
        <v>0</v>
      </c>
      <c r="V106" s="1">
        <v>143.42700000000002</v>
      </c>
      <c r="W106" s="1">
        <v>2733.37</v>
      </c>
      <c r="X106" s="1">
        <f t="shared" si="10"/>
        <v>-2.5000000000000001E-3</v>
      </c>
      <c r="Y106" s="1">
        <f t="shared" si="11"/>
        <v>-2E-3</v>
      </c>
      <c r="Z106" s="5">
        <v>2</v>
      </c>
    </row>
    <row r="107" spans="1:26" x14ac:dyDescent="0.25">
      <c r="A107" s="5">
        <v>7</v>
      </c>
      <c r="B107" s="1">
        <v>98350000000</v>
      </c>
      <c r="C107" s="1">
        <v>98350000000</v>
      </c>
      <c r="D107" s="1">
        <v>0.3</v>
      </c>
      <c r="E107" s="1">
        <v>0.3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1.8450000000000001E-5</v>
      </c>
      <c r="S107" s="1">
        <v>1.8450000000000001E-5</v>
      </c>
      <c r="T107" s="1">
        <v>0</v>
      </c>
      <c r="U107" s="1">
        <v>0</v>
      </c>
      <c r="V107" s="1">
        <v>133.33150000000001</v>
      </c>
      <c r="W107" s="1">
        <v>2742.8924999999999</v>
      </c>
      <c r="X107" s="1">
        <f t="shared" si="10"/>
        <v>-2E-3</v>
      </c>
      <c r="Y107" s="1">
        <f t="shared" si="11"/>
        <v>-1.5E-3</v>
      </c>
      <c r="Z107" s="5">
        <v>2</v>
      </c>
    </row>
    <row r="108" spans="1:26" x14ac:dyDescent="0.25">
      <c r="A108" s="5">
        <v>8</v>
      </c>
      <c r="B108" s="1">
        <v>102400000000</v>
      </c>
      <c r="C108" s="1">
        <v>102400000000</v>
      </c>
      <c r="D108" s="1">
        <v>0.3</v>
      </c>
      <c r="E108" s="1">
        <v>0.3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1.7799999999999999E-5</v>
      </c>
      <c r="S108" s="1">
        <v>1.7799999999999999E-5</v>
      </c>
      <c r="T108" s="1">
        <v>0</v>
      </c>
      <c r="U108" s="1">
        <v>0</v>
      </c>
      <c r="V108" s="1">
        <v>123.23599999999999</v>
      </c>
      <c r="W108" s="1">
        <v>2753.88</v>
      </c>
      <c r="X108" s="1">
        <f t="shared" si="10"/>
        <v>-1.5E-3</v>
      </c>
      <c r="Y108" s="1">
        <f t="shared" si="11"/>
        <v>-1E-3</v>
      </c>
      <c r="Z108" s="5">
        <v>2</v>
      </c>
    </row>
    <row r="109" spans="1:26" x14ac:dyDescent="0.25">
      <c r="A109" s="5">
        <v>9</v>
      </c>
      <c r="B109" s="1">
        <v>106450000000</v>
      </c>
      <c r="C109" s="1">
        <v>106450000000</v>
      </c>
      <c r="D109" s="1">
        <v>0.3</v>
      </c>
      <c r="E109" s="1">
        <v>0.3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1.715E-5</v>
      </c>
      <c r="S109" s="1">
        <v>1.715E-5</v>
      </c>
      <c r="T109" s="1">
        <v>0</v>
      </c>
      <c r="U109" s="1">
        <v>0</v>
      </c>
      <c r="V109" s="1">
        <v>113.1405</v>
      </c>
      <c r="W109" s="1">
        <v>2766.3325</v>
      </c>
      <c r="X109" s="1">
        <f t="shared" si="10"/>
        <v>-1E-3</v>
      </c>
      <c r="Y109" s="1">
        <f t="shared" si="11"/>
        <v>-5.0000000000000001E-4</v>
      </c>
      <c r="Z109" s="5">
        <v>2</v>
      </c>
    </row>
    <row r="110" spans="1:26" x14ac:dyDescent="0.25">
      <c r="A110" s="5">
        <v>10</v>
      </c>
      <c r="B110" s="1">
        <v>110500000000</v>
      </c>
      <c r="C110" s="1">
        <v>110500000000</v>
      </c>
      <c r="D110" s="1">
        <v>0.3</v>
      </c>
      <c r="E110" s="1">
        <v>0.3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1.6500000000000001E-5</v>
      </c>
      <c r="S110" s="1">
        <v>1.6500000000000001E-5</v>
      </c>
      <c r="T110" s="1">
        <v>0</v>
      </c>
      <c r="U110" s="1">
        <v>0</v>
      </c>
      <c r="V110" s="1">
        <v>103.045</v>
      </c>
      <c r="W110" s="1">
        <v>2780.25</v>
      </c>
      <c r="X110" s="1">
        <f t="shared" si="10"/>
        <v>-5.0000000000000001E-4</v>
      </c>
      <c r="Y110" s="1">
        <f t="shared" si="11"/>
        <v>0</v>
      </c>
      <c r="Z110" s="5">
        <v>2</v>
      </c>
    </row>
    <row r="111" spans="1:26" x14ac:dyDescent="0.25">
      <c r="A111" s="5">
        <v>11</v>
      </c>
      <c r="B111" s="1">
        <v>114550000000</v>
      </c>
      <c r="C111" s="1">
        <v>114550000000</v>
      </c>
      <c r="D111" s="1">
        <v>0.3</v>
      </c>
      <c r="E111" s="1">
        <v>0.3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1.5849999999999999E-5</v>
      </c>
      <c r="S111" s="1">
        <v>1.5849999999999999E-5</v>
      </c>
      <c r="T111" s="1">
        <v>0</v>
      </c>
      <c r="U111" s="1">
        <v>0</v>
      </c>
      <c r="V111" s="1">
        <v>92.949499999999986</v>
      </c>
      <c r="W111" s="1">
        <v>2795.6325000000002</v>
      </c>
      <c r="X111" s="1">
        <f t="shared" si="10"/>
        <v>0</v>
      </c>
      <c r="Y111" s="1">
        <f t="shared" si="11"/>
        <v>5.0000000000000001E-4</v>
      </c>
      <c r="Z111" s="5">
        <v>2</v>
      </c>
    </row>
    <row r="112" spans="1:26" x14ac:dyDescent="0.25">
      <c r="A112" s="5">
        <v>12</v>
      </c>
      <c r="B112" s="1">
        <v>118600000000</v>
      </c>
      <c r="C112" s="1">
        <v>118600000000</v>
      </c>
      <c r="D112" s="1">
        <v>0.3</v>
      </c>
      <c r="E112" s="1">
        <v>0.3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1.52E-5</v>
      </c>
      <c r="S112" s="1">
        <v>1.52E-5</v>
      </c>
      <c r="T112" s="1">
        <v>0</v>
      </c>
      <c r="U112" s="1">
        <v>0</v>
      </c>
      <c r="V112" s="1">
        <v>82.854000000000013</v>
      </c>
      <c r="W112" s="1">
        <v>2812.48</v>
      </c>
      <c r="X112" s="1">
        <f t="shared" si="10"/>
        <v>5.0000000000000001E-4</v>
      </c>
      <c r="Y112" s="1">
        <f t="shared" si="11"/>
        <v>1E-3</v>
      </c>
      <c r="Z112" s="5">
        <v>2</v>
      </c>
    </row>
    <row r="113" spans="1:28" x14ac:dyDescent="0.25">
      <c r="A113" s="5">
        <v>13</v>
      </c>
      <c r="B113" s="1">
        <v>122650000000</v>
      </c>
      <c r="C113" s="1">
        <v>122650000000</v>
      </c>
      <c r="D113" s="1">
        <v>0.3</v>
      </c>
      <c r="E113" s="1">
        <v>0.3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1.455E-5</v>
      </c>
      <c r="S113" s="1">
        <v>1.455E-5</v>
      </c>
      <c r="T113" s="1">
        <v>0</v>
      </c>
      <c r="U113" s="1">
        <v>0</v>
      </c>
      <c r="V113" s="1">
        <v>72.758499999999998</v>
      </c>
      <c r="W113" s="1">
        <v>2830.7925</v>
      </c>
      <c r="X113" s="1">
        <f t="shared" si="10"/>
        <v>1E-3</v>
      </c>
      <c r="Y113" s="1">
        <f t="shared" si="11"/>
        <v>1.5E-3</v>
      </c>
      <c r="Z113" s="5">
        <v>2</v>
      </c>
    </row>
    <row r="114" spans="1:28" x14ac:dyDescent="0.25">
      <c r="A114" s="5">
        <v>14</v>
      </c>
      <c r="B114" s="1">
        <v>126700000000</v>
      </c>
      <c r="C114" s="1">
        <v>126700000000</v>
      </c>
      <c r="D114" s="1">
        <v>0.3</v>
      </c>
      <c r="E114" s="1">
        <v>0.3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1.3900000000000001E-5</v>
      </c>
      <c r="S114" s="1">
        <v>1.3900000000000001E-5</v>
      </c>
      <c r="T114" s="1">
        <v>0</v>
      </c>
      <c r="U114" s="1">
        <v>0</v>
      </c>
      <c r="V114" s="1">
        <v>62.663000000000011</v>
      </c>
      <c r="W114" s="1">
        <v>2850.57</v>
      </c>
      <c r="X114" s="1">
        <f t="shared" si="10"/>
        <v>1.5E-3</v>
      </c>
      <c r="Y114" s="1">
        <f t="shared" si="11"/>
        <v>2E-3</v>
      </c>
      <c r="Z114" s="5">
        <v>2</v>
      </c>
    </row>
    <row r="115" spans="1:28" x14ac:dyDescent="0.25">
      <c r="A115" s="5">
        <v>15</v>
      </c>
      <c r="B115" s="1">
        <v>130750000000</v>
      </c>
      <c r="C115" s="1">
        <v>130750000000</v>
      </c>
      <c r="D115" s="1">
        <v>0.3</v>
      </c>
      <c r="E115" s="1">
        <v>0.3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1.325E-5</v>
      </c>
      <c r="S115" s="1">
        <v>1.325E-5</v>
      </c>
      <c r="T115" s="1">
        <v>0</v>
      </c>
      <c r="U115" s="1">
        <v>0</v>
      </c>
      <c r="V115" s="1">
        <v>52.567499999999995</v>
      </c>
      <c r="W115" s="1">
        <v>2871.8125</v>
      </c>
      <c r="X115" s="1">
        <f t="shared" si="10"/>
        <v>2E-3</v>
      </c>
      <c r="Y115" s="1">
        <f t="shared" si="11"/>
        <v>2.5000000000000001E-3</v>
      </c>
      <c r="Z115" s="5">
        <v>2</v>
      </c>
    </row>
    <row r="116" spans="1:28" x14ac:dyDescent="0.25">
      <c r="A116" s="5">
        <v>16</v>
      </c>
      <c r="B116" s="1">
        <v>134800000000</v>
      </c>
      <c r="C116" s="1">
        <v>134800000000</v>
      </c>
      <c r="D116" s="1">
        <v>0.3</v>
      </c>
      <c r="E116" s="1">
        <v>0.3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1.26E-5</v>
      </c>
      <c r="S116" s="1">
        <v>1.26E-5</v>
      </c>
      <c r="T116" s="1">
        <v>0</v>
      </c>
      <c r="U116" s="1">
        <v>0</v>
      </c>
      <c r="V116" s="1">
        <v>42.47199999999998</v>
      </c>
      <c r="W116" s="1">
        <v>2894.52</v>
      </c>
      <c r="X116" s="1">
        <f t="shared" si="10"/>
        <v>2.5000000000000001E-3</v>
      </c>
      <c r="Y116" s="1">
        <f t="shared" si="11"/>
        <v>3.0000000000000001E-3</v>
      </c>
      <c r="Z116" s="5">
        <v>2</v>
      </c>
    </row>
    <row r="117" spans="1:28" x14ac:dyDescent="0.25">
      <c r="A117" s="5">
        <v>17</v>
      </c>
      <c r="B117" s="1">
        <v>138850000000</v>
      </c>
      <c r="C117" s="1">
        <v>138850000000</v>
      </c>
      <c r="D117" s="1">
        <v>0.3</v>
      </c>
      <c r="E117" s="1">
        <v>0.3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1.1950000000000001E-5</v>
      </c>
      <c r="S117" s="1">
        <v>1.1950000000000001E-5</v>
      </c>
      <c r="T117" s="1">
        <v>0</v>
      </c>
      <c r="U117" s="1">
        <v>0</v>
      </c>
      <c r="V117" s="1">
        <v>32.376500000000021</v>
      </c>
      <c r="W117" s="1">
        <v>2918.6925000000001</v>
      </c>
      <c r="X117" s="1">
        <f t="shared" si="10"/>
        <v>3.0000000000000001E-3</v>
      </c>
      <c r="Y117" s="1">
        <f t="shared" si="11"/>
        <v>3.5000000000000001E-3</v>
      </c>
      <c r="Z117" s="5">
        <v>2</v>
      </c>
    </row>
    <row r="118" spans="1:28" x14ac:dyDescent="0.25">
      <c r="A118" s="5">
        <v>18</v>
      </c>
      <c r="B118" s="1">
        <v>142900000000</v>
      </c>
      <c r="C118" s="1">
        <v>142900000000</v>
      </c>
      <c r="D118" s="1">
        <v>0.3</v>
      </c>
      <c r="E118" s="1">
        <v>0.3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1.13E-5</v>
      </c>
      <c r="S118" s="1">
        <v>1.13E-5</v>
      </c>
      <c r="T118" s="1">
        <v>0</v>
      </c>
      <c r="U118" s="1">
        <v>0</v>
      </c>
      <c r="V118" s="1">
        <v>22.281000000000006</v>
      </c>
      <c r="W118" s="1">
        <v>2944.33</v>
      </c>
      <c r="X118" s="1">
        <f t="shared" si="10"/>
        <v>3.5000000000000001E-3</v>
      </c>
      <c r="Y118" s="1">
        <f t="shared" si="11"/>
        <v>4.0000000000000001E-3</v>
      </c>
      <c r="Z118" s="5">
        <v>2</v>
      </c>
    </row>
    <row r="119" spans="1:28" x14ac:dyDescent="0.25">
      <c r="A119" s="5">
        <v>19</v>
      </c>
      <c r="B119" s="1">
        <v>146950000000</v>
      </c>
      <c r="C119" s="1">
        <v>146950000000</v>
      </c>
      <c r="D119" s="1">
        <v>0.3</v>
      </c>
      <c r="E119" s="1">
        <v>0.3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1.065E-5</v>
      </c>
      <c r="S119" s="1">
        <v>1.065E-5</v>
      </c>
      <c r="T119" s="1">
        <v>0</v>
      </c>
      <c r="U119" s="1">
        <v>0</v>
      </c>
      <c r="V119" s="1">
        <v>12.18549999999999</v>
      </c>
      <c r="W119" s="1">
        <v>2971.4324999999999</v>
      </c>
      <c r="X119" s="1">
        <f t="shared" si="10"/>
        <v>4.0000000000000001E-3</v>
      </c>
      <c r="Y119" s="1">
        <f t="shared" si="11"/>
        <v>4.5000000000000005E-3</v>
      </c>
      <c r="Z119" s="5">
        <v>2</v>
      </c>
    </row>
    <row r="120" spans="1:28" x14ac:dyDescent="0.25">
      <c r="A120" s="5">
        <v>20</v>
      </c>
      <c r="B120" s="1">
        <v>151000000000</v>
      </c>
      <c r="C120" s="1">
        <v>151000000000</v>
      </c>
      <c r="D120" s="1">
        <v>0.3</v>
      </c>
      <c r="E120" s="1">
        <v>0.3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1.0000000000000001E-5</v>
      </c>
      <c r="S120" s="1">
        <v>1.0000000000000001E-5</v>
      </c>
      <c r="T120" s="1">
        <v>0</v>
      </c>
      <c r="U120" s="1">
        <v>0</v>
      </c>
      <c r="V120" s="1">
        <v>2.0900000000000034</v>
      </c>
      <c r="W120" s="1">
        <v>3000</v>
      </c>
      <c r="X120" s="1">
        <f t="shared" si="10"/>
        <v>4.5000000000000005E-3</v>
      </c>
      <c r="Y120" s="1">
        <f t="shared" si="11"/>
        <v>5.000000000000001E-3</v>
      </c>
      <c r="Z120" s="5">
        <v>2</v>
      </c>
    </row>
    <row r="121" spans="1:28" x14ac:dyDescent="0.25"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28" x14ac:dyDescent="0.25"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spans="1:28" x14ac:dyDescent="0.25"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1:28" x14ac:dyDescent="0.25"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28" x14ac:dyDescent="0.25"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1:28" x14ac:dyDescent="0.25"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1:28" x14ac:dyDescent="0.25">
      <c r="A127">
        <v>13</v>
      </c>
      <c r="B127">
        <v>45</v>
      </c>
      <c r="C127">
        <v>47</v>
      </c>
      <c r="D127">
        <v>15</v>
      </c>
      <c r="E127">
        <v>28</v>
      </c>
      <c r="F127">
        <v>46</v>
      </c>
      <c r="G127">
        <v>29</v>
      </c>
      <c r="H127">
        <v>14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</row>
    <row r="128" spans="1:28" x14ac:dyDescent="0.25">
      <c r="A128">
        <v>15</v>
      </c>
      <c r="B128">
        <v>47</v>
      </c>
      <c r="C128">
        <v>49</v>
      </c>
      <c r="D128">
        <v>17</v>
      </c>
      <c r="E128">
        <v>29</v>
      </c>
      <c r="F128">
        <v>48</v>
      </c>
      <c r="G128">
        <v>30</v>
      </c>
      <c r="H128">
        <v>16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</row>
    <row r="129" spans="1:28" x14ac:dyDescent="0.25">
      <c r="A129">
        <v>17</v>
      </c>
      <c r="B129">
        <v>49</v>
      </c>
      <c r="C129">
        <v>51</v>
      </c>
      <c r="D129">
        <v>19</v>
      </c>
      <c r="E129">
        <v>30</v>
      </c>
      <c r="F129">
        <v>50</v>
      </c>
      <c r="G129">
        <v>31</v>
      </c>
      <c r="H129">
        <v>18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</row>
    <row r="130" spans="1:28" x14ac:dyDescent="0.25">
      <c r="A130">
        <v>19</v>
      </c>
      <c r="B130">
        <v>51</v>
      </c>
      <c r="C130">
        <v>53</v>
      </c>
      <c r="D130">
        <v>21</v>
      </c>
      <c r="E130">
        <v>31</v>
      </c>
      <c r="F130">
        <v>52</v>
      </c>
      <c r="G130">
        <v>32</v>
      </c>
      <c r="H130">
        <v>20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</row>
    <row r="131" spans="1:28" x14ac:dyDescent="0.25">
      <c r="A131">
        <v>33</v>
      </c>
      <c r="B131">
        <v>65</v>
      </c>
      <c r="C131">
        <v>67</v>
      </c>
      <c r="D131">
        <v>35</v>
      </c>
      <c r="E131">
        <v>54</v>
      </c>
      <c r="F131">
        <v>66</v>
      </c>
      <c r="G131">
        <v>55</v>
      </c>
      <c r="H131">
        <v>34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</row>
    <row r="132" spans="1:28" x14ac:dyDescent="0.25">
      <c r="A132">
        <v>35</v>
      </c>
      <c r="B132">
        <v>67</v>
      </c>
      <c r="C132">
        <v>69</v>
      </c>
      <c r="D132">
        <v>37</v>
      </c>
      <c r="E132">
        <v>55</v>
      </c>
      <c r="F132">
        <v>68</v>
      </c>
      <c r="G132">
        <v>56</v>
      </c>
      <c r="H132">
        <v>36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</row>
    <row r="133" spans="1:28" x14ac:dyDescent="0.25">
      <c r="A133">
        <v>37</v>
      </c>
      <c r="B133">
        <v>69</v>
      </c>
      <c r="C133">
        <v>71</v>
      </c>
      <c r="D133">
        <v>39</v>
      </c>
      <c r="E133">
        <v>56</v>
      </c>
      <c r="F133">
        <v>70</v>
      </c>
      <c r="G133">
        <v>57</v>
      </c>
      <c r="H133">
        <v>38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</row>
    <row r="134" spans="1:28" x14ac:dyDescent="0.25">
      <c r="A134">
        <v>39</v>
      </c>
      <c r="B134">
        <v>71</v>
      </c>
      <c r="C134">
        <v>73</v>
      </c>
      <c r="D134">
        <v>41</v>
      </c>
      <c r="E134">
        <v>57</v>
      </c>
      <c r="F134">
        <v>72</v>
      </c>
      <c r="G134">
        <v>58</v>
      </c>
      <c r="H134">
        <v>40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</row>
    <row r="135" spans="1:28" x14ac:dyDescent="0.25">
      <c r="A135">
        <v>41</v>
      </c>
      <c r="B135">
        <v>73</v>
      </c>
      <c r="C135">
        <v>75</v>
      </c>
      <c r="D135">
        <v>43</v>
      </c>
      <c r="E135">
        <v>58</v>
      </c>
      <c r="F135">
        <v>74</v>
      </c>
      <c r="G135">
        <v>59</v>
      </c>
      <c r="H135">
        <v>42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</row>
    <row r="136" spans="1:28" x14ac:dyDescent="0.25">
      <c r="A136">
        <v>43</v>
      </c>
      <c r="B136">
        <v>75</v>
      </c>
      <c r="C136">
        <v>77</v>
      </c>
      <c r="D136">
        <v>45</v>
      </c>
      <c r="E136">
        <v>59</v>
      </c>
      <c r="F136">
        <v>76</v>
      </c>
      <c r="G136">
        <v>60</v>
      </c>
      <c r="H136">
        <v>44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</row>
    <row r="137" spans="1:28" x14ac:dyDescent="0.25">
      <c r="A137">
        <v>45</v>
      </c>
      <c r="B137">
        <v>77</v>
      </c>
      <c r="C137">
        <v>79</v>
      </c>
      <c r="D137">
        <v>47</v>
      </c>
      <c r="E137">
        <v>60</v>
      </c>
      <c r="F137">
        <v>78</v>
      </c>
      <c r="G137">
        <v>61</v>
      </c>
      <c r="H137">
        <v>46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</row>
    <row r="138" spans="1:28" x14ac:dyDescent="0.25">
      <c r="A138">
        <v>47</v>
      </c>
      <c r="B138">
        <v>79</v>
      </c>
      <c r="C138">
        <v>81</v>
      </c>
      <c r="D138">
        <v>49</v>
      </c>
      <c r="E138">
        <v>61</v>
      </c>
      <c r="F138">
        <v>80</v>
      </c>
      <c r="G138">
        <v>62</v>
      </c>
      <c r="H138">
        <v>48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</row>
    <row r="139" spans="1:28" x14ac:dyDescent="0.25">
      <c r="A139">
        <v>49</v>
      </c>
      <c r="B139">
        <v>81</v>
      </c>
      <c r="C139">
        <v>83</v>
      </c>
      <c r="D139">
        <v>51</v>
      </c>
      <c r="E139">
        <v>62</v>
      </c>
      <c r="F139">
        <v>82</v>
      </c>
      <c r="G139">
        <v>63</v>
      </c>
      <c r="H139">
        <v>50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</row>
    <row r="140" spans="1:28" x14ac:dyDescent="0.25">
      <c r="A140">
        <v>51</v>
      </c>
      <c r="B140">
        <v>83</v>
      </c>
      <c r="C140">
        <v>85</v>
      </c>
      <c r="D140">
        <v>53</v>
      </c>
      <c r="E140">
        <v>63</v>
      </c>
      <c r="F140">
        <v>84</v>
      </c>
      <c r="G140">
        <v>64</v>
      </c>
      <c r="H140">
        <v>52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</row>
    <row r="141" spans="1:28" x14ac:dyDescent="0.25">
      <c r="A141">
        <v>65</v>
      </c>
      <c r="B141">
        <v>97</v>
      </c>
      <c r="C141">
        <v>99</v>
      </c>
      <c r="D141">
        <v>67</v>
      </c>
      <c r="E141">
        <v>86</v>
      </c>
      <c r="F141">
        <v>98</v>
      </c>
      <c r="G141">
        <v>87</v>
      </c>
      <c r="H141">
        <v>66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</row>
    <row r="142" spans="1:28" x14ac:dyDescent="0.25">
      <c r="A142">
        <v>67</v>
      </c>
      <c r="B142">
        <v>99</v>
      </c>
      <c r="C142">
        <v>101</v>
      </c>
      <c r="D142">
        <v>69</v>
      </c>
      <c r="E142">
        <v>87</v>
      </c>
      <c r="F142">
        <v>100</v>
      </c>
      <c r="G142">
        <v>88</v>
      </c>
      <c r="H142">
        <v>68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</row>
    <row r="143" spans="1:28" x14ac:dyDescent="0.25">
      <c r="A143">
        <v>69</v>
      </c>
      <c r="B143">
        <v>101</v>
      </c>
      <c r="C143">
        <v>103</v>
      </c>
      <c r="D143">
        <v>71</v>
      </c>
      <c r="E143">
        <v>88</v>
      </c>
      <c r="F143">
        <v>102</v>
      </c>
      <c r="G143">
        <v>89</v>
      </c>
      <c r="H143">
        <v>70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</row>
    <row r="144" spans="1:28" x14ac:dyDescent="0.25">
      <c r="A144">
        <v>71</v>
      </c>
      <c r="B144">
        <v>103</v>
      </c>
      <c r="C144">
        <v>105</v>
      </c>
      <c r="D144">
        <v>73</v>
      </c>
      <c r="E144">
        <v>89</v>
      </c>
      <c r="F144">
        <v>104</v>
      </c>
      <c r="G144">
        <v>90</v>
      </c>
      <c r="H144">
        <v>72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</row>
    <row r="145" spans="1:28" x14ac:dyDescent="0.25">
      <c r="A145">
        <v>73</v>
      </c>
      <c r="B145">
        <v>105</v>
      </c>
      <c r="C145">
        <v>107</v>
      </c>
      <c r="D145">
        <v>75</v>
      </c>
      <c r="E145">
        <v>90</v>
      </c>
      <c r="F145">
        <v>106</v>
      </c>
      <c r="G145">
        <v>91</v>
      </c>
      <c r="H145">
        <v>74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</row>
    <row r="146" spans="1:28" x14ac:dyDescent="0.25">
      <c r="A146">
        <v>75</v>
      </c>
      <c r="B146">
        <v>107</v>
      </c>
      <c r="C146">
        <v>109</v>
      </c>
      <c r="D146">
        <v>77</v>
      </c>
      <c r="E146">
        <v>91</v>
      </c>
      <c r="F146">
        <v>108</v>
      </c>
      <c r="G146">
        <v>92</v>
      </c>
      <c r="H146">
        <v>76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</row>
    <row r="147" spans="1:28" x14ac:dyDescent="0.25">
      <c r="A147">
        <v>77</v>
      </c>
      <c r="B147">
        <v>109</v>
      </c>
      <c r="C147">
        <v>111</v>
      </c>
      <c r="D147">
        <v>79</v>
      </c>
      <c r="E147">
        <v>92</v>
      </c>
      <c r="F147">
        <v>110</v>
      </c>
      <c r="G147">
        <v>93</v>
      </c>
      <c r="H147">
        <v>78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</row>
    <row r="148" spans="1:28" x14ac:dyDescent="0.25">
      <c r="A148">
        <v>79</v>
      </c>
      <c r="B148">
        <v>111</v>
      </c>
      <c r="C148">
        <v>113</v>
      </c>
      <c r="D148">
        <v>81</v>
      </c>
      <c r="E148">
        <v>93</v>
      </c>
      <c r="F148">
        <v>112</v>
      </c>
      <c r="G148">
        <v>94</v>
      </c>
      <c r="H148">
        <v>80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</row>
    <row r="149" spans="1:28" x14ac:dyDescent="0.25">
      <c r="A149">
        <v>81</v>
      </c>
      <c r="B149">
        <v>113</v>
      </c>
      <c r="C149">
        <v>115</v>
      </c>
      <c r="D149">
        <v>83</v>
      </c>
      <c r="E149">
        <v>94</v>
      </c>
      <c r="F149">
        <v>114</v>
      </c>
      <c r="G149">
        <v>95</v>
      </c>
      <c r="H149">
        <v>82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</row>
    <row r="150" spans="1:28" x14ac:dyDescent="0.25">
      <c r="A150">
        <v>83</v>
      </c>
      <c r="B150">
        <v>115</v>
      </c>
      <c r="C150">
        <v>117</v>
      </c>
      <c r="D150">
        <v>85</v>
      </c>
      <c r="E150">
        <v>95</v>
      </c>
      <c r="F150">
        <v>116</v>
      </c>
      <c r="G150">
        <v>96</v>
      </c>
      <c r="H150">
        <v>84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</row>
    <row r="151" spans="1:28" x14ac:dyDescent="0.25">
      <c r="A151">
        <v>97</v>
      </c>
      <c r="B151">
        <v>129</v>
      </c>
      <c r="C151">
        <v>131</v>
      </c>
      <c r="D151">
        <v>99</v>
      </c>
      <c r="E151">
        <v>118</v>
      </c>
      <c r="F151">
        <v>130</v>
      </c>
      <c r="G151">
        <v>119</v>
      </c>
      <c r="H151">
        <v>98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</row>
    <row r="152" spans="1:28" x14ac:dyDescent="0.25">
      <c r="A152">
        <v>99</v>
      </c>
      <c r="B152">
        <v>131</v>
      </c>
      <c r="C152">
        <v>133</v>
      </c>
      <c r="D152">
        <v>101</v>
      </c>
      <c r="E152">
        <v>119</v>
      </c>
      <c r="F152">
        <v>132</v>
      </c>
      <c r="G152">
        <v>120</v>
      </c>
      <c r="H152">
        <v>100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</row>
    <row r="153" spans="1:28" x14ac:dyDescent="0.25">
      <c r="A153">
        <v>101</v>
      </c>
      <c r="B153">
        <v>133</v>
      </c>
      <c r="C153">
        <v>135</v>
      </c>
      <c r="D153">
        <v>103</v>
      </c>
      <c r="E153">
        <v>120</v>
      </c>
      <c r="F153">
        <v>134</v>
      </c>
      <c r="G153">
        <v>121</v>
      </c>
      <c r="H153">
        <v>102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</row>
    <row r="154" spans="1:28" x14ac:dyDescent="0.25">
      <c r="A154">
        <v>103</v>
      </c>
      <c r="B154">
        <v>135</v>
      </c>
      <c r="C154">
        <v>137</v>
      </c>
      <c r="D154">
        <v>105</v>
      </c>
      <c r="E154">
        <v>121</v>
      </c>
      <c r="F154">
        <v>136</v>
      </c>
      <c r="G154">
        <v>122</v>
      </c>
      <c r="H154">
        <v>104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</row>
    <row r="155" spans="1:28" x14ac:dyDescent="0.25">
      <c r="A155">
        <v>105</v>
      </c>
      <c r="B155">
        <v>137</v>
      </c>
      <c r="C155">
        <v>139</v>
      </c>
      <c r="D155">
        <v>107</v>
      </c>
      <c r="E155">
        <v>122</v>
      </c>
      <c r="F155">
        <v>138</v>
      </c>
      <c r="G155">
        <v>123</v>
      </c>
      <c r="H155">
        <v>106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</row>
    <row r="156" spans="1:28" x14ac:dyDescent="0.25">
      <c r="A156">
        <v>107</v>
      </c>
      <c r="B156">
        <v>139</v>
      </c>
      <c r="C156">
        <v>141</v>
      </c>
      <c r="D156">
        <v>109</v>
      </c>
      <c r="E156">
        <v>123</v>
      </c>
      <c r="F156">
        <v>140</v>
      </c>
      <c r="G156">
        <v>124</v>
      </c>
      <c r="H156">
        <v>108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</row>
    <row r="157" spans="1:28" x14ac:dyDescent="0.25">
      <c r="A157">
        <v>109</v>
      </c>
      <c r="B157">
        <v>141</v>
      </c>
      <c r="C157">
        <v>143</v>
      </c>
      <c r="D157">
        <v>111</v>
      </c>
      <c r="E157">
        <v>124</v>
      </c>
      <c r="F157">
        <v>142</v>
      </c>
      <c r="G157">
        <v>125</v>
      </c>
      <c r="H157">
        <v>110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</row>
    <row r="158" spans="1:28" x14ac:dyDescent="0.25">
      <c r="A158">
        <v>111</v>
      </c>
      <c r="B158">
        <v>143</v>
      </c>
      <c r="C158">
        <v>145</v>
      </c>
      <c r="D158">
        <v>113</v>
      </c>
      <c r="E158">
        <v>125</v>
      </c>
      <c r="F158">
        <v>144</v>
      </c>
      <c r="G158">
        <v>126</v>
      </c>
      <c r="H158">
        <v>112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</row>
    <row r="159" spans="1:28" x14ac:dyDescent="0.25">
      <c r="A159">
        <v>113</v>
      </c>
      <c r="B159">
        <v>145</v>
      </c>
      <c r="C159">
        <v>147</v>
      </c>
      <c r="D159">
        <v>115</v>
      </c>
      <c r="E159">
        <v>126</v>
      </c>
      <c r="F159">
        <v>146</v>
      </c>
      <c r="G159">
        <v>127</v>
      </c>
      <c r="H159">
        <v>114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</row>
    <row r="160" spans="1:28" x14ac:dyDescent="0.25">
      <c r="A160">
        <v>115</v>
      </c>
      <c r="B160">
        <v>147</v>
      </c>
      <c r="C160">
        <v>149</v>
      </c>
      <c r="D160">
        <v>117</v>
      </c>
      <c r="E160">
        <v>127</v>
      </c>
      <c r="F160">
        <v>148</v>
      </c>
      <c r="G160">
        <v>128</v>
      </c>
      <c r="H160">
        <v>116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</row>
    <row r="161" spans="1:28" x14ac:dyDescent="0.25">
      <c r="A161">
        <v>129</v>
      </c>
      <c r="B161">
        <v>161</v>
      </c>
      <c r="C161">
        <v>163</v>
      </c>
      <c r="D161">
        <v>131</v>
      </c>
      <c r="E161">
        <v>150</v>
      </c>
      <c r="F161">
        <v>162</v>
      </c>
      <c r="G161">
        <v>151</v>
      </c>
      <c r="H161">
        <v>130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</row>
    <row r="162" spans="1:28" x14ac:dyDescent="0.25">
      <c r="A162">
        <v>131</v>
      </c>
      <c r="B162">
        <v>163</v>
      </c>
      <c r="C162">
        <v>165</v>
      </c>
      <c r="D162">
        <v>133</v>
      </c>
      <c r="E162">
        <v>151</v>
      </c>
      <c r="F162">
        <v>164</v>
      </c>
      <c r="G162">
        <v>152</v>
      </c>
      <c r="H162">
        <v>132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</row>
    <row r="163" spans="1:28" x14ac:dyDescent="0.25">
      <c r="A163">
        <v>133</v>
      </c>
      <c r="B163">
        <v>165</v>
      </c>
      <c r="C163">
        <v>167</v>
      </c>
      <c r="D163">
        <v>135</v>
      </c>
      <c r="E163">
        <v>152</v>
      </c>
      <c r="F163">
        <v>166</v>
      </c>
      <c r="G163">
        <v>153</v>
      </c>
      <c r="H163">
        <v>134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</row>
    <row r="164" spans="1:28" x14ac:dyDescent="0.25">
      <c r="A164">
        <v>135</v>
      </c>
      <c r="B164">
        <v>167</v>
      </c>
      <c r="C164">
        <v>169</v>
      </c>
      <c r="D164">
        <v>137</v>
      </c>
      <c r="E164">
        <v>153</v>
      </c>
      <c r="F164">
        <v>168</v>
      </c>
      <c r="G164">
        <v>154</v>
      </c>
      <c r="H164">
        <v>136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</row>
    <row r="165" spans="1:28" x14ac:dyDescent="0.25">
      <c r="A165">
        <v>137</v>
      </c>
      <c r="B165">
        <v>169</v>
      </c>
      <c r="C165">
        <v>171</v>
      </c>
      <c r="D165">
        <v>139</v>
      </c>
      <c r="E165">
        <v>154</v>
      </c>
      <c r="F165">
        <v>170</v>
      </c>
      <c r="G165">
        <v>155</v>
      </c>
      <c r="H165">
        <v>138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</row>
    <row r="166" spans="1:28" x14ac:dyDescent="0.25">
      <c r="A166">
        <v>139</v>
      </c>
      <c r="B166">
        <v>171</v>
      </c>
      <c r="C166">
        <v>173</v>
      </c>
      <c r="D166">
        <v>141</v>
      </c>
      <c r="E166">
        <v>155</v>
      </c>
      <c r="F166">
        <v>172</v>
      </c>
      <c r="G166">
        <v>156</v>
      </c>
      <c r="H166">
        <v>140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</row>
    <row r="167" spans="1:28" x14ac:dyDescent="0.25">
      <c r="A167">
        <v>141</v>
      </c>
      <c r="B167">
        <v>173</v>
      </c>
      <c r="C167">
        <v>175</v>
      </c>
      <c r="D167">
        <v>143</v>
      </c>
      <c r="E167">
        <v>156</v>
      </c>
      <c r="F167">
        <v>174</v>
      </c>
      <c r="G167">
        <v>157</v>
      </c>
      <c r="H167">
        <v>142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</row>
    <row r="168" spans="1:28" x14ac:dyDescent="0.25">
      <c r="A168">
        <v>143</v>
      </c>
      <c r="B168">
        <v>175</v>
      </c>
      <c r="C168">
        <v>177</v>
      </c>
      <c r="D168">
        <v>145</v>
      </c>
      <c r="E168">
        <v>157</v>
      </c>
      <c r="F168">
        <v>176</v>
      </c>
      <c r="G168">
        <v>158</v>
      </c>
      <c r="H168">
        <v>144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</row>
    <row r="169" spans="1:28" x14ac:dyDescent="0.25">
      <c r="A169">
        <v>145</v>
      </c>
      <c r="B169">
        <v>177</v>
      </c>
      <c r="C169">
        <v>179</v>
      </c>
      <c r="D169">
        <v>147</v>
      </c>
      <c r="E169">
        <v>158</v>
      </c>
      <c r="F169">
        <v>178</v>
      </c>
      <c r="G169">
        <v>159</v>
      </c>
      <c r="H169">
        <v>146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</row>
    <row r="170" spans="1:28" x14ac:dyDescent="0.25">
      <c r="A170">
        <v>147</v>
      </c>
      <c r="B170">
        <v>179</v>
      </c>
      <c r="C170">
        <v>181</v>
      </c>
      <c r="D170">
        <v>149</v>
      </c>
      <c r="E170">
        <v>159</v>
      </c>
      <c r="F170">
        <v>180</v>
      </c>
      <c r="G170">
        <v>160</v>
      </c>
      <c r="H170">
        <v>148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</row>
    <row r="171" spans="1:28" x14ac:dyDescent="0.25">
      <c r="A171">
        <v>161</v>
      </c>
      <c r="B171">
        <v>193</v>
      </c>
      <c r="C171">
        <v>195</v>
      </c>
      <c r="D171">
        <v>163</v>
      </c>
      <c r="E171">
        <v>182</v>
      </c>
      <c r="F171">
        <v>194</v>
      </c>
      <c r="G171">
        <v>183</v>
      </c>
      <c r="H171">
        <v>162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</row>
    <row r="172" spans="1:28" x14ac:dyDescent="0.25">
      <c r="A172">
        <v>163</v>
      </c>
      <c r="B172">
        <v>195</v>
      </c>
      <c r="C172">
        <v>197</v>
      </c>
      <c r="D172">
        <v>165</v>
      </c>
      <c r="E172">
        <v>183</v>
      </c>
      <c r="F172">
        <v>196</v>
      </c>
      <c r="G172">
        <v>184</v>
      </c>
      <c r="H172">
        <v>164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</row>
    <row r="173" spans="1:28" x14ac:dyDescent="0.25">
      <c r="A173">
        <v>165</v>
      </c>
      <c r="B173">
        <v>197</v>
      </c>
      <c r="C173">
        <v>199</v>
      </c>
      <c r="D173">
        <v>167</v>
      </c>
      <c r="E173">
        <v>184</v>
      </c>
      <c r="F173">
        <v>198</v>
      </c>
      <c r="G173">
        <v>185</v>
      </c>
      <c r="H173">
        <v>166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</row>
    <row r="174" spans="1:28" x14ac:dyDescent="0.25">
      <c r="A174">
        <v>167</v>
      </c>
      <c r="B174">
        <v>199</v>
      </c>
      <c r="C174">
        <v>201</v>
      </c>
      <c r="D174">
        <v>169</v>
      </c>
      <c r="E174">
        <v>185</v>
      </c>
      <c r="F174">
        <v>200</v>
      </c>
      <c r="G174">
        <v>186</v>
      </c>
      <c r="H174">
        <v>168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</row>
    <row r="175" spans="1:28" x14ac:dyDescent="0.25">
      <c r="A175">
        <v>169</v>
      </c>
      <c r="B175">
        <v>201</v>
      </c>
      <c r="C175">
        <v>203</v>
      </c>
      <c r="D175">
        <v>171</v>
      </c>
      <c r="E175">
        <v>186</v>
      </c>
      <c r="F175">
        <v>202</v>
      </c>
      <c r="G175">
        <v>187</v>
      </c>
      <c r="H175">
        <v>170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</row>
    <row r="176" spans="1:28" x14ac:dyDescent="0.25">
      <c r="A176">
        <v>171</v>
      </c>
      <c r="B176">
        <v>203</v>
      </c>
      <c r="C176">
        <v>205</v>
      </c>
      <c r="D176">
        <v>173</v>
      </c>
      <c r="E176">
        <v>187</v>
      </c>
      <c r="F176">
        <v>204</v>
      </c>
      <c r="G176">
        <v>188</v>
      </c>
      <c r="H176">
        <v>172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</row>
    <row r="177" spans="1:28" x14ac:dyDescent="0.25">
      <c r="A177">
        <v>173</v>
      </c>
      <c r="B177">
        <v>205</v>
      </c>
      <c r="C177">
        <v>207</v>
      </c>
      <c r="D177">
        <v>175</v>
      </c>
      <c r="E177">
        <v>188</v>
      </c>
      <c r="F177">
        <v>206</v>
      </c>
      <c r="G177">
        <v>189</v>
      </c>
      <c r="H177">
        <v>174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</row>
    <row r="178" spans="1:28" x14ac:dyDescent="0.25">
      <c r="A178">
        <v>175</v>
      </c>
      <c r="B178">
        <v>207</v>
      </c>
      <c r="C178">
        <v>209</v>
      </c>
      <c r="D178">
        <v>177</v>
      </c>
      <c r="E178">
        <v>189</v>
      </c>
      <c r="F178">
        <v>208</v>
      </c>
      <c r="G178">
        <v>190</v>
      </c>
      <c r="H178">
        <v>176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</row>
    <row r="179" spans="1:28" x14ac:dyDescent="0.25">
      <c r="A179">
        <v>177</v>
      </c>
      <c r="B179">
        <v>209</v>
      </c>
      <c r="C179">
        <v>211</v>
      </c>
      <c r="D179">
        <v>179</v>
      </c>
      <c r="E179">
        <v>190</v>
      </c>
      <c r="F179">
        <v>210</v>
      </c>
      <c r="G179">
        <v>191</v>
      </c>
      <c r="H179">
        <v>178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</row>
    <row r="180" spans="1:28" x14ac:dyDescent="0.25">
      <c r="A180">
        <v>179</v>
      </c>
      <c r="B180">
        <v>211</v>
      </c>
      <c r="C180">
        <v>213</v>
      </c>
      <c r="D180">
        <v>181</v>
      </c>
      <c r="E180">
        <v>191</v>
      </c>
      <c r="F180">
        <v>212</v>
      </c>
      <c r="G180">
        <v>192</v>
      </c>
      <c r="H180">
        <v>180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</row>
    <row r="181" spans="1:28" x14ac:dyDescent="0.25">
      <c r="A181">
        <v>193</v>
      </c>
      <c r="B181">
        <v>225</v>
      </c>
      <c r="C181">
        <v>227</v>
      </c>
      <c r="D181">
        <v>195</v>
      </c>
      <c r="E181">
        <v>214</v>
      </c>
      <c r="F181">
        <v>226</v>
      </c>
      <c r="G181">
        <v>215</v>
      </c>
      <c r="H181">
        <v>194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</row>
    <row r="182" spans="1:28" x14ac:dyDescent="0.25">
      <c r="A182">
        <v>195</v>
      </c>
      <c r="B182">
        <v>227</v>
      </c>
      <c r="C182">
        <v>229</v>
      </c>
      <c r="D182">
        <v>197</v>
      </c>
      <c r="E182">
        <v>215</v>
      </c>
      <c r="F182">
        <v>228</v>
      </c>
      <c r="G182">
        <v>216</v>
      </c>
      <c r="H182">
        <v>196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</row>
    <row r="183" spans="1:28" x14ac:dyDescent="0.25">
      <c r="A183">
        <v>197</v>
      </c>
      <c r="B183">
        <v>229</v>
      </c>
      <c r="C183">
        <v>231</v>
      </c>
      <c r="D183">
        <v>199</v>
      </c>
      <c r="E183">
        <v>216</v>
      </c>
      <c r="F183">
        <v>230</v>
      </c>
      <c r="G183">
        <v>217</v>
      </c>
      <c r="H183">
        <v>198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</row>
    <row r="184" spans="1:28" x14ac:dyDescent="0.25">
      <c r="A184">
        <v>199</v>
      </c>
      <c r="B184">
        <v>231</v>
      </c>
      <c r="C184">
        <v>233</v>
      </c>
      <c r="D184">
        <v>201</v>
      </c>
      <c r="E184">
        <v>217</v>
      </c>
      <c r="F184">
        <v>232</v>
      </c>
      <c r="G184">
        <v>218</v>
      </c>
      <c r="H184">
        <v>200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</row>
    <row r="185" spans="1:28" x14ac:dyDescent="0.25">
      <c r="A185">
        <v>201</v>
      </c>
      <c r="B185">
        <v>233</v>
      </c>
      <c r="C185">
        <v>235</v>
      </c>
      <c r="D185">
        <v>203</v>
      </c>
      <c r="E185">
        <v>218</v>
      </c>
      <c r="F185">
        <v>234</v>
      </c>
      <c r="G185">
        <v>219</v>
      </c>
      <c r="H185">
        <v>202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</row>
    <row r="186" spans="1:28" x14ac:dyDescent="0.25">
      <c r="A186">
        <v>203</v>
      </c>
      <c r="B186">
        <v>235</v>
      </c>
      <c r="C186">
        <v>237</v>
      </c>
      <c r="D186">
        <v>205</v>
      </c>
      <c r="E186">
        <v>219</v>
      </c>
      <c r="F186">
        <v>236</v>
      </c>
      <c r="G186">
        <v>220</v>
      </c>
      <c r="H186">
        <v>204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</row>
    <row r="187" spans="1:28" x14ac:dyDescent="0.25">
      <c r="A187">
        <v>205</v>
      </c>
      <c r="B187">
        <v>237</v>
      </c>
      <c r="C187">
        <v>239</v>
      </c>
      <c r="D187">
        <v>207</v>
      </c>
      <c r="E187">
        <v>220</v>
      </c>
      <c r="F187">
        <v>238</v>
      </c>
      <c r="G187">
        <v>221</v>
      </c>
      <c r="H187">
        <v>206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</row>
    <row r="188" spans="1:28" x14ac:dyDescent="0.25">
      <c r="A188">
        <v>207</v>
      </c>
      <c r="B188">
        <v>239</v>
      </c>
      <c r="C188">
        <v>241</v>
      </c>
      <c r="D188">
        <v>209</v>
      </c>
      <c r="E188">
        <v>221</v>
      </c>
      <c r="F188">
        <v>240</v>
      </c>
      <c r="G188">
        <v>222</v>
      </c>
      <c r="H188">
        <v>208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</row>
    <row r="189" spans="1:28" x14ac:dyDescent="0.25">
      <c r="A189">
        <v>209</v>
      </c>
      <c r="B189">
        <v>241</v>
      </c>
      <c r="C189">
        <v>243</v>
      </c>
      <c r="D189">
        <v>211</v>
      </c>
      <c r="E189">
        <v>222</v>
      </c>
      <c r="F189">
        <v>242</v>
      </c>
      <c r="G189">
        <v>223</v>
      </c>
      <c r="H189">
        <v>210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</row>
    <row r="190" spans="1:28" x14ac:dyDescent="0.25">
      <c r="A190">
        <v>211</v>
      </c>
      <c r="B190">
        <v>243</v>
      </c>
      <c r="C190">
        <v>245</v>
      </c>
      <c r="D190">
        <v>213</v>
      </c>
      <c r="E190">
        <v>223</v>
      </c>
      <c r="F190">
        <v>244</v>
      </c>
      <c r="G190">
        <v>224</v>
      </c>
      <c r="H190">
        <v>212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</row>
    <row r="191" spans="1:28" x14ac:dyDescent="0.25">
      <c r="A191">
        <v>225</v>
      </c>
      <c r="B191">
        <v>257</v>
      </c>
      <c r="C191">
        <v>259</v>
      </c>
      <c r="D191">
        <v>227</v>
      </c>
      <c r="E191">
        <v>246</v>
      </c>
      <c r="F191">
        <v>258</v>
      </c>
      <c r="G191">
        <v>247</v>
      </c>
      <c r="H191">
        <v>226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</row>
    <row r="192" spans="1:28" x14ac:dyDescent="0.25">
      <c r="A192">
        <v>227</v>
      </c>
      <c r="B192">
        <v>259</v>
      </c>
      <c r="C192">
        <v>261</v>
      </c>
      <c r="D192">
        <v>229</v>
      </c>
      <c r="E192">
        <v>247</v>
      </c>
      <c r="F192">
        <v>260</v>
      </c>
      <c r="G192">
        <v>248</v>
      </c>
      <c r="H192">
        <v>228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</row>
    <row r="193" spans="1:28" x14ac:dyDescent="0.25">
      <c r="A193">
        <v>229</v>
      </c>
      <c r="B193">
        <v>261</v>
      </c>
      <c r="C193">
        <v>263</v>
      </c>
      <c r="D193">
        <v>231</v>
      </c>
      <c r="E193">
        <v>248</v>
      </c>
      <c r="F193">
        <v>262</v>
      </c>
      <c r="G193">
        <v>249</v>
      </c>
      <c r="H193">
        <v>230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</row>
    <row r="194" spans="1:28" x14ac:dyDescent="0.25">
      <c r="A194">
        <v>231</v>
      </c>
      <c r="B194">
        <v>263</v>
      </c>
      <c r="C194">
        <v>265</v>
      </c>
      <c r="D194">
        <v>233</v>
      </c>
      <c r="E194">
        <v>249</v>
      </c>
      <c r="F194">
        <v>264</v>
      </c>
      <c r="G194">
        <v>250</v>
      </c>
      <c r="H194">
        <v>232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</row>
    <row r="195" spans="1:28" x14ac:dyDescent="0.25">
      <c r="A195">
        <v>233</v>
      </c>
      <c r="B195">
        <v>265</v>
      </c>
      <c r="C195">
        <v>267</v>
      </c>
      <c r="D195">
        <v>235</v>
      </c>
      <c r="E195">
        <v>250</v>
      </c>
      <c r="F195">
        <v>266</v>
      </c>
      <c r="G195">
        <v>251</v>
      </c>
      <c r="H195">
        <v>234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</row>
    <row r="196" spans="1:28" x14ac:dyDescent="0.25">
      <c r="A196">
        <v>235</v>
      </c>
      <c r="B196">
        <v>267</v>
      </c>
      <c r="C196">
        <v>269</v>
      </c>
      <c r="D196">
        <v>237</v>
      </c>
      <c r="E196">
        <v>251</v>
      </c>
      <c r="F196">
        <v>268</v>
      </c>
      <c r="G196">
        <v>252</v>
      </c>
      <c r="H196">
        <v>236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</row>
    <row r="197" spans="1:28" x14ac:dyDescent="0.25">
      <c r="A197">
        <v>237</v>
      </c>
      <c r="B197">
        <v>269</v>
      </c>
      <c r="C197">
        <v>271</v>
      </c>
      <c r="D197">
        <v>239</v>
      </c>
      <c r="E197">
        <v>252</v>
      </c>
      <c r="F197">
        <v>270</v>
      </c>
      <c r="G197">
        <v>253</v>
      </c>
      <c r="H197">
        <v>238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</row>
    <row r="198" spans="1:28" x14ac:dyDescent="0.25">
      <c r="A198">
        <v>239</v>
      </c>
      <c r="B198">
        <v>271</v>
      </c>
      <c r="C198">
        <v>273</v>
      </c>
      <c r="D198">
        <v>241</v>
      </c>
      <c r="E198">
        <v>253</v>
      </c>
      <c r="F198">
        <v>272</v>
      </c>
      <c r="G198">
        <v>254</v>
      </c>
      <c r="H198">
        <v>240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</row>
    <row r="199" spans="1:28" x14ac:dyDescent="0.25">
      <c r="A199">
        <v>241</v>
      </c>
      <c r="B199">
        <v>273</v>
      </c>
      <c r="C199">
        <v>275</v>
      </c>
      <c r="D199">
        <v>243</v>
      </c>
      <c r="E199">
        <v>254</v>
      </c>
      <c r="F199">
        <v>274</v>
      </c>
      <c r="G199">
        <v>255</v>
      </c>
      <c r="H199">
        <v>242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</row>
    <row r="200" spans="1:28" x14ac:dyDescent="0.25">
      <c r="A200">
        <v>243</v>
      </c>
      <c r="B200">
        <v>275</v>
      </c>
      <c r="C200">
        <v>277</v>
      </c>
      <c r="D200">
        <v>245</v>
      </c>
      <c r="E200">
        <v>255</v>
      </c>
      <c r="F200">
        <v>276</v>
      </c>
      <c r="G200">
        <v>256</v>
      </c>
      <c r="H200">
        <v>244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</row>
    <row r="201" spans="1:28" x14ac:dyDescent="0.25">
      <c r="A201">
        <v>257</v>
      </c>
      <c r="B201">
        <v>289</v>
      </c>
      <c r="C201">
        <v>291</v>
      </c>
      <c r="D201">
        <v>259</v>
      </c>
      <c r="E201">
        <v>278</v>
      </c>
      <c r="F201">
        <v>290</v>
      </c>
      <c r="G201">
        <v>279</v>
      </c>
      <c r="H201">
        <v>258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</row>
    <row r="202" spans="1:28" x14ac:dyDescent="0.25">
      <c r="A202">
        <v>259</v>
      </c>
      <c r="B202">
        <v>291</v>
      </c>
      <c r="C202">
        <v>293</v>
      </c>
      <c r="D202">
        <v>261</v>
      </c>
      <c r="E202">
        <v>279</v>
      </c>
      <c r="F202">
        <v>292</v>
      </c>
      <c r="G202">
        <v>280</v>
      </c>
      <c r="H202">
        <v>260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</row>
    <row r="203" spans="1:28" x14ac:dyDescent="0.25">
      <c r="A203">
        <v>261</v>
      </c>
      <c r="B203">
        <v>293</v>
      </c>
      <c r="C203">
        <v>295</v>
      </c>
      <c r="D203">
        <v>263</v>
      </c>
      <c r="E203">
        <v>280</v>
      </c>
      <c r="F203">
        <v>294</v>
      </c>
      <c r="G203">
        <v>281</v>
      </c>
      <c r="H203">
        <v>262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</row>
    <row r="204" spans="1:28" x14ac:dyDescent="0.25">
      <c r="A204">
        <v>263</v>
      </c>
      <c r="B204">
        <v>295</v>
      </c>
      <c r="C204">
        <v>297</v>
      </c>
      <c r="D204">
        <v>265</v>
      </c>
      <c r="E204">
        <v>281</v>
      </c>
      <c r="F204">
        <v>296</v>
      </c>
      <c r="G204">
        <v>282</v>
      </c>
      <c r="H204">
        <v>264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</row>
    <row r="205" spans="1:28" x14ac:dyDescent="0.25">
      <c r="A205">
        <v>265</v>
      </c>
      <c r="B205">
        <v>297</v>
      </c>
      <c r="C205">
        <v>299</v>
      </c>
      <c r="D205">
        <v>267</v>
      </c>
      <c r="E205">
        <v>282</v>
      </c>
      <c r="F205">
        <v>298</v>
      </c>
      <c r="G205">
        <v>283</v>
      </c>
      <c r="H205">
        <v>266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</row>
    <row r="206" spans="1:28" x14ac:dyDescent="0.25">
      <c r="A206">
        <v>267</v>
      </c>
      <c r="B206">
        <v>299</v>
      </c>
      <c r="C206">
        <v>301</v>
      </c>
      <c r="D206">
        <v>269</v>
      </c>
      <c r="E206">
        <v>283</v>
      </c>
      <c r="F206">
        <v>300</v>
      </c>
      <c r="G206">
        <v>284</v>
      </c>
      <c r="H206">
        <v>268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</row>
    <row r="207" spans="1:28" x14ac:dyDescent="0.25">
      <c r="A207">
        <v>269</v>
      </c>
      <c r="B207">
        <v>301</v>
      </c>
      <c r="C207">
        <v>303</v>
      </c>
      <c r="D207">
        <v>271</v>
      </c>
      <c r="E207">
        <v>284</v>
      </c>
      <c r="F207">
        <v>302</v>
      </c>
      <c r="G207">
        <v>285</v>
      </c>
      <c r="H207">
        <v>270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</row>
    <row r="208" spans="1:28" x14ac:dyDescent="0.25">
      <c r="A208">
        <v>271</v>
      </c>
      <c r="B208">
        <v>303</v>
      </c>
      <c r="C208">
        <v>305</v>
      </c>
      <c r="D208">
        <v>273</v>
      </c>
      <c r="E208">
        <v>285</v>
      </c>
      <c r="F208">
        <v>304</v>
      </c>
      <c r="G208">
        <v>286</v>
      </c>
      <c r="H208">
        <v>272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</row>
    <row r="209" spans="1:28" x14ac:dyDescent="0.25">
      <c r="A209">
        <v>273</v>
      </c>
      <c r="B209">
        <v>305</v>
      </c>
      <c r="C209">
        <v>307</v>
      </c>
      <c r="D209">
        <v>275</v>
      </c>
      <c r="E209">
        <v>286</v>
      </c>
      <c r="F209">
        <v>306</v>
      </c>
      <c r="G209">
        <v>287</v>
      </c>
      <c r="H209">
        <v>274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</row>
    <row r="210" spans="1:28" x14ac:dyDescent="0.25">
      <c r="A210">
        <v>275</v>
      </c>
      <c r="B210">
        <v>307</v>
      </c>
      <c r="C210">
        <v>309</v>
      </c>
      <c r="D210">
        <v>277</v>
      </c>
      <c r="E210">
        <v>287</v>
      </c>
      <c r="F210">
        <v>308</v>
      </c>
      <c r="G210">
        <v>288</v>
      </c>
      <c r="H210">
        <v>276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</row>
    <row r="211" spans="1:28" x14ac:dyDescent="0.25">
      <c r="A211">
        <v>289</v>
      </c>
      <c r="B211">
        <v>321</v>
      </c>
      <c r="C211">
        <v>323</v>
      </c>
      <c r="D211">
        <v>291</v>
      </c>
      <c r="E211">
        <v>310</v>
      </c>
      <c r="F211">
        <v>322</v>
      </c>
      <c r="G211">
        <v>311</v>
      </c>
      <c r="H211">
        <v>290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</row>
    <row r="212" spans="1:28" x14ac:dyDescent="0.25">
      <c r="A212">
        <v>291</v>
      </c>
      <c r="B212">
        <v>323</v>
      </c>
      <c r="C212">
        <v>325</v>
      </c>
      <c r="D212">
        <v>293</v>
      </c>
      <c r="E212">
        <v>311</v>
      </c>
      <c r="F212">
        <v>324</v>
      </c>
      <c r="G212">
        <v>312</v>
      </c>
      <c r="H212">
        <v>292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</row>
    <row r="213" spans="1:28" x14ac:dyDescent="0.25">
      <c r="A213">
        <v>293</v>
      </c>
      <c r="B213">
        <v>325</v>
      </c>
      <c r="C213">
        <v>327</v>
      </c>
      <c r="D213">
        <v>295</v>
      </c>
      <c r="E213">
        <v>312</v>
      </c>
      <c r="F213">
        <v>326</v>
      </c>
      <c r="G213">
        <v>313</v>
      </c>
      <c r="H213">
        <v>294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</row>
    <row r="214" spans="1:28" x14ac:dyDescent="0.25">
      <c r="A214">
        <v>295</v>
      </c>
      <c r="B214">
        <v>327</v>
      </c>
      <c r="C214">
        <v>329</v>
      </c>
      <c r="D214">
        <v>297</v>
      </c>
      <c r="E214">
        <v>313</v>
      </c>
      <c r="F214">
        <v>328</v>
      </c>
      <c r="G214">
        <v>314</v>
      </c>
      <c r="H214">
        <v>296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</row>
    <row r="215" spans="1:28" x14ac:dyDescent="0.25">
      <c r="A215">
        <v>297</v>
      </c>
      <c r="B215">
        <v>329</v>
      </c>
      <c r="C215">
        <v>331</v>
      </c>
      <c r="D215">
        <v>299</v>
      </c>
      <c r="E215">
        <v>314</v>
      </c>
      <c r="F215">
        <v>330</v>
      </c>
      <c r="G215">
        <v>315</v>
      </c>
      <c r="H215">
        <v>298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</row>
    <row r="216" spans="1:28" x14ac:dyDescent="0.25">
      <c r="A216">
        <v>299</v>
      </c>
      <c r="B216">
        <v>331</v>
      </c>
      <c r="C216">
        <v>333</v>
      </c>
      <c r="D216">
        <v>301</v>
      </c>
      <c r="E216">
        <v>315</v>
      </c>
      <c r="F216">
        <v>332</v>
      </c>
      <c r="G216">
        <v>316</v>
      </c>
      <c r="H216">
        <v>300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</row>
    <row r="217" spans="1:28" x14ac:dyDescent="0.25">
      <c r="A217">
        <v>301</v>
      </c>
      <c r="B217">
        <v>333</v>
      </c>
      <c r="C217">
        <v>335</v>
      </c>
      <c r="D217">
        <v>303</v>
      </c>
      <c r="E217">
        <v>316</v>
      </c>
      <c r="F217">
        <v>334</v>
      </c>
      <c r="G217">
        <v>317</v>
      </c>
      <c r="H217">
        <v>302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</row>
    <row r="218" spans="1:28" x14ac:dyDescent="0.25">
      <c r="A218">
        <v>303</v>
      </c>
      <c r="B218">
        <v>335</v>
      </c>
      <c r="C218">
        <v>337</v>
      </c>
      <c r="D218">
        <v>305</v>
      </c>
      <c r="E218">
        <v>317</v>
      </c>
      <c r="F218">
        <v>336</v>
      </c>
      <c r="G218">
        <v>318</v>
      </c>
      <c r="H218">
        <v>304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</row>
    <row r="219" spans="1:28" x14ac:dyDescent="0.25">
      <c r="A219">
        <v>305</v>
      </c>
      <c r="B219">
        <v>337</v>
      </c>
      <c r="C219">
        <v>339</v>
      </c>
      <c r="D219">
        <v>307</v>
      </c>
      <c r="E219">
        <v>318</v>
      </c>
      <c r="F219">
        <v>338</v>
      </c>
      <c r="G219">
        <v>319</v>
      </c>
      <c r="H219">
        <v>306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</row>
    <row r="220" spans="1:28" x14ac:dyDescent="0.25">
      <c r="A220">
        <v>307</v>
      </c>
      <c r="B220">
        <v>339</v>
      </c>
      <c r="C220">
        <v>341</v>
      </c>
      <c r="D220">
        <v>309</v>
      </c>
      <c r="E220">
        <v>319</v>
      </c>
      <c r="F220">
        <v>340</v>
      </c>
      <c r="G220">
        <v>320</v>
      </c>
      <c r="H220">
        <v>308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9"/>
  <sheetViews>
    <sheetView workbookViewId="0">
      <selection activeCell="AH6" sqref="AH6:AI6"/>
    </sheetView>
  </sheetViews>
  <sheetFormatPr defaultRowHeight="14" x14ac:dyDescent="0.25"/>
  <cols>
    <col min="2" max="2" width="10.26953125" customWidth="1"/>
    <col min="3" max="3" width="11" customWidth="1"/>
    <col min="4" max="4" width="14" customWidth="1"/>
    <col min="5" max="5" width="10.453125" customWidth="1"/>
    <col min="6" max="6" width="11" customWidth="1"/>
    <col min="7" max="7" width="11.81640625" customWidth="1"/>
    <col min="8" max="8" width="10.81640625" customWidth="1"/>
    <col min="9" max="9" width="12" customWidth="1"/>
    <col min="10" max="10" width="12.1796875" customWidth="1"/>
    <col min="11" max="11" width="11.81640625" customWidth="1"/>
    <col min="12" max="12" width="12.08984375" customWidth="1"/>
    <col min="13" max="13" width="11.08984375" customWidth="1"/>
    <col min="14" max="14" width="10.6328125" customWidth="1"/>
    <col min="15" max="15" width="11.90625" customWidth="1"/>
    <col min="16" max="16" width="10.7265625" customWidth="1"/>
    <col min="17" max="17" width="13" customWidth="1"/>
    <col min="18" max="23" width="12.453125" customWidth="1"/>
    <col min="24" max="24" width="10.81640625" customWidth="1"/>
    <col min="25" max="25" width="10.7265625" customWidth="1"/>
    <col min="26" max="26" width="12.1796875" customWidth="1"/>
    <col min="29" max="29" width="10.90625" customWidth="1"/>
    <col min="30" max="30" width="10.81640625" customWidth="1"/>
    <col min="36" max="36" width="11.36328125" customWidth="1"/>
  </cols>
  <sheetData>
    <row r="1" spans="1:39" ht="14.5" x14ac:dyDescent="0.3">
      <c r="A1" s="50" t="s">
        <v>242</v>
      </c>
      <c r="B1" s="51" t="s">
        <v>243</v>
      </c>
      <c r="C1" s="52" t="s">
        <v>244</v>
      </c>
      <c r="D1" s="52" t="s">
        <v>245</v>
      </c>
      <c r="E1" s="52" t="s">
        <v>246</v>
      </c>
      <c r="F1" s="52" t="s">
        <v>247</v>
      </c>
      <c r="G1" s="52" t="s">
        <v>248</v>
      </c>
      <c r="H1" s="52" t="s">
        <v>249</v>
      </c>
      <c r="I1" s="52" t="s">
        <v>250</v>
      </c>
      <c r="J1" s="52" t="s">
        <v>251</v>
      </c>
      <c r="K1" s="52" t="s">
        <v>252</v>
      </c>
      <c r="L1" s="52" t="s">
        <v>253</v>
      </c>
      <c r="M1" s="52" t="s">
        <v>254</v>
      </c>
      <c r="N1" s="52" t="s">
        <v>255</v>
      </c>
      <c r="O1" s="52" t="s">
        <v>256</v>
      </c>
      <c r="P1" s="52" t="s">
        <v>257</v>
      </c>
      <c r="Q1" s="52" t="s">
        <v>258</v>
      </c>
      <c r="R1" s="52" t="s">
        <v>259</v>
      </c>
      <c r="S1" s="3" t="s">
        <v>21</v>
      </c>
      <c r="T1" s="3" t="s">
        <v>22</v>
      </c>
      <c r="U1" s="3" t="s">
        <v>176</v>
      </c>
      <c r="V1" s="3" t="s">
        <v>177</v>
      </c>
      <c r="W1" s="3" t="s">
        <v>178</v>
      </c>
      <c r="X1" s="52" t="s">
        <v>260</v>
      </c>
      <c r="Y1" s="52" t="s">
        <v>261</v>
      </c>
      <c r="Z1" s="52" t="s">
        <v>262</v>
      </c>
      <c r="AA1" s="52" t="s">
        <v>263</v>
      </c>
      <c r="AB1" s="12"/>
      <c r="AC1" s="12"/>
      <c r="AD1" s="12"/>
      <c r="AE1" s="5"/>
      <c r="AJ1" s="53"/>
      <c r="AK1" s="53"/>
      <c r="AL1" s="53"/>
      <c r="AM1" s="53"/>
    </row>
    <row r="2" spans="1:39" ht="14.5" x14ac:dyDescent="0.3">
      <c r="A2" t="s">
        <v>264</v>
      </c>
      <c r="B2">
        <v>1</v>
      </c>
      <c r="C2" s="12">
        <v>129300000000</v>
      </c>
      <c r="D2" s="12">
        <v>129300000000</v>
      </c>
      <c r="E2" s="12">
        <v>0.47</v>
      </c>
      <c r="F2" s="12">
        <v>0</v>
      </c>
      <c r="G2" s="12">
        <v>44000000000</v>
      </c>
      <c r="H2" s="12">
        <v>51600000000</v>
      </c>
      <c r="I2" s="12">
        <v>51600000000</v>
      </c>
      <c r="J2" s="12">
        <v>-1.80327868852459E-11</v>
      </c>
      <c r="K2" s="12">
        <v>-1.80327868852459E-11</v>
      </c>
      <c r="L2" s="12">
        <v>0</v>
      </c>
      <c r="M2" s="13">
        <v>5.0000000000000001E-4</v>
      </c>
      <c r="N2" s="12">
        <v>0</v>
      </c>
      <c r="O2" s="12">
        <v>0</v>
      </c>
      <c r="P2" s="12">
        <v>1.268E-8</v>
      </c>
      <c r="Q2" s="12">
        <v>0</v>
      </c>
      <c r="R2" s="13">
        <v>1.0000000000000001E-5</v>
      </c>
      <c r="S2" s="13">
        <v>1.5699999999999999E-5</v>
      </c>
      <c r="T2" s="13">
        <v>1.5699999999999999E-5</v>
      </c>
      <c r="U2" s="13">
        <v>0</v>
      </c>
      <c r="V2" s="13">
        <v>0</v>
      </c>
      <c r="W2" s="13">
        <v>1</v>
      </c>
      <c r="X2" s="12">
        <v>5800</v>
      </c>
      <c r="Y2" s="12">
        <v>-2.7499999999999998E-3</v>
      </c>
      <c r="Z2" s="12">
        <v>-2.2499999999999998E-3</v>
      </c>
      <c r="AA2" s="14">
        <v>2</v>
      </c>
      <c r="AB2" s="12"/>
      <c r="AC2" s="12"/>
      <c r="AD2" s="12"/>
      <c r="AE2" s="5"/>
      <c r="AJ2" s="53"/>
      <c r="AK2" s="53"/>
      <c r="AL2" s="53"/>
      <c r="AM2" s="53"/>
    </row>
    <row r="3" spans="1:39" ht="14.5" x14ac:dyDescent="0.3">
      <c r="A3" t="s">
        <v>265</v>
      </c>
      <c r="B3">
        <v>2</v>
      </c>
      <c r="C3" s="12">
        <v>117860000000</v>
      </c>
      <c r="D3" s="12">
        <v>117860000000</v>
      </c>
      <c r="E3" s="12">
        <v>0.56999999999999995</v>
      </c>
      <c r="F3" s="12">
        <v>0</v>
      </c>
      <c r="G3" s="12">
        <v>37500000000</v>
      </c>
      <c r="H3" s="12">
        <v>60000000000</v>
      </c>
      <c r="I3" s="12">
        <v>60000000000</v>
      </c>
      <c r="J3" s="12">
        <v>-1.4545454545454499E-11</v>
      </c>
      <c r="K3" s="12">
        <v>-1.4545454545454499E-11</v>
      </c>
      <c r="L3" s="12">
        <v>0</v>
      </c>
      <c r="M3" s="13">
        <v>5.0000000000000001E-4</v>
      </c>
      <c r="N3" s="12">
        <v>100</v>
      </c>
      <c r="O3" s="12">
        <v>100</v>
      </c>
      <c r="P3" s="12">
        <v>1.0115999999999999E-8</v>
      </c>
      <c r="Q3" s="12">
        <v>1.5E-9</v>
      </c>
      <c r="R3" s="12">
        <v>5.0000000000000002E-5</v>
      </c>
      <c r="S3" s="12">
        <v>1.4100000000000001E-5</v>
      </c>
      <c r="T3" s="12">
        <v>1.4100000000000001E-5</v>
      </c>
      <c r="U3" s="12">
        <v>-1.08E-6</v>
      </c>
      <c r="V3" s="12">
        <v>-8.5000000000000006E-5</v>
      </c>
      <c r="W3" s="13">
        <v>1</v>
      </c>
      <c r="X3" s="12">
        <v>5700</v>
      </c>
      <c r="Y3" s="12">
        <v>-2.2499999999999998E-3</v>
      </c>
      <c r="Z3" s="12">
        <v>-1.75E-3</v>
      </c>
      <c r="AA3" s="5">
        <v>2</v>
      </c>
      <c r="AB3" s="12"/>
      <c r="AC3" s="12"/>
      <c r="AD3" s="12"/>
      <c r="AE3" s="5"/>
      <c r="AJ3" s="53"/>
      <c r="AK3" s="53"/>
      <c r="AL3" s="53"/>
      <c r="AM3" s="53"/>
    </row>
    <row r="4" spans="1:39" ht="14.5" x14ac:dyDescent="0.3">
      <c r="A4" t="s">
        <v>266</v>
      </c>
      <c r="B4">
        <v>3</v>
      </c>
      <c r="C4" s="12">
        <v>139500000000</v>
      </c>
      <c r="D4" s="12">
        <v>139500000000</v>
      </c>
      <c r="E4" s="12">
        <v>0.55000000000000004</v>
      </c>
      <c r="F4" s="12">
        <v>0</v>
      </c>
      <c r="G4" s="12">
        <v>45000000000</v>
      </c>
      <c r="H4" s="12">
        <v>54000000000</v>
      </c>
      <c r="I4" s="12">
        <v>54000000000</v>
      </c>
      <c r="J4" s="12">
        <v>-1.1290322580645101E-11</v>
      </c>
      <c r="K4" s="12">
        <v>-1.1290322580645101E-11</v>
      </c>
      <c r="L4" s="12">
        <v>0</v>
      </c>
      <c r="M4" s="13">
        <v>5.0000000000000001E-4</v>
      </c>
      <c r="N4" s="12">
        <v>200</v>
      </c>
      <c r="O4" s="12">
        <v>200</v>
      </c>
      <c r="P4" s="12">
        <v>7.5770000000000006E-9</v>
      </c>
      <c r="Q4" s="12">
        <f>0.0000000025</f>
        <v>2.5000000000000001E-9</v>
      </c>
      <c r="R4" s="12">
        <v>7.4999999999999993E-5</v>
      </c>
      <c r="S4" s="12">
        <v>1.29E-5</v>
      </c>
      <c r="T4" s="12">
        <v>1.29E-5</v>
      </c>
      <c r="U4" s="12">
        <v>-8.9999999999999996E-7</v>
      </c>
      <c r="V4" s="12">
        <v>-1.8000000000000001E-4</v>
      </c>
      <c r="W4" s="13">
        <v>1</v>
      </c>
      <c r="X4" s="12">
        <v>5600</v>
      </c>
      <c r="Y4" s="12">
        <v>-1.75E-3</v>
      </c>
      <c r="Z4" s="12">
        <v>-1.25E-3</v>
      </c>
      <c r="AA4" s="5">
        <v>2</v>
      </c>
      <c r="AJ4" s="53"/>
      <c r="AK4" s="53"/>
      <c r="AL4" s="53"/>
      <c r="AM4" s="53"/>
    </row>
    <row r="5" spans="1:39" ht="14.5" x14ac:dyDescent="0.3">
      <c r="A5" t="s">
        <v>267</v>
      </c>
      <c r="B5">
        <v>4</v>
      </c>
      <c r="C5" s="12">
        <v>155556000000</v>
      </c>
      <c r="D5" s="12">
        <v>155556000000</v>
      </c>
      <c r="E5" s="12">
        <v>0.56000000000000005</v>
      </c>
      <c r="F5" s="12">
        <v>0</v>
      </c>
      <c r="G5" s="12">
        <v>50000000000</v>
      </c>
      <c r="H5" s="12">
        <v>54000000000</v>
      </c>
      <c r="I5" s="12">
        <v>54000000000</v>
      </c>
      <c r="J5" s="12">
        <v>-8.5714285714285693E-12</v>
      </c>
      <c r="K5" s="12">
        <v>-8.5714285714285693E-12</v>
      </c>
      <c r="L5" s="12">
        <v>0</v>
      </c>
      <c r="M5" s="13">
        <v>5.0000000000000001E-4</v>
      </c>
      <c r="N5" s="12">
        <v>300</v>
      </c>
      <c r="O5" s="12">
        <v>300</v>
      </c>
      <c r="P5" s="12">
        <v>5.0514000000000002E-9</v>
      </c>
      <c r="Q5" s="12">
        <v>2.7499999999999998E-9</v>
      </c>
      <c r="R5" s="12">
        <v>1E-4</v>
      </c>
      <c r="S5" s="12">
        <v>1.1800000000000001E-5</v>
      </c>
      <c r="T5" s="12">
        <v>1.1800000000000001E-5</v>
      </c>
      <c r="U5" s="12">
        <v>-6.5000000000000002E-7</v>
      </c>
      <c r="V5" s="12">
        <v>-2.7999999999999998E-4</v>
      </c>
      <c r="W5" s="13">
        <v>1</v>
      </c>
      <c r="X5" s="12">
        <v>5500</v>
      </c>
      <c r="Y5" s="12">
        <v>-1.25E-3</v>
      </c>
      <c r="Z5" s="12">
        <v>-7.5000000000000002E-4</v>
      </c>
      <c r="AA5" s="5">
        <v>2</v>
      </c>
      <c r="AJ5" s="53"/>
      <c r="AK5" s="53"/>
      <c r="AL5" s="53"/>
      <c r="AM5" s="53"/>
    </row>
    <row r="6" spans="1:39" ht="14.5" x14ac:dyDescent="0.3">
      <c r="A6" t="s">
        <v>268</v>
      </c>
      <c r="B6">
        <v>5</v>
      </c>
      <c r="C6" s="12">
        <v>164736000000</v>
      </c>
      <c r="D6" s="12">
        <v>164736000000</v>
      </c>
      <c r="E6" s="12">
        <v>0.58399999999999996</v>
      </c>
      <c r="F6" s="12">
        <v>0</v>
      </c>
      <c r="G6" s="12">
        <v>52000000000</v>
      </c>
      <c r="H6" s="12">
        <v>54000000000</v>
      </c>
      <c r="I6" s="12">
        <v>54000000000</v>
      </c>
      <c r="J6" s="12">
        <v>-5.0505050505050499E-12</v>
      </c>
      <c r="K6" s="12">
        <v>-5.0505050505050499E-12</v>
      </c>
      <c r="L6" s="12">
        <v>0</v>
      </c>
      <c r="M6" s="13">
        <v>5.0000000000000001E-4</v>
      </c>
      <c r="N6" s="12">
        <v>410</v>
      </c>
      <c r="O6" s="12">
        <v>410</v>
      </c>
      <c r="P6" s="12">
        <v>2.5202E-9</v>
      </c>
      <c r="Q6" s="12">
        <v>2.0000000000000001E-9</v>
      </c>
      <c r="R6" s="12">
        <v>1.3300000000000001E-4</v>
      </c>
      <c r="S6" s="12">
        <v>1.08E-5</v>
      </c>
      <c r="T6" s="12">
        <v>1.08E-5</v>
      </c>
      <c r="U6" s="1">
        <v>-3.4999999999999998E-7</v>
      </c>
      <c r="V6" s="12">
        <v>-3.6000000000000002E-4</v>
      </c>
      <c r="W6" s="13">
        <v>1</v>
      </c>
      <c r="X6" s="12">
        <v>5400</v>
      </c>
      <c r="Y6" s="12">
        <v>-7.5000000000000002E-4</v>
      </c>
      <c r="Z6" s="12">
        <v>-2.5000000000000001E-4</v>
      </c>
      <c r="AA6" s="5">
        <v>2</v>
      </c>
      <c r="AJ6" s="53"/>
      <c r="AK6" s="53"/>
      <c r="AL6" s="53"/>
      <c r="AM6" s="53"/>
    </row>
    <row r="7" spans="1:39" ht="14.5" x14ac:dyDescent="0.3">
      <c r="A7" t="s">
        <v>269</v>
      </c>
      <c r="B7">
        <v>6</v>
      </c>
      <c r="C7" s="12">
        <v>181000000000</v>
      </c>
      <c r="D7" s="12">
        <v>181000000000</v>
      </c>
      <c r="E7" s="12">
        <v>0.60499999999999998</v>
      </c>
      <c r="F7" s="12">
        <v>0</v>
      </c>
      <c r="G7" s="12">
        <v>56500000000</v>
      </c>
      <c r="H7" s="12">
        <v>54360000000</v>
      </c>
      <c r="I7" s="12">
        <v>54360000000</v>
      </c>
      <c r="J7" s="12">
        <v>0</v>
      </c>
      <c r="K7" s="12">
        <v>0</v>
      </c>
      <c r="L7" s="12">
        <v>0</v>
      </c>
      <c r="M7" s="13">
        <v>5.0000000000000001E-4</v>
      </c>
      <c r="N7" s="12">
        <v>580.29999999999995</v>
      </c>
      <c r="O7" s="12">
        <v>580.29999999999995</v>
      </c>
      <c r="P7" s="12">
        <v>9.3000000000000002E-11</v>
      </c>
      <c r="Q7" s="12">
        <v>0</v>
      </c>
      <c r="R7" s="12">
        <v>1.5699999999999999E-4</v>
      </c>
      <c r="S7" s="12">
        <v>1.0000000000000001E-5</v>
      </c>
      <c r="T7" s="12">
        <v>1.0000000000000001E-5</v>
      </c>
      <c r="U7" s="12">
        <v>0</v>
      </c>
      <c r="V7" s="12">
        <v>0</v>
      </c>
      <c r="W7" s="13">
        <v>1</v>
      </c>
      <c r="X7" s="12">
        <v>5300</v>
      </c>
      <c r="Y7" s="12">
        <v>-2.5000000000000001E-4</v>
      </c>
      <c r="Z7" s="12">
        <v>2.5000000000000001E-4</v>
      </c>
      <c r="AA7" s="5">
        <v>2</v>
      </c>
      <c r="AJ7" s="53"/>
      <c r="AK7" s="53"/>
      <c r="AL7" s="53"/>
      <c r="AM7" s="53"/>
    </row>
    <row r="8" spans="1:39" ht="14.5" x14ac:dyDescent="0.3">
      <c r="A8" t="s">
        <v>268</v>
      </c>
      <c r="B8">
        <v>7</v>
      </c>
      <c r="C8" s="12">
        <v>164736000000</v>
      </c>
      <c r="D8" s="12">
        <v>164736000000</v>
      </c>
      <c r="E8" s="12">
        <v>0.58399999999999996</v>
      </c>
      <c r="F8" s="12">
        <v>0</v>
      </c>
      <c r="G8" s="12">
        <v>52000000000</v>
      </c>
      <c r="H8" s="12">
        <v>54000000000</v>
      </c>
      <c r="I8" s="12">
        <v>54000000000</v>
      </c>
      <c r="J8" s="12">
        <v>-5.0505050505050499E-12</v>
      </c>
      <c r="K8" s="12">
        <v>-5.0505050505050499E-12</v>
      </c>
      <c r="L8" s="12">
        <v>0</v>
      </c>
      <c r="M8" s="13">
        <v>5.0000000000000001E-4</v>
      </c>
      <c r="N8" s="12">
        <v>410</v>
      </c>
      <c r="O8" s="12">
        <v>410</v>
      </c>
      <c r="P8" s="12">
        <v>2.5202E-9</v>
      </c>
      <c r="Q8" s="12">
        <v>2.0000000000000001E-9</v>
      </c>
      <c r="R8" s="12">
        <v>1.3300000000000001E-4</v>
      </c>
      <c r="S8" s="12">
        <v>1.08E-5</v>
      </c>
      <c r="T8" s="12">
        <v>1.08E-5</v>
      </c>
      <c r="U8" s="1">
        <v>-3.4999999999999998E-7</v>
      </c>
      <c r="V8" s="12">
        <v>-3.6000000000000002E-4</v>
      </c>
      <c r="W8" s="13">
        <v>1</v>
      </c>
      <c r="X8" s="12">
        <v>5400</v>
      </c>
      <c r="Y8" s="12">
        <v>2.5000000000000001E-4</v>
      </c>
      <c r="Z8" s="12">
        <v>7.5000000000000002E-4</v>
      </c>
      <c r="AA8" s="5">
        <v>2</v>
      </c>
      <c r="AJ8" s="53"/>
      <c r="AK8" s="53"/>
      <c r="AL8" s="53"/>
      <c r="AM8" s="53"/>
    </row>
    <row r="9" spans="1:39" ht="14.5" x14ac:dyDescent="0.3">
      <c r="A9" t="s">
        <v>267</v>
      </c>
      <c r="B9">
        <v>8</v>
      </c>
      <c r="C9" s="12">
        <v>155556000000</v>
      </c>
      <c r="D9" s="12">
        <v>155556000000</v>
      </c>
      <c r="E9" s="12">
        <v>0.56000000000000005</v>
      </c>
      <c r="F9" s="12">
        <v>0</v>
      </c>
      <c r="G9" s="12">
        <v>50000000000</v>
      </c>
      <c r="H9" s="12">
        <v>54000000000</v>
      </c>
      <c r="I9" s="12">
        <v>54000000000</v>
      </c>
      <c r="J9" s="12">
        <v>-8.5714285714285693E-12</v>
      </c>
      <c r="K9" s="12">
        <v>-8.5714285714285693E-12</v>
      </c>
      <c r="L9" s="12">
        <v>0</v>
      </c>
      <c r="M9" s="13">
        <v>5.0000000000000001E-4</v>
      </c>
      <c r="N9" s="12">
        <v>300</v>
      </c>
      <c r="O9" s="12">
        <v>300</v>
      </c>
      <c r="P9" s="12">
        <v>5.0514000000000002E-9</v>
      </c>
      <c r="Q9" s="12">
        <v>2.7499999999999998E-9</v>
      </c>
      <c r="R9" s="12">
        <v>1E-4</v>
      </c>
      <c r="S9" s="12">
        <v>1.1800000000000001E-5</v>
      </c>
      <c r="T9" s="12">
        <v>1.1800000000000001E-5</v>
      </c>
      <c r="U9" s="12">
        <v>-6.5000000000000002E-7</v>
      </c>
      <c r="V9" s="12">
        <v>-2.7999999999999998E-4</v>
      </c>
      <c r="W9" s="13">
        <v>1</v>
      </c>
      <c r="X9" s="12">
        <v>5500</v>
      </c>
      <c r="Y9" s="12">
        <v>7.5000000000000002E-4</v>
      </c>
      <c r="Z9" s="12">
        <v>1.25E-3</v>
      </c>
      <c r="AA9" s="5">
        <v>2</v>
      </c>
      <c r="AJ9" s="53"/>
      <c r="AK9" s="53"/>
      <c r="AL9" s="53"/>
      <c r="AM9" s="53"/>
    </row>
    <row r="10" spans="1:39" ht="14.5" x14ac:dyDescent="0.3">
      <c r="A10" t="s">
        <v>266</v>
      </c>
      <c r="B10">
        <v>9</v>
      </c>
      <c r="C10" s="12">
        <v>139500000000</v>
      </c>
      <c r="D10" s="12">
        <v>139500000000</v>
      </c>
      <c r="E10" s="12">
        <v>0.55000000000000004</v>
      </c>
      <c r="F10" s="12">
        <v>0</v>
      </c>
      <c r="G10" s="12">
        <v>45000000000</v>
      </c>
      <c r="H10" s="12">
        <v>54000000000</v>
      </c>
      <c r="I10" s="12">
        <v>54000000000</v>
      </c>
      <c r="J10" s="12">
        <v>-1.1290322580645101E-11</v>
      </c>
      <c r="K10" s="12">
        <v>-1.1290322580645101E-11</v>
      </c>
      <c r="L10" s="12">
        <v>0</v>
      </c>
      <c r="M10" s="13">
        <v>5.0000000000000001E-4</v>
      </c>
      <c r="N10" s="12">
        <v>200</v>
      </c>
      <c r="O10" s="12">
        <v>200</v>
      </c>
      <c r="P10" s="12">
        <v>7.5770000000000006E-9</v>
      </c>
      <c r="Q10" s="12">
        <f>0.0000000025</f>
        <v>2.5000000000000001E-9</v>
      </c>
      <c r="R10" s="12">
        <v>7.4999999999999993E-5</v>
      </c>
      <c r="S10" s="12">
        <v>1.29E-5</v>
      </c>
      <c r="T10" s="12">
        <v>1.29E-5</v>
      </c>
      <c r="U10" s="12">
        <v>-8.9999999999999996E-7</v>
      </c>
      <c r="V10" s="12">
        <v>-1.8000000000000001E-4</v>
      </c>
      <c r="W10" s="13">
        <v>1</v>
      </c>
      <c r="X10" s="12">
        <v>5600</v>
      </c>
      <c r="Y10" s="12">
        <v>1.25E-3</v>
      </c>
      <c r="Z10" s="12">
        <v>1.75E-3</v>
      </c>
      <c r="AA10" s="5">
        <v>2</v>
      </c>
      <c r="AJ10" s="53"/>
      <c r="AK10" s="53"/>
      <c r="AL10" s="53"/>
      <c r="AM10" s="53"/>
    </row>
    <row r="11" spans="1:39" ht="14.5" x14ac:dyDescent="0.3">
      <c r="A11" t="s">
        <v>265</v>
      </c>
      <c r="B11">
        <v>10</v>
      </c>
      <c r="C11" s="12">
        <v>117860000000</v>
      </c>
      <c r="D11" s="12">
        <v>117860000000</v>
      </c>
      <c r="E11" s="12">
        <v>0.56999999999999995</v>
      </c>
      <c r="F11" s="12">
        <v>0</v>
      </c>
      <c r="G11" s="12">
        <v>37500000000</v>
      </c>
      <c r="H11" s="12">
        <v>60000000000</v>
      </c>
      <c r="I11" s="12">
        <v>60000000000</v>
      </c>
      <c r="J11" s="12">
        <v>-1.4545454545454499E-11</v>
      </c>
      <c r="K11" s="12">
        <v>-1.4545454545454499E-11</v>
      </c>
      <c r="L11" s="12">
        <v>0</v>
      </c>
      <c r="M11" s="13">
        <v>5.0000000000000001E-4</v>
      </c>
      <c r="N11" s="12">
        <v>100</v>
      </c>
      <c r="O11" s="12">
        <v>100</v>
      </c>
      <c r="P11" s="12">
        <v>1.0115999999999999E-8</v>
      </c>
      <c r="Q11" s="12">
        <v>1.5E-9</v>
      </c>
      <c r="R11" s="12">
        <v>5.0000000000000002E-5</v>
      </c>
      <c r="S11" s="12">
        <v>1.4100000000000001E-5</v>
      </c>
      <c r="T11" s="12">
        <v>1.4100000000000001E-5</v>
      </c>
      <c r="U11" s="12">
        <v>-1.08E-6</v>
      </c>
      <c r="V11" s="12">
        <v>-8.5000000000000006E-5</v>
      </c>
      <c r="W11" s="13">
        <v>1</v>
      </c>
      <c r="X11" s="12">
        <v>5700</v>
      </c>
      <c r="Y11" s="12">
        <v>1.75E-3</v>
      </c>
      <c r="Z11" s="12">
        <v>2.2499999999999998E-3</v>
      </c>
      <c r="AA11" s="5">
        <v>2</v>
      </c>
      <c r="AJ11" s="53"/>
      <c r="AK11" s="53"/>
      <c r="AL11" s="53"/>
      <c r="AM11" s="53"/>
    </row>
    <row r="12" spans="1:39" ht="14.5" x14ac:dyDescent="0.3">
      <c r="A12" t="s">
        <v>264</v>
      </c>
      <c r="B12">
        <v>11</v>
      </c>
      <c r="C12" s="12">
        <v>129300000000</v>
      </c>
      <c r="D12" s="12">
        <v>129300000000</v>
      </c>
      <c r="E12" s="12">
        <v>0.47</v>
      </c>
      <c r="F12" s="12">
        <v>0</v>
      </c>
      <c r="G12" s="12">
        <v>44000000000</v>
      </c>
      <c r="H12" s="12">
        <v>51600000000</v>
      </c>
      <c r="I12" s="12">
        <v>51600000000</v>
      </c>
      <c r="J12" s="12">
        <v>-1.80327868852459E-11</v>
      </c>
      <c r="K12" s="12">
        <v>-1.80327868852459E-11</v>
      </c>
      <c r="L12" s="12">
        <v>0</v>
      </c>
      <c r="M12" s="13">
        <v>5.0000000000000001E-4</v>
      </c>
      <c r="N12" s="12">
        <v>0</v>
      </c>
      <c r="O12" s="12">
        <v>0</v>
      </c>
      <c r="P12" s="12">
        <v>1.268E-8</v>
      </c>
      <c r="Q12" s="12">
        <v>0</v>
      </c>
      <c r="R12" s="13">
        <v>1.0000000000000001E-5</v>
      </c>
      <c r="S12" s="13">
        <v>1.5699999999999999E-5</v>
      </c>
      <c r="T12" s="13">
        <v>1.5699999999999999E-5</v>
      </c>
      <c r="U12" s="13">
        <v>0</v>
      </c>
      <c r="V12" s="13">
        <v>0</v>
      </c>
      <c r="W12" s="13">
        <v>1</v>
      </c>
      <c r="X12" s="12">
        <v>5800</v>
      </c>
      <c r="Y12" s="12">
        <v>2.2499999999999998E-3</v>
      </c>
      <c r="Z12" s="12">
        <v>2.7499999999999998E-3</v>
      </c>
      <c r="AA12" s="14">
        <v>2</v>
      </c>
      <c r="AJ12" s="53"/>
    </row>
    <row r="13" spans="1:39" ht="14.5" x14ac:dyDescent="0.3">
      <c r="AJ13" s="53"/>
    </row>
    <row r="14" spans="1:39" ht="14.5" x14ac:dyDescent="0.3">
      <c r="AJ14" s="53"/>
    </row>
    <row r="15" spans="1:39" ht="14.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J15" s="53"/>
    </row>
    <row r="16" spans="1:39" ht="14.5" x14ac:dyDescent="0.3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2"/>
      <c r="O16" s="12"/>
      <c r="P16" s="12"/>
      <c r="Q16" s="12"/>
      <c r="R16" s="12"/>
      <c r="S16" s="1"/>
      <c r="T16" s="1"/>
      <c r="U16" s="1"/>
      <c r="V16" s="1"/>
      <c r="W16" s="1"/>
      <c r="X16" s="12"/>
      <c r="Y16" s="1"/>
      <c r="Z16" s="1"/>
      <c r="AJ16" s="53"/>
    </row>
    <row r="17" spans="1:36" ht="14.5" x14ac:dyDescent="0.3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"/>
      <c r="N17" s="12"/>
      <c r="O17" s="12"/>
      <c r="P17" s="12"/>
      <c r="Q17" s="12"/>
      <c r="R17" s="12"/>
      <c r="S17" s="1"/>
      <c r="T17" s="1"/>
      <c r="U17" s="1"/>
      <c r="V17" s="1"/>
      <c r="W17" s="1"/>
      <c r="X17" s="12"/>
      <c r="Y17" s="1"/>
      <c r="Z17" s="1"/>
      <c r="AJ17" s="53"/>
    </row>
    <row r="18" spans="1:36" ht="14.5" x14ac:dyDescent="0.3">
      <c r="AJ18" s="53"/>
    </row>
    <row r="19" spans="1:36" ht="14.5" x14ac:dyDescent="0.3">
      <c r="AJ19" s="53"/>
    </row>
    <row r="20" spans="1:36" ht="14.5" x14ac:dyDescent="0.3">
      <c r="A20">
        <v>1</v>
      </c>
      <c r="B20">
        <v>33</v>
      </c>
      <c r="C20">
        <v>35</v>
      </c>
      <c r="D20">
        <v>3</v>
      </c>
      <c r="E20">
        <v>22</v>
      </c>
      <c r="F20">
        <v>34</v>
      </c>
      <c r="G20">
        <v>23</v>
      </c>
      <c r="H20">
        <v>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J20" s="53"/>
    </row>
    <row r="21" spans="1:36" x14ac:dyDescent="0.25">
      <c r="A21">
        <v>3</v>
      </c>
      <c r="B21">
        <v>35</v>
      </c>
      <c r="C21">
        <v>37</v>
      </c>
      <c r="D21">
        <v>5</v>
      </c>
      <c r="E21">
        <v>23</v>
      </c>
      <c r="F21">
        <v>36</v>
      </c>
      <c r="G21">
        <v>24</v>
      </c>
      <c r="H21">
        <v>4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36" x14ac:dyDescent="0.25">
      <c r="A22">
        <v>5</v>
      </c>
      <c r="B22">
        <v>37</v>
      </c>
      <c r="C22">
        <v>39</v>
      </c>
      <c r="D22">
        <v>7</v>
      </c>
      <c r="E22">
        <v>24</v>
      </c>
      <c r="F22">
        <v>38</v>
      </c>
      <c r="G22">
        <v>25</v>
      </c>
      <c r="H22">
        <v>6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36" x14ac:dyDescent="0.25">
      <c r="A23">
        <v>7</v>
      </c>
      <c r="B23">
        <v>39</v>
      </c>
      <c r="C23">
        <v>41</v>
      </c>
      <c r="D23">
        <v>9</v>
      </c>
      <c r="E23">
        <v>25</v>
      </c>
      <c r="F23">
        <v>40</v>
      </c>
      <c r="G23">
        <v>26</v>
      </c>
      <c r="H23">
        <v>8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36" x14ac:dyDescent="0.25">
      <c r="A24">
        <v>9</v>
      </c>
      <c r="B24">
        <v>41</v>
      </c>
      <c r="C24">
        <v>43</v>
      </c>
      <c r="D24">
        <v>11</v>
      </c>
      <c r="E24">
        <v>26</v>
      </c>
      <c r="F24">
        <v>42</v>
      </c>
      <c r="G24">
        <v>27</v>
      </c>
      <c r="H24">
        <v>10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36" x14ac:dyDescent="0.25">
      <c r="A25">
        <v>11</v>
      </c>
      <c r="B25">
        <v>43</v>
      </c>
      <c r="C25">
        <v>45</v>
      </c>
      <c r="D25">
        <v>13</v>
      </c>
      <c r="E25">
        <v>27</v>
      </c>
      <c r="F25">
        <v>44</v>
      </c>
      <c r="G25">
        <v>28</v>
      </c>
      <c r="H25">
        <v>12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36" x14ac:dyDescent="0.25">
      <c r="A26">
        <v>13</v>
      </c>
      <c r="B26">
        <v>45</v>
      </c>
      <c r="C26">
        <v>47</v>
      </c>
      <c r="D26">
        <v>15</v>
      </c>
      <c r="E26">
        <v>28</v>
      </c>
      <c r="F26">
        <v>46</v>
      </c>
      <c r="G26">
        <v>29</v>
      </c>
      <c r="H26">
        <v>14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36" x14ac:dyDescent="0.25">
      <c r="A27">
        <v>15</v>
      </c>
      <c r="B27">
        <v>47</v>
      </c>
      <c r="C27">
        <v>49</v>
      </c>
      <c r="D27">
        <v>17</v>
      </c>
      <c r="E27">
        <v>29</v>
      </c>
      <c r="F27">
        <v>48</v>
      </c>
      <c r="G27">
        <v>30</v>
      </c>
      <c r="H27">
        <v>16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36" x14ac:dyDescent="0.25">
      <c r="A28">
        <v>17</v>
      </c>
      <c r="B28">
        <v>49</v>
      </c>
      <c r="C28">
        <v>51</v>
      </c>
      <c r="D28">
        <v>19</v>
      </c>
      <c r="E28">
        <v>30</v>
      </c>
      <c r="F28">
        <v>50</v>
      </c>
      <c r="G28">
        <v>31</v>
      </c>
      <c r="H28">
        <v>18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36" x14ac:dyDescent="0.25">
      <c r="A29">
        <v>19</v>
      </c>
      <c r="B29">
        <v>51</v>
      </c>
      <c r="C29">
        <v>53</v>
      </c>
      <c r="D29">
        <v>21</v>
      </c>
      <c r="E29">
        <v>31</v>
      </c>
      <c r="F29">
        <v>52</v>
      </c>
      <c r="G29">
        <v>32</v>
      </c>
      <c r="H29">
        <v>20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36" x14ac:dyDescent="0.25">
      <c r="A30">
        <v>33</v>
      </c>
      <c r="B30">
        <v>65</v>
      </c>
      <c r="C30">
        <v>67</v>
      </c>
      <c r="D30">
        <v>35</v>
      </c>
      <c r="E30">
        <v>54</v>
      </c>
      <c r="F30">
        <v>66</v>
      </c>
      <c r="G30">
        <v>55</v>
      </c>
      <c r="H30">
        <v>34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36" x14ac:dyDescent="0.25">
      <c r="A31">
        <v>35</v>
      </c>
      <c r="B31">
        <v>67</v>
      </c>
      <c r="C31">
        <v>69</v>
      </c>
      <c r="D31">
        <v>37</v>
      </c>
      <c r="E31">
        <v>55</v>
      </c>
      <c r="F31">
        <v>68</v>
      </c>
      <c r="G31">
        <v>56</v>
      </c>
      <c r="H31">
        <v>36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36" x14ac:dyDescent="0.25">
      <c r="A32">
        <v>37</v>
      </c>
      <c r="B32">
        <v>69</v>
      </c>
      <c r="C32">
        <v>71</v>
      </c>
      <c r="D32">
        <v>39</v>
      </c>
      <c r="E32">
        <v>56</v>
      </c>
      <c r="F32">
        <v>70</v>
      </c>
      <c r="G32">
        <v>57</v>
      </c>
      <c r="H32">
        <v>38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39</v>
      </c>
      <c r="B33">
        <v>71</v>
      </c>
      <c r="C33">
        <v>73</v>
      </c>
      <c r="D33">
        <v>41</v>
      </c>
      <c r="E33">
        <v>57</v>
      </c>
      <c r="F33">
        <v>72</v>
      </c>
      <c r="G33">
        <v>58</v>
      </c>
      <c r="H33">
        <v>40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41</v>
      </c>
      <c r="B34">
        <v>73</v>
      </c>
      <c r="C34">
        <v>75</v>
      </c>
      <c r="D34">
        <v>43</v>
      </c>
      <c r="E34">
        <v>58</v>
      </c>
      <c r="F34">
        <v>74</v>
      </c>
      <c r="G34">
        <v>59</v>
      </c>
      <c r="H34">
        <v>42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43</v>
      </c>
      <c r="B35">
        <v>75</v>
      </c>
      <c r="C35">
        <v>77</v>
      </c>
      <c r="D35">
        <v>45</v>
      </c>
      <c r="E35">
        <v>59</v>
      </c>
      <c r="F35">
        <v>76</v>
      </c>
      <c r="G35">
        <v>60</v>
      </c>
      <c r="H35">
        <v>44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>
        <v>45</v>
      </c>
      <c r="B36">
        <v>77</v>
      </c>
      <c r="C36">
        <v>79</v>
      </c>
      <c r="D36">
        <v>47</v>
      </c>
      <c r="E36">
        <v>60</v>
      </c>
      <c r="F36">
        <v>78</v>
      </c>
      <c r="G36">
        <v>61</v>
      </c>
      <c r="H36">
        <v>46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47</v>
      </c>
      <c r="B37">
        <v>79</v>
      </c>
      <c r="C37">
        <v>81</v>
      </c>
      <c r="D37">
        <v>49</v>
      </c>
      <c r="E37">
        <v>61</v>
      </c>
      <c r="F37">
        <v>80</v>
      </c>
      <c r="G37">
        <v>62</v>
      </c>
      <c r="H37">
        <v>48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>
        <v>49</v>
      </c>
      <c r="B38">
        <v>81</v>
      </c>
      <c r="C38">
        <v>83</v>
      </c>
      <c r="D38">
        <v>51</v>
      </c>
      <c r="E38">
        <v>62</v>
      </c>
      <c r="F38">
        <v>82</v>
      </c>
      <c r="G38">
        <v>63</v>
      </c>
      <c r="H38">
        <v>50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>
        <v>51</v>
      </c>
      <c r="B39">
        <v>83</v>
      </c>
      <c r="C39">
        <v>85</v>
      </c>
      <c r="D39">
        <v>53</v>
      </c>
      <c r="E39">
        <v>63</v>
      </c>
      <c r="F39">
        <v>84</v>
      </c>
      <c r="G39">
        <v>64</v>
      </c>
      <c r="H39">
        <v>52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>
        <v>65</v>
      </c>
      <c r="B40">
        <v>97</v>
      </c>
      <c r="C40">
        <v>99</v>
      </c>
      <c r="D40">
        <v>67</v>
      </c>
      <c r="E40">
        <v>86</v>
      </c>
      <c r="F40">
        <v>98</v>
      </c>
      <c r="G40">
        <v>87</v>
      </c>
      <c r="H40">
        <v>66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67</v>
      </c>
      <c r="B41">
        <v>99</v>
      </c>
      <c r="C41">
        <v>101</v>
      </c>
      <c r="D41">
        <v>69</v>
      </c>
      <c r="E41">
        <v>87</v>
      </c>
      <c r="F41">
        <v>100</v>
      </c>
      <c r="G41">
        <v>88</v>
      </c>
      <c r="H41">
        <v>68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69</v>
      </c>
      <c r="B42">
        <v>101</v>
      </c>
      <c r="C42">
        <v>103</v>
      </c>
      <c r="D42">
        <v>71</v>
      </c>
      <c r="E42">
        <v>88</v>
      </c>
      <c r="F42">
        <v>102</v>
      </c>
      <c r="G42">
        <v>89</v>
      </c>
      <c r="H42">
        <v>70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71</v>
      </c>
      <c r="B43">
        <v>103</v>
      </c>
      <c r="C43">
        <v>105</v>
      </c>
      <c r="D43">
        <v>73</v>
      </c>
      <c r="E43">
        <v>89</v>
      </c>
      <c r="F43">
        <v>104</v>
      </c>
      <c r="G43">
        <v>90</v>
      </c>
      <c r="H43">
        <v>72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73</v>
      </c>
      <c r="B44">
        <v>105</v>
      </c>
      <c r="C44">
        <v>107</v>
      </c>
      <c r="D44">
        <v>75</v>
      </c>
      <c r="E44">
        <v>90</v>
      </c>
      <c r="F44">
        <v>106</v>
      </c>
      <c r="G44">
        <v>91</v>
      </c>
      <c r="H44">
        <v>74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75</v>
      </c>
      <c r="B45">
        <v>107</v>
      </c>
      <c r="C45">
        <v>109</v>
      </c>
      <c r="D45">
        <v>77</v>
      </c>
      <c r="E45">
        <v>91</v>
      </c>
      <c r="F45">
        <v>108</v>
      </c>
      <c r="G45">
        <v>92</v>
      </c>
      <c r="H45">
        <v>76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>
        <v>77</v>
      </c>
      <c r="B46">
        <v>109</v>
      </c>
      <c r="C46">
        <v>111</v>
      </c>
      <c r="D46">
        <v>79</v>
      </c>
      <c r="E46">
        <v>92</v>
      </c>
      <c r="F46">
        <v>110</v>
      </c>
      <c r="G46">
        <v>93</v>
      </c>
      <c r="H46">
        <v>78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79</v>
      </c>
      <c r="B47">
        <v>111</v>
      </c>
      <c r="C47">
        <v>113</v>
      </c>
      <c r="D47">
        <v>81</v>
      </c>
      <c r="E47">
        <v>93</v>
      </c>
      <c r="F47">
        <v>112</v>
      </c>
      <c r="G47">
        <v>94</v>
      </c>
      <c r="H47">
        <v>80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>
        <v>81</v>
      </c>
      <c r="B48">
        <v>113</v>
      </c>
      <c r="C48">
        <v>115</v>
      </c>
      <c r="D48">
        <v>83</v>
      </c>
      <c r="E48">
        <v>94</v>
      </c>
      <c r="F48">
        <v>114</v>
      </c>
      <c r="G48">
        <v>95</v>
      </c>
      <c r="H48">
        <v>82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83</v>
      </c>
      <c r="B49">
        <v>115</v>
      </c>
      <c r="C49">
        <v>117</v>
      </c>
      <c r="D49">
        <v>85</v>
      </c>
      <c r="E49">
        <v>95</v>
      </c>
      <c r="F49">
        <v>116</v>
      </c>
      <c r="G49">
        <v>96</v>
      </c>
      <c r="H49">
        <v>84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97</v>
      </c>
      <c r="B50">
        <v>129</v>
      </c>
      <c r="C50">
        <v>131</v>
      </c>
      <c r="D50">
        <v>99</v>
      </c>
      <c r="E50">
        <v>118</v>
      </c>
      <c r="F50">
        <v>130</v>
      </c>
      <c r="G50">
        <v>119</v>
      </c>
      <c r="H50">
        <v>98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99</v>
      </c>
      <c r="B51">
        <v>131</v>
      </c>
      <c r="C51">
        <v>133</v>
      </c>
      <c r="D51">
        <v>101</v>
      </c>
      <c r="E51">
        <v>119</v>
      </c>
      <c r="F51">
        <v>132</v>
      </c>
      <c r="G51">
        <v>120</v>
      </c>
      <c r="H51">
        <v>100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101</v>
      </c>
      <c r="B52">
        <v>133</v>
      </c>
      <c r="C52">
        <v>135</v>
      </c>
      <c r="D52">
        <v>103</v>
      </c>
      <c r="E52">
        <v>120</v>
      </c>
      <c r="F52">
        <v>134</v>
      </c>
      <c r="G52">
        <v>121</v>
      </c>
      <c r="H52">
        <v>102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103</v>
      </c>
      <c r="B53">
        <v>135</v>
      </c>
      <c r="C53">
        <v>137</v>
      </c>
      <c r="D53">
        <v>105</v>
      </c>
      <c r="E53">
        <v>121</v>
      </c>
      <c r="F53">
        <v>136</v>
      </c>
      <c r="G53">
        <v>122</v>
      </c>
      <c r="H53">
        <v>104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105</v>
      </c>
      <c r="B54">
        <v>137</v>
      </c>
      <c r="C54">
        <v>139</v>
      </c>
      <c r="D54">
        <v>107</v>
      </c>
      <c r="E54">
        <v>122</v>
      </c>
      <c r="F54">
        <v>138</v>
      </c>
      <c r="G54">
        <v>123</v>
      </c>
      <c r="H54">
        <v>106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107</v>
      </c>
      <c r="B55">
        <v>139</v>
      </c>
      <c r="C55">
        <v>141</v>
      </c>
      <c r="D55">
        <v>109</v>
      </c>
      <c r="E55">
        <v>123</v>
      </c>
      <c r="F55">
        <v>140</v>
      </c>
      <c r="G55">
        <v>124</v>
      </c>
      <c r="H55">
        <v>108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109</v>
      </c>
      <c r="B56">
        <v>141</v>
      </c>
      <c r="C56">
        <v>143</v>
      </c>
      <c r="D56">
        <v>111</v>
      </c>
      <c r="E56">
        <v>124</v>
      </c>
      <c r="F56">
        <v>142</v>
      </c>
      <c r="G56">
        <v>125</v>
      </c>
      <c r="H56">
        <v>110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>
        <v>111</v>
      </c>
      <c r="B57">
        <v>143</v>
      </c>
      <c r="C57">
        <v>145</v>
      </c>
      <c r="D57">
        <v>113</v>
      </c>
      <c r="E57">
        <v>125</v>
      </c>
      <c r="F57">
        <v>144</v>
      </c>
      <c r="G57">
        <v>126</v>
      </c>
      <c r="H57">
        <v>112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113</v>
      </c>
      <c r="B58">
        <v>145</v>
      </c>
      <c r="C58">
        <v>147</v>
      </c>
      <c r="D58">
        <v>115</v>
      </c>
      <c r="E58">
        <v>126</v>
      </c>
      <c r="F58">
        <v>146</v>
      </c>
      <c r="G58">
        <v>127</v>
      </c>
      <c r="H58">
        <v>114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>
        <v>115</v>
      </c>
      <c r="B59">
        <v>147</v>
      </c>
      <c r="C59">
        <v>149</v>
      </c>
      <c r="D59">
        <v>117</v>
      </c>
      <c r="E59">
        <v>127</v>
      </c>
      <c r="F59">
        <v>148</v>
      </c>
      <c r="G59">
        <v>128</v>
      </c>
      <c r="H59">
        <v>116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>
        <v>129</v>
      </c>
      <c r="B60">
        <v>161</v>
      </c>
      <c r="C60">
        <v>163</v>
      </c>
      <c r="D60">
        <v>131</v>
      </c>
      <c r="E60">
        <v>150</v>
      </c>
      <c r="F60">
        <v>162</v>
      </c>
      <c r="G60">
        <v>151</v>
      </c>
      <c r="H60">
        <v>130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>
        <v>131</v>
      </c>
      <c r="B61">
        <v>163</v>
      </c>
      <c r="C61">
        <v>165</v>
      </c>
      <c r="D61">
        <v>133</v>
      </c>
      <c r="E61">
        <v>151</v>
      </c>
      <c r="F61">
        <v>164</v>
      </c>
      <c r="G61">
        <v>152</v>
      </c>
      <c r="H61">
        <v>132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>
        <v>133</v>
      </c>
      <c r="B62">
        <v>165</v>
      </c>
      <c r="C62">
        <v>167</v>
      </c>
      <c r="D62">
        <v>135</v>
      </c>
      <c r="E62">
        <v>152</v>
      </c>
      <c r="F62">
        <v>166</v>
      </c>
      <c r="G62">
        <v>153</v>
      </c>
      <c r="H62">
        <v>134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>
        <v>135</v>
      </c>
      <c r="B63">
        <v>167</v>
      </c>
      <c r="C63">
        <v>169</v>
      </c>
      <c r="D63">
        <v>137</v>
      </c>
      <c r="E63">
        <v>153</v>
      </c>
      <c r="F63">
        <v>168</v>
      </c>
      <c r="G63">
        <v>154</v>
      </c>
      <c r="H63">
        <v>136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>
        <v>137</v>
      </c>
      <c r="B64">
        <v>169</v>
      </c>
      <c r="C64">
        <v>171</v>
      </c>
      <c r="D64">
        <v>139</v>
      </c>
      <c r="E64">
        <v>154</v>
      </c>
      <c r="F64">
        <v>170</v>
      </c>
      <c r="G64">
        <v>155</v>
      </c>
      <c r="H64">
        <v>138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139</v>
      </c>
      <c r="B65">
        <v>171</v>
      </c>
      <c r="C65">
        <v>173</v>
      </c>
      <c r="D65">
        <v>141</v>
      </c>
      <c r="E65">
        <v>155</v>
      </c>
      <c r="F65">
        <v>172</v>
      </c>
      <c r="G65">
        <v>156</v>
      </c>
      <c r="H65">
        <v>140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141</v>
      </c>
      <c r="B66">
        <v>173</v>
      </c>
      <c r="C66">
        <v>175</v>
      </c>
      <c r="D66">
        <v>143</v>
      </c>
      <c r="E66">
        <v>156</v>
      </c>
      <c r="F66">
        <v>174</v>
      </c>
      <c r="G66">
        <v>157</v>
      </c>
      <c r="H66">
        <v>142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>
        <v>143</v>
      </c>
      <c r="B67">
        <v>175</v>
      </c>
      <c r="C67">
        <v>177</v>
      </c>
      <c r="D67">
        <v>145</v>
      </c>
      <c r="E67">
        <v>157</v>
      </c>
      <c r="F67">
        <v>176</v>
      </c>
      <c r="G67">
        <v>158</v>
      </c>
      <c r="H67">
        <v>144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>
        <v>145</v>
      </c>
      <c r="B68">
        <v>177</v>
      </c>
      <c r="C68">
        <v>179</v>
      </c>
      <c r="D68">
        <v>147</v>
      </c>
      <c r="E68">
        <v>158</v>
      </c>
      <c r="F68">
        <v>178</v>
      </c>
      <c r="G68">
        <v>159</v>
      </c>
      <c r="H68">
        <v>146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>
        <v>147</v>
      </c>
      <c r="B69">
        <v>179</v>
      </c>
      <c r="C69">
        <v>181</v>
      </c>
      <c r="D69">
        <v>149</v>
      </c>
      <c r="E69">
        <v>159</v>
      </c>
      <c r="F69">
        <v>180</v>
      </c>
      <c r="G69">
        <v>160</v>
      </c>
      <c r="H69">
        <v>148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>
        <v>161</v>
      </c>
      <c r="B70">
        <v>193</v>
      </c>
      <c r="C70">
        <v>195</v>
      </c>
      <c r="D70">
        <v>163</v>
      </c>
      <c r="E70">
        <v>182</v>
      </c>
      <c r="F70">
        <v>194</v>
      </c>
      <c r="G70">
        <v>183</v>
      </c>
      <c r="H70">
        <v>162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163</v>
      </c>
      <c r="B71">
        <v>195</v>
      </c>
      <c r="C71">
        <v>197</v>
      </c>
      <c r="D71">
        <v>165</v>
      </c>
      <c r="E71">
        <v>183</v>
      </c>
      <c r="F71">
        <v>196</v>
      </c>
      <c r="G71">
        <v>184</v>
      </c>
      <c r="H71">
        <v>164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165</v>
      </c>
      <c r="B72">
        <v>197</v>
      </c>
      <c r="C72">
        <v>199</v>
      </c>
      <c r="D72">
        <v>167</v>
      </c>
      <c r="E72">
        <v>184</v>
      </c>
      <c r="F72">
        <v>198</v>
      </c>
      <c r="G72">
        <v>185</v>
      </c>
      <c r="H72">
        <v>166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>
        <v>167</v>
      </c>
      <c r="B73">
        <v>199</v>
      </c>
      <c r="C73">
        <v>201</v>
      </c>
      <c r="D73">
        <v>169</v>
      </c>
      <c r="E73">
        <v>185</v>
      </c>
      <c r="F73">
        <v>200</v>
      </c>
      <c r="G73">
        <v>186</v>
      </c>
      <c r="H73">
        <v>168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169</v>
      </c>
      <c r="B74">
        <v>201</v>
      </c>
      <c r="C74">
        <v>203</v>
      </c>
      <c r="D74">
        <v>171</v>
      </c>
      <c r="E74">
        <v>186</v>
      </c>
      <c r="F74">
        <v>202</v>
      </c>
      <c r="G74">
        <v>187</v>
      </c>
      <c r="H74">
        <v>170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171</v>
      </c>
      <c r="B75">
        <v>203</v>
      </c>
      <c r="C75">
        <v>205</v>
      </c>
      <c r="D75">
        <v>173</v>
      </c>
      <c r="E75">
        <v>187</v>
      </c>
      <c r="F75">
        <v>204</v>
      </c>
      <c r="G75">
        <v>188</v>
      </c>
      <c r="H75">
        <v>172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>
        <v>173</v>
      </c>
      <c r="B76">
        <v>205</v>
      </c>
      <c r="C76">
        <v>207</v>
      </c>
      <c r="D76">
        <v>175</v>
      </c>
      <c r="E76">
        <v>188</v>
      </c>
      <c r="F76">
        <v>206</v>
      </c>
      <c r="G76">
        <v>189</v>
      </c>
      <c r="H76">
        <v>174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175</v>
      </c>
      <c r="B77">
        <v>207</v>
      </c>
      <c r="C77">
        <v>209</v>
      </c>
      <c r="D77">
        <v>177</v>
      </c>
      <c r="E77">
        <v>189</v>
      </c>
      <c r="F77">
        <v>208</v>
      </c>
      <c r="G77">
        <v>190</v>
      </c>
      <c r="H77">
        <v>176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>
        <v>177</v>
      </c>
      <c r="B78">
        <v>209</v>
      </c>
      <c r="C78">
        <v>211</v>
      </c>
      <c r="D78">
        <v>179</v>
      </c>
      <c r="E78">
        <v>190</v>
      </c>
      <c r="F78">
        <v>210</v>
      </c>
      <c r="G78">
        <v>191</v>
      </c>
      <c r="H78">
        <v>178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>
        <v>179</v>
      </c>
      <c r="B79">
        <v>211</v>
      </c>
      <c r="C79">
        <v>213</v>
      </c>
      <c r="D79">
        <v>181</v>
      </c>
      <c r="E79">
        <v>191</v>
      </c>
      <c r="F79">
        <v>212</v>
      </c>
      <c r="G79">
        <v>192</v>
      </c>
      <c r="H79">
        <v>180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>
        <v>193</v>
      </c>
      <c r="B80">
        <v>225</v>
      </c>
      <c r="C80">
        <v>227</v>
      </c>
      <c r="D80">
        <v>195</v>
      </c>
      <c r="E80">
        <v>214</v>
      </c>
      <c r="F80">
        <v>226</v>
      </c>
      <c r="G80">
        <v>215</v>
      </c>
      <c r="H80">
        <v>194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>
        <v>195</v>
      </c>
      <c r="B81">
        <v>227</v>
      </c>
      <c r="C81">
        <v>229</v>
      </c>
      <c r="D81">
        <v>197</v>
      </c>
      <c r="E81">
        <v>215</v>
      </c>
      <c r="F81">
        <v>228</v>
      </c>
      <c r="G81">
        <v>216</v>
      </c>
      <c r="H81">
        <v>196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>
        <v>197</v>
      </c>
      <c r="B82">
        <v>229</v>
      </c>
      <c r="C82">
        <v>231</v>
      </c>
      <c r="D82">
        <v>199</v>
      </c>
      <c r="E82">
        <v>216</v>
      </c>
      <c r="F82">
        <v>230</v>
      </c>
      <c r="G82">
        <v>217</v>
      </c>
      <c r="H82">
        <v>198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>
        <v>199</v>
      </c>
      <c r="B83">
        <v>231</v>
      </c>
      <c r="C83">
        <v>233</v>
      </c>
      <c r="D83">
        <v>201</v>
      </c>
      <c r="E83">
        <v>217</v>
      </c>
      <c r="F83">
        <v>232</v>
      </c>
      <c r="G83">
        <v>218</v>
      </c>
      <c r="H83">
        <v>200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>
        <v>201</v>
      </c>
      <c r="B84">
        <v>233</v>
      </c>
      <c r="C84">
        <v>235</v>
      </c>
      <c r="D84">
        <v>203</v>
      </c>
      <c r="E84">
        <v>218</v>
      </c>
      <c r="F84">
        <v>234</v>
      </c>
      <c r="G84">
        <v>219</v>
      </c>
      <c r="H84">
        <v>202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>
        <v>203</v>
      </c>
      <c r="B85">
        <v>235</v>
      </c>
      <c r="C85">
        <v>237</v>
      </c>
      <c r="D85">
        <v>205</v>
      </c>
      <c r="E85">
        <v>219</v>
      </c>
      <c r="F85">
        <v>236</v>
      </c>
      <c r="G85">
        <v>220</v>
      </c>
      <c r="H85">
        <v>204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>
        <v>205</v>
      </c>
      <c r="B86">
        <v>237</v>
      </c>
      <c r="C86">
        <v>239</v>
      </c>
      <c r="D86">
        <v>207</v>
      </c>
      <c r="E86">
        <v>220</v>
      </c>
      <c r="F86">
        <v>238</v>
      </c>
      <c r="G86">
        <v>221</v>
      </c>
      <c r="H86">
        <v>206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207</v>
      </c>
      <c r="B87">
        <v>239</v>
      </c>
      <c r="C87">
        <v>241</v>
      </c>
      <c r="D87">
        <v>209</v>
      </c>
      <c r="E87">
        <v>221</v>
      </c>
      <c r="F87">
        <v>240</v>
      </c>
      <c r="G87">
        <v>222</v>
      </c>
      <c r="H87">
        <v>208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209</v>
      </c>
      <c r="B88">
        <v>241</v>
      </c>
      <c r="C88">
        <v>243</v>
      </c>
      <c r="D88">
        <v>211</v>
      </c>
      <c r="E88">
        <v>222</v>
      </c>
      <c r="F88">
        <v>242</v>
      </c>
      <c r="G88">
        <v>223</v>
      </c>
      <c r="H88">
        <v>210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211</v>
      </c>
      <c r="B89">
        <v>243</v>
      </c>
      <c r="C89">
        <v>245</v>
      </c>
      <c r="D89">
        <v>213</v>
      </c>
      <c r="E89">
        <v>223</v>
      </c>
      <c r="F89">
        <v>244</v>
      </c>
      <c r="G89">
        <v>224</v>
      </c>
      <c r="H89">
        <v>212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225</v>
      </c>
      <c r="B90">
        <v>257</v>
      </c>
      <c r="C90">
        <v>259</v>
      </c>
      <c r="D90">
        <v>227</v>
      </c>
      <c r="E90">
        <v>246</v>
      </c>
      <c r="F90">
        <v>258</v>
      </c>
      <c r="G90">
        <v>247</v>
      </c>
      <c r="H90">
        <v>226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227</v>
      </c>
      <c r="B91">
        <v>259</v>
      </c>
      <c r="C91">
        <v>261</v>
      </c>
      <c r="D91">
        <v>229</v>
      </c>
      <c r="E91">
        <v>247</v>
      </c>
      <c r="F91">
        <v>260</v>
      </c>
      <c r="G91">
        <v>248</v>
      </c>
      <c r="H91">
        <v>228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229</v>
      </c>
      <c r="B92">
        <v>261</v>
      </c>
      <c r="C92">
        <v>263</v>
      </c>
      <c r="D92">
        <v>231</v>
      </c>
      <c r="E92">
        <v>248</v>
      </c>
      <c r="F92">
        <v>262</v>
      </c>
      <c r="G92">
        <v>249</v>
      </c>
      <c r="H92">
        <v>230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231</v>
      </c>
      <c r="B93">
        <v>263</v>
      </c>
      <c r="C93">
        <v>265</v>
      </c>
      <c r="D93">
        <v>233</v>
      </c>
      <c r="E93">
        <v>249</v>
      </c>
      <c r="F93">
        <v>264</v>
      </c>
      <c r="G93">
        <v>250</v>
      </c>
      <c r="H93">
        <v>232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>
        <v>233</v>
      </c>
      <c r="B94">
        <v>265</v>
      </c>
      <c r="C94">
        <v>267</v>
      </c>
      <c r="D94">
        <v>235</v>
      </c>
      <c r="E94">
        <v>250</v>
      </c>
      <c r="F94">
        <v>266</v>
      </c>
      <c r="G94">
        <v>251</v>
      </c>
      <c r="H94">
        <v>234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235</v>
      </c>
      <c r="B95">
        <v>267</v>
      </c>
      <c r="C95">
        <v>269</v>
      </c>
      <c r="D95">
        <v>237</v>
      </c>
      <c r="E95">
        <v>251</v>
      </c>
      <c r="F95">
        <v>268</v>
      </c>
      <c r="G95">
        <v>252</v>
      </c>
      <c r="H95">
        <v>236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237</v>
      </c>
      <c r="B96">
        <v>269</v>
      </c>
      <c r="C96">
        <v>271</v>
      </c>
      <c r="D96">
        <v>239</v>
      </c>
      <c r="E96">
        <v>252</v>
      </c>
      <c r="F96">
        <v>270</v>
      </c>
      <c r="G96">
        <v>253</v>
      </c>
      <c r="H96">
        <v>238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239</v>
      </c>
      <c r="B97">
        <v>271</v>
      </c>
      <c r="C97">
        <v>273</v>
      </c>
      <c r="D97">
        <v>241</v>
      </c>
      <c r="E97">
        <v>253</v>
      </c>
      <c r="F97">
        <v>272</v>
      </c>
      <c r="G97">
        <v>254</v>
      </c>
      <c r="H97">
        <v>240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>
        <v>241</v>
      </c>
      <c r="B98">
        <v>273</v>
      </c>
      <c r="C98">
        <v>275</v>
      </c>
      <c r="D98">
        <v>243</v>
      </c>
      <c r="E98">
        <v>254</v>
      </c>
      <c r="F98">
        <v>274</v>
      </c>
      <c r="G98">
        <v>255</v>
      </c>
      <c r="H98">
        <v>242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243</v>
      </c>
      <c r="B99">
        <v>275</v>
      </c>
      <c r="C99">
        <v>277</v>
      </c>
      <c r="D99">
        <v>245</v>
      </c>
      <c r="E99">
        <v>255</v>
      </c>
      <c r="F99">
        <v>276</v>
      </c>
      <c r="G99">
        <v>256</v>
      </c>
      <c r="H99">
        <v>244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>
        <v>257</v>
      </c>
      <c r="B100">
        <v>289</v>
      </c>
      <c r="C100">
        <v>291</v>
      </c>
      <c r="D100">
        <v>259</v>
      </c>
      <c r="E100">
        <v>278</v>
      </c>
      <c r="F100">
        <v>290</v>
      </c>
      <c r="G100">
        <v>279</v>
      </c>
      <c r="H100">
        <v>258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>
        <v>259</v>
      </c>
      <c r="B101">
        <v>291</v>
      </c>
      <c r="C101">
        <v>293</v>
      </c>
      <c r="D101">
        <v>261</v>
      </c>
      <c r="E101">
        <v>279</v>
      </c>
      <c r="F101">
        <v>292</v>
      </c>
      <c r="G101">
        <v>280</v>
      </c>
      <c r="H101">
        <v>260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5">
      <c r="A102">
        <v>261</v>
      </c>
      <c r="B102">
        <v>293</v>
      </c>
      <c r="C102">
        <v>295</v>
      </c>
      <c r="D102">
        <v>263</v>
      </c>
      <c r="E102">
        <v>280</v>
      </c>
      <c r="F102">
        <v>294</v>
      </c>
      <c r="G102">
        <v>281</v>
      </c>
      <c r="H102">
        <v>262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5">
      <c r="A103">
        <v>263</v>
      </c>
      <c r="B103">
        <v>295</v>
      </c>
      <c r="C103">
        <v>297</v>
      </c>
      <c r="D103">
        <v>265</v>
      </c>
      <c r="E103">
        <v>281</v>
      </c>
      <c r="F103">
        <v>296</v>
      </c>
      <c r="G103">
        <v>282</v>
      </c>
      <c r="H103">
        <v>264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265</v>
      </c>
      <c r="B104">
        <v>297</v>
      </c>
      <c r="C104">
        <v>299</v>
      </c>
      <c r="D104">
        <v>267</v>
      </c>
      <c r="E104">
        <v>282</v>
      </c>
      <c r="F104">
        <v>298</v>
      </c>
      <c r="G104">
        <v>283</v>
      </c>
      <c r="H104">
        <v>266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267</v>
      </c>
      <c r="B105">
        <v>299</v>
      </c>
      <c r="C105">
        <v>301</v>
      </c>
      <c r="D105">
        <v>269</v>
      </c>
      <c r="E105">
        <v>283</v>
      </c>
      <c r="F105">
        <v>300</v>
      </c>
      <c r="G105">
        <v>284</v>
      </c>
      <c r="H105">
        <v>268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269</v>
      </c>
      <c r="B106">
        <v>301</v>
      </c>
      <c r="C106">
        <v>303</v>
      </c>
      <c r="D106">
        <v>271</v>
      </c>
      <c r="E106">
        <v>284</v>
      </c>
      <c r="F106">
        <v>302</v>
      </c>
      <c r="G106">
        <v>285</v>
      </c>
      <c r="H106">
        <v>270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271</v>
      </c>
      <c r="B107">
        <v>303</v>
      </c>
      <c r="C107">
        <v>305</v>
      </c>
      <c r="D107">
        <v>273</v>
      </c>
      <c r="E107">
        <v>285</v>
      </c>
      <c r="F107">
        <v>304</v>
      </c>
      <c r="G107">
        <v>286</v>
      </c>
      <c r="H107">
        <v>272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273</v>
      </c>
      <c r="B108">
        <v>305</v>
      </c>
      <c r="C108">
        <v>307</v>
      </c>
      <c r="D108">
        <v>275</v>
      </c>
      <c r="E108">
        <v>286</v>
      </c>
      <c r="F108">
        <v>306</v>
      </c>
      <c r="G108">
        <v>287</v>
      </c>
      <c r="H108">
        <v>274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275</v>
      </c>
      <c r="B109">
        <v>307</v>
      </c>
      <c r="C109">
        <v>309</v>
      </c>
      <c r="D109">
        <v>277</v>
      </c>
      <c r="E109">
        <v>287</v>
      </c>
      <c r="F109">
        <v>308</v>
      </c>
      <c r="G109">
        <v>288</v>
      </c>
      <c r="H109">
        <v>276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289</v>
      </c>
      <c r="B110">
        <v>321</v>
      </c>
      <c r="C110">
        <v>323</v>
      </c>
      <c r="D110">
        <v>291</v>
      </c>
      <c r="E110">
        <v>310</v>
      </c>
      <c r="F110">
        <v>322</v>
      </c>
      <c r="G110">
        <v>311</v>
      </c>
      <c r="H110">
        <v>290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291</v>
      </c>
      <c r="B111">
        <v>323</v>
      </c>
      <c r="C111">
        <v>325</v>
      </c>
      <c r="D111">
        <v>293</v>
      </c>
      <c r="E111">
        <v>311</v>
      </c>
      <c r="F111">
        <v>324</v>
      </c>
      <c r="G111">
        <v>312</v>
      </c>
      <c r="H111">
        <v>292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>
        <v>293</v>
      </c>
      <c r="B112">
        <v>325</v>
      </c>
      <c r="C112">
        <v>327</v>
      </c>
      <c r="D112">
        <v>295</v>
      </c>
      <c r="E112">
        <v>312</v>
      </c>
      <c r="F112">
        <v>326</v>
      </c>
      <c r="G112">
        <v>313</v>
      </c>
      <c r="H112">
        <v>294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295</v>
      </c>
      <c r="B113">
        <v>327</v>
      </c>
      <c r="C113">
        <v>329</v>
      </c>
      <c r="D113">
        <v>297</v>
      </c>
      <c r="E113">
        <v>313</v>
      </c>
      <c r="F113">
        <v>328</v>
      </c>
      <c r="G113">
        <v>314</v>
      </c>
      <c r="H113">
        <v>296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>
        <v>297</v>
      </c>
      <c r="B114">
        <v>329</v>
      </c>
      <c r="C114">
        <v>331</v>
      </c>
      <c r="D114">
        <v>299</v>
      </c>
      <c r="E114">
        <v>314</v>
      </c>
      <c r="F114">
        <v>330</v>
      </c>
      <c r="G114">
        <v>315</v>
      </c>
      <c r="H114">
        <v>298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299</v>
      </c>
      <c r="B115">
        <v>331</v>
      </c>
      <c r="C115">
        <v>333</v>
      </c>
      <c r="D115">
        <v>301</v>
      </c>
      <c r="E115">
        <v>315</v>
      </c>
      <c r="F115">
        <v>332</v>
      </c>
      <c r="G115">
        <v>316</v>
      </c>
      <c r="H115">
        <v>300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301</v>
      </c>
      <c r="B116">
        <v>333</v>
      </c>
      <c r="C116">
        <v>335</v>
      </c>
      <c r="D116">
        <v>303</v>
      </c>
      <c r="E116">
        <v>316</v>
      </c>
      <c r="F116">
        <v>334</v>
      </c>
      <c r="G116">
        <v>317</v>
      </c>
      <c r="H116">
        <v>302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5">
      <c r="A117">
        <v>303</v>
      </c>
      <c r="B117">
        <v>335</v>
      </c>
      <c r="C117">
        <v>337</v>
      </c>
      <c r="D117">
        <v>305</v>
      </c>
      <c r="E117">
        <v>317</v>
      </c>
      <c r="F117">
        <v>336</v>
      </c>
      <c r="G117">
        <v>318</v>
      </c>
      <c r="H117">
        <v>304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305</v>
      </c>
      <c r="B118">
        <v>337</v>
      </c>
      <c r="C118">
        <v>339</v>
      </c>
      <c r="D118">
        <v>307</v>
      </c>
      <c r="E118">
        <v>318</v>
      </c>
      <c r="F118">
        <v>338</v>
      </c>
      <c r="G118">
        <v>319</v>
      </c>
      <c r="H118">
        <v>306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307</v>
      </c>
      <c r="B119">
        <v>339</v>
      </c>
      <c r="C119">
        <v>341</v>
      </c>
      <c r="D119">
        <v>309</v>
      </c>
      <c r="E119">
        <v>319</v>
      </c>
      <c r="F119">
        <v>340</v>
      </c>
      <c r="G119">
        <v>320</v>
      </c>
      <c r="H119">
        <v>308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0"/>
  <sheetViews>
    <sheetView topLeftCell="A85" zoomScale="90" zoomScaleNormal="90" workbookViewId="0">
      <selection activeCell="L51" sqref="L51:L90"/>
    </sheetView>
  </sheetViews>
  <sheetFormatPr defaultRowHeight="14" x14ac:dyDescent="0.25"/>
  <cols>
    <col min="1" max="1" width="8.7265625" customWidth="1"/>
    <col min="2" max="2" width="11.54296875" customWidth="1"/>
    <col min="3" max="3" width="11.453125" customWidth="1"/>
    <col min="4" max="4" width="10.81640625" customWidth="1"/>
    <col min="5" max="5" width="12" customWidth="1"/>
    <col min="6" max="6" width="10.26953125" customWidth="1"/>
    <col min="7" max="7" width="10.54296875" customWidth="1"/>
    <col min="8" max="8" width="12.08984375" customWidth="1"/>
    <col min="9" max="9" width="12.453125" customWidth="1"/>
    <col min="10" max="10" width="13.54296875" customWidth="1"/>
    <col min="11" max="11" width="12.08984375" customWidth="1"/>
    <col min="12" max="12" width="11.6328125" customWidth="1"/>
    <col min="13" max="13" width="11.453125" customWidth="1"/>
    <col min="14" max="14" width="11.54296875" customWidth="1"/>
    <col min="15" max="15" width="12.26953125" customWidth="1"/>
    <col min="16" max="16" width="11.7265625" customWidth="1"/>
    <col min="17" max="17" width="10.36328125" customWidth="1"/>
    <col min="18" max="18" width="11.1796875" customWidth="1"/>
    <col min="19" max="19" width="12.08984375" customWidth="1"/>
    <col min="20" max="20" width="10.453125" customWidth="1"/>
    <col min="21" max="21" width="12.453125" customWidth="1"/>
    <col min="22" max="22" width="13.54296875" customWidth="1"/>
    <col min="23" max="23" width="9.26953125" bestFit="1" customWidth="1"/>
    <col min="24" max="24" width="11" customWidth="1"/>
    <col min="25" max="25" width="12.7265625" customWidth="1"/>
  </cols>
  <sheetData>
    <row r="1" spans="1:13" x14ac:dyDescent="0.25">
      <c r="A1" s="2" t="s">
        <v>131</v>
      </c>
    </row>
    <row r="2" spans="1:13" x14ac:dyDescent="0.25">
      <c r="A2" t="s">
        <v>147</v>
      </c>
      <c r="M2" s="1"/>
    </row>
    <row r="3" spans="1:13" x14ac:dyDescent="0.25">
      <c r="B3" t="s">
        <v>108</v>
      </c>
      <c r="C3" t="s">
        <v>111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142</v>
      </c>
    </row>
    <row r="4" spans="1:13" x14ac:dyDescent="0.25">
      <c r="A4">
        <v>1</v>
      </c>
      <c r="B4">
        <v>10.4</v>
      </c>
      <c r="C4">
        <v>204</v>
      </c>
      <c r="D4" s="1">
        <v>0.01</v>
      </c>
      <c r="E4" s="1">
        <f>-0.005+0.000125</f>
        <v>-4.875E-3</v>
      </c>
      <c r="F4">
        <v>1</v>
      </c>
      <c r="G4">
        <f>(0.5+E4/D4)^F4</f>
        <v>1.2500000000000011E-2</v>
      </c>
      <c r="H4">
        <f t="shared" ref="H4:H43" si="0">(B4-C4)*G4+C4</f>
        <v>201.57999999999998</v>
      </c>
      <c r="I4">
        <f>1/H4</f>
        <v>4.960809604127394E-3</v>
      </c>
      <c r="K4" s="1">
        <f>E4/0.01</f>
        <v>-0.48749999999999999</v>
      </c>
      <c r="L4" s="1"/>
    </row>
    <row r="5" spans="1:13" x14ac:dyDescent="0.25">
      <c r="A5">
        <v>2</v>
      </c>
      <c r="B5">
        <v>10.4</v>
      </c>
      <c r="C5">
        <v>204</v>
      </c>
      <c r="D5" s="1">
        <v>0.01</v>
      </c>
      <c r="E5" s="1">
        <f>E4+0.00025</f>
        <v>-4.6249999999999998E-3</v>
      </c>
      <c r="F5">
        <v>1</v>
      </c>
      <c r="G5">
        <f t="shared" ref="G5:G43" si="1">(0.5+E5/D5)^F5</f>
        <v>3.7500000000000033E-2</v>
      </c>
      <c r="H5">
        <f t="shared" si="0"/>
        <v>196.73999999999998</v>
      </c>
      <c r="I5">
        <f t="shared" ref="I5:I43" si="2">1/H5</f>
        <v>5.0828504625393929E-3</v>
      </c>
      <c r="K5" s="1">
        <f t="shared" ref="K5:K43" si="3">E5/0.01</f>
        <v>-0.46249999999999997</v>
      </c>
      <c r="L5" s="1"/>
    </row>
    <row r="6" spans="1:13" x14ac:dyDescent="0.25">
      <c r="A6">
        <v>3</v>
      </c>
      <c r="B6">
        <v>10.4</v>
      </c>
      <c r="C6">
        <v>204</v>
      </c>
      <c r="D6" s="1">
        <v>0.01</v>
      </c>
      <c r="E6" s="1">
        <f t="shared" ref="E6:E43" si="4">E5+0.00025</f>
        <v>-4.3749999999999995E-3</v>
      </c>
      <c r="F6">
        <v>1</v>
      </c>
      <c r="G6">
        <f t="shared" si="1"/>
        <v>6.2500000000000056E-2</v>
      </c>
      <c r="H6">
        <f t="shared" si="0"/>
        <v>191.89999999999998</v>
      </c>
      <c r="I6">
        <f t="shared" si="2"/>
        <v>5.211047420531527E-3</v>
      </c>
      <c r="K6" s="1">
        <f t="shared" si="3"/>
        <v>-0.43749999999999994</v>
      </c>
      <c r="L6" s="1"/>
    </row>
    <row r="7" spans="1:13" x14ac:dyDescent="0.25">
      <c r="A7">
        <v>4</v>
      </c>
      <c r="B7">
        <v>10.4</v>
      </c>
      <c r="C7">
        <v>204</v>
      </c>
      <c r="D7" s="1">
        <v>0.01</v>
      </c>
      <c r="E7" s="1">
        <f t="shared" si="4"/>
        <v>-4.1249999999999993E-3</v>
      </c>
      <c r="F7">
        <v>1</v>
      </c>
      <c r="G7">
        <f t="shared" si="1"/>
        <v>8.7500000000000078E-2</v>
      </c>
      <c r="H7">
        <f t="shared" si="0"/>
        <v>187.05999999999997</v>
      </c>
      <c r="I7">
        <f t="shared" si="2"/>
        <v>5.3458783278092599E-3</v>
      </c>
      <c r="K7" s="1">
        <f t="shared" si="3"/>
        <v>-0.41249999999999992</v>
      </c>
      <c r="L7" s="1"/>
    </row>
    <row r="8" spans="1:13" x14ac:dyDescent="0.25">
      <c r="A8">
        <v>5</v>
      </c>
      <c r="B8">
        <v>10.4</v>
      </c>
      <c r="C8">
        <v>204</v>
      </c>
      <c r="D8" s="1">
        <v>0.01</v>
      </c>
      <c r="E8" s="1">
        <f t="shared" si="4"/>
        <v>-3.8749999999999991E-3</v>
      </c>
      <c r="F8">
        <v>1</v>
      </c>
      <c r="G8">
        <f t="shared" si="1"/>
        <v>0.1125000000000001</v>
      </c>
      <c r="H8">
        <f t="shared" si="0"/>
        <v>182.21999999999997</v>
      </c>
      <c r="I8">
        <f t="shared" si="2"/>
        <v>5.4878718033146753E-3</v>
      </c>
      <c r="K8" s="1">
        <f t="shared" si="3"/>
        <v>-0.3874999999999999</v>
      </c>
      <c r="L8" s="1"/>
    </row>
    <row r="9" spans="1:13" x14ac:dyDescent="0.25">
      <c r="A9">
        <v>6</v>
      </c>
      <c r="B9">
        <v>10.4</v>
      </c>
      <c r="C9">
        <v>204</v>
      </c>
      <c r="D9" s="1">
        <v>0.01</v>
      </c>
      <c r="E9" s="1">
        <f t="shared" si="4"/>
        <v>-3.6249999999999989E-3</v>
      </c>
      <c r="F9">
        <v>1</v>
      </c>
      <c r="G9">
        <f t="shared" si="1"/>
        <v>0.13750000000000012</v>
      </c>
      <c r="H9">
        <f t="shared" si="0"/>
        <v>177.37999999999997</v>
      </c>
      <c r="I9">
        <f t="shared" si="2"/>
        <v>5.6376141616867751E-3</v>
      </c>
      <c r="K9" s="1">
        <f t="shared" si="3"/>
        <v>-0.36249999999999988</v>
      </c>
      <c r="L9" s="1"/>
    </row>
    <row r="10" spans="1:13" x14ac:dyDescent="0.25">
      <c r="A10">
        <v>7</v>
      </c>
      <c r="B10">
        <v>10.4</v>
      </c>
      <c r="C10">
        <v>204</v>
      </c>
      <c r="D10" s="1">
        <v>0.01</v>
      </c>
      <c r="E10" s="1">
        <f t="shared" si="4"/>
        <v>-3.3749999999999987E-3</v>
      </c>
      <c r="F10">
        <v>1</v>
      </c>
      <c r="G10">
        <f t="shared" si="1"/>
        <v>0.16250000000000014</v>
      </c>
      <c r="H10">
        <f t="shared" si="0"/>
        <v>172.53999999999996</v>
      </c>
      <c r="I10">
        <f t="shared" si="2"/>
        <v>5.7957575055059708E-3</v>
      </c>
      <c r="K10" s="1">
        <f t="shared" si="3"/>
        <v>-0.33749999999999986</v>
      </c>
      <c r="L10" s="1"/>
    </row>
    <row r="11" spans="1:13" x14ac:dyDescent="0.25">
      <c r="A11">
        <v>8</v>
      </c>
      <c r="B11">
        <v>10.4</v>
      </c>
      <c r="C11">
        <v>204</v>
      </c>
      <c r="D11" s="1">
        <v>0.01</v>
      </c>
      <c r="E11" s="1">
        <f t="shared" si="4"/>
        <v>-3.1249999999999984E-3</v>
      </c>
      <c r="F11">
        <v>1</v>
      </c>
      <c r="G11">
        <f t="shared" si="1"/>
        <v>0.18750000000000017</v>
      </c>
      <c r="H11">
        <f t="shared" si="0"/>
        <v>167.69999999999996</v>
      </c>
      <c r="I11">
        <f t="shared" si="2"/>
        <v>5.9630292188431735E-3</v>
      </c>
      <c r="K11" s="1">
        <f t="shared" si="3"/>
        <v>-0.31249999999999983</v>
      </c>
      <c r="L11" s="1"/>
    </row>
    <row r="12" spans="1:13" x14ac:dyDescent="0.25">
      <c r="A12">
        <v>9</v>
      </c>
      <c r="B12">
        <v>10.4</v>
      </c>
      <c r="C12">
        <v>204</v>
      </c>
      <c r="D12" s="1">
        <v>0.01</v>
      </c>
      <c r="E12" s="1">
        <f t="shared" si="4"/>
        <v>-2.8749999999999982E-3</v>
      </c>
      <c r="F12">
        <v>1</v>
      </c>
      <c r="G12">
        <f t="shared" si="1"/>
        <v>0.21250000000000019</v>
      </c>
      <c r="H12">
        <f t="shared" si="0"/>
        <v>162.85999999999996</v>
      </c>
      <c r="I12">
        <f t="shared" si="2"/>
        <v>6.1402431536288857E-3</v>
      </c>
      <c r="K12" s="1">
        <f t="shared" si="3"/>
        <v>-0.28749999999999981</v>
      </c>
      <c r="L12" s="1"/>
    </row>
    <row r="13" spans="1:13" x14ac:dyDescent="0.25">
      <c r="A13">
        <v>10</v>
      </c>
      <c r="B13">
        <v>10.4</v>
      </c>
      <c r="C13">
        <v>204</v>
      </c>
      <c r="D13" s="1">
        <v>0.01</v>
      </c>
      <c r="E13" s="1">
        <f t="shared" si="4"/>
        <v>-2.624999999999998E-3</v>
      </c>
      <c r="F13">
        <v>1</v>
      </c>
      <c r="G13">
        <f t="shared" si="1"/>
        <v>0.23750000000000021</v>
      </c>
      <c r="H13">
        <f t="shared" si="0"/>
        <v>158.01999999999995</v>
      </c>
      <c r="I13">
        <f t="shared" si="2"/>
        <v>6.3283128717883828E-3</v>
      </c>
      <c r="K13" s="1">
        <f t="shared" si="3"/>
        <v>-0.26249999999999979</v>
      </c>
      <c r="L13" s="1"/>
    </row>
    <row r="14" spans="1:13" x14ac:dyDescent="0.25">
      <c r="A14">
        <v>11</v>
      </c>
      <c r="B14">
        <v>10.4</v>
      </c>
      <c r="C14">
        <v>204</v>
      </c>
      <c r="D14" s="1">
        <v>0.01</v>
      </c>
      <c r="E14" s="1">
        <f t="shared" si="4"/>
        <v>-2.3749999999999978E-3</v>
      </c>
      <c r="F14">
        <v>1</v>
      </c>
      <c r="G14">
        <f t="shared" si="1"/>
        <v>0.26250000000000023</v>
      </c>
      <c r="H14">
        <f t="shared" si="0"/>
        <v>153.17999999999995</v>
      </c>
      <c r="I14">
        <f t="shared" si="2"/>
        <v>6.5282673978326175E-3</v>
      </c>
      <c r="K14" s="1">
        <f t="shared" si="3"/>
        <v>-0.23749999999999977</v>
      </c>
      <c r="L14" s="1"/>
    </row>
    <row r="15" spans="1:13" x14ac:dyDescent="0.25">
      <c r="A15">
        <v>12</v>
      </c>
      <c r="B15">
        <v>10.4</v>
      </c>
      <c r="C15">
        <v>204</v>
      </c>
      <c r="D15" s="1">
        <v>0.01</v>
      </c>
      <c r="E15" s="1">
        <f t="shared" si="4"/>
        <v>-2.1249999999999976E-3</v>
      </c>
      <c r="F15">
        <v>1</v>
      </c>
      <c r="G15">
        <f t="shared" si="1"/>
        <v>0.28750000000000026</v>
      </c>
      <c r="H15">
        <f t="shared" si="0"/>
        <v>148.33999999999995</v>
      </c>
      <c r="I15">
        <f t="shared" si="2"/>
        <v>6.741270055278417E-3</v>
      </c>
      <c r="K15" s="1">
        <f t="shared" si="3"/>
        <v>-0.21249999999999974</v>
      </c>
      <c r="L15" s="1"/>
    </row>
    <row r="16" spans="1:13" x14ac:dyDescent="0.25">
      <c r="A16">
        <v>13</v>
      </c>
      <c r="B16">
        <v>10.4</v>
      </c>
      <c r="C16">
        <v>204</v>
      </c>
      <c r="D16" s="1">
        <v>0.01</v>
      </c>
      <c r="E16" s="1">
        <f t="shared" si="4"/>
        <v>-1.8749999999999975E-3</v>
      </c>
      <c r="F16">
        <v>1</v>
      </c>
      <c r="G16">
        <f t="shared" si="1"/>
        <v>0.31250000000000022</v>
      </c>
      <c r="H16">
        <f t="shared" si="0"/>
        <v>143.49999999999994</v>
      </c>
      <c r="I16">
        <f t="shared" si="2"/>
        <v>6.968641114982581E-3</v>
      </c>
      <c r="K16" s="1">
        <f t="shared" si="3"/>
        <v>-0.18749999999999975</v>
      </c>
      <c r="L16" s="1"/>
    </row>
    <row r="17" spans="1:12" x14ac:dyDescent="0.25">
      <c r="A17">
        <v>14</v>
      </c>
      <c r="B17">
        <v>10.4</v>
      </c>
      <c r="C17">
        <v>204</v>
      </c>
      <c r="D17" s="1">
        <v>0.01</v>
      </c>
      <c r="E17" s="1">
        <f t="shared" si="4"/>
        <v>-1.6249999999999975E-3</v>
      </c>
      <c r="F17">
        <v>1</v>
      </c>
      <c r="G17">
        <f t="shared" si="1"/>
        <v>0.33750000000000024</v>
      </c>
      <c r="H17">
        <f t="shared" si="0"/>
        <v>138.65999999999997</v>
      </c>
      <c r="I17">
        <f t="shared" si="2"/>
        <v>7.2118851867878277E-3</v>
      </c>
      <c r="K17" s="1">
        <f t="shared" si="3"/>
        <v>-0.16249999999999976</v>
      </c>
      <c r="L17" s="1"/>
    </row>
    <row r="18" spans="1:12" x14ac:dyDescent="0.25">
      <c r="A18">
        <v>15</v>
      </c>
      <c r="B18">
        <v>10.4</v>
      </c>
      <c r="C18">
        <v>204</v>
      </c>
      <c r="D18" s="1">
        <v>0.01</v>
      </c>
      <c r="E18" s="1">
        <f t="shared" si="4"/>
        <v>-1.3749999999999975E-3</v>
      </c>
      <c r="F18">
        <v>1</v>
      </c>
      <c r="G18">
        <f t="shared" si="1"/>
        <v>0.36250000000000027</v>
      </c>
      <c r="H18">
        <f t="shared" si="0"/>
        <v>133.81999999999994</v>
      </c>
      <c r="I18">
        <f t="shared" si="2"/>
        <v>7.4727245553728927E-3</v>
      </c>
      <c r="K18" s="1">
        <f t="shared" si="3"/>
        <v>-0.13749999999999976</v>
      </c>
      <c r="L18" s="1"/>
    </row>
    <row r="19" spans="1:12" x14ac:dyDescent="0.25">
      <c r="A19">
        <v>16</v>
      </c>
      <c r="B19">
        <v>10.4</v>
      </c>
      <c r="C19">
        <v>204</v>
      </c>
      <c r="D19" s="1">
        <v>0.01</v>
      </c>
      <c r="E19" s="1">
        <f t="shared" si="4"/>
        <v>-1.1249999999999975E-3</v>
      </c>
      <c r="F19">
        <v>1</v>
      </c>
      <c r="G19">
        <f t="shared" si="1"/>
        <v>0.38750000000000023</v>
      </c>
      <c r="H19">
        <f t="shared" si="0"/>
        <v>128.97999999999996</v>
      </c>
      <c r="I19">
        <f t="shared" si="2"/>
        <v>7.753140021708794E-3</v>
      </c>
      <c r="K19" s="1">
        <f t="shared" si="3"/>
        <v>-0.11249999999999975</v>
      </c>
      <c r="L19" s="1"/>
    </row>
    <row r="20" spans="1:12" x14ac:dyDescent="0.25">
      <c r="A20">
        <v>17</v>
      </c>
      <c r="B20">
        <v>10.4</v>
      </c>
      <c r="C20">
        <v>204</v>
      </c>
      <c r="D20" s="1">
        <v>0.01</v>
      </c>
      <c r="E20" s="1">
        <f t="shared" si="4"/>
        <v>-8.7499999999999752E-4</v>
      </c>
      <c r="F20">
        <v>1</v>
      </c>
      <c r="G20">
        <f t="shared" si="1"/>
        <v>0.41250000000000026</v>
      </c>
      <c r="H20">
        <f t="shared" si="0"/>
        <v>124.13999999999996</v>
      </c>
      <c r="I20">
        <f t="shared" si="2"/>
        <v>8.0554212985339164E-3</v>
      </c>
      <c r="K20" s="1">
        <f t="shared" si="3"/>
        <v>-8.7499999999999745E-2</v>
      </c>
      <c r="L20" s="1"/>
    </row>
    <row r="21" spans="1:12" x14ac:dyDescent="0.25">
      <c r="A21">
        <v>18</v>
      </c>
      <c r="B21">
        <v>10.4</v>
      </c>
      <c r="C21">
        <v>204</v>
      </c>
      <c r="D21" s="1">
        <v>0.01</v>
      </c>
      <c r="E21" s="1">
        <f t="shared" si="4"/>
        <v>-6.2499999999999752E-4</v>
      </c>
      <c r="F21">
        <v>1</v>
      </c>
      <c r="G21">
        <f t="shared" si="1"/>
        <v>0.43750000000000022</v>
      </c>
      <c r="H21">
        <f t="shared" si="0"/>
        <v>119.29999999999995</v>
      </c>
      <c r="I21">
        <f t="shared" si="2"/>
        <v>8.3822296730930463E-3</v>
      </c>
      <c r="K21" s="1">
        <f t="shared" si="3"/>
        <v>-6.249999999999975E-2</v>
      </c>
      <c r="L21" s="1"/>
    </row>
    <row r="22" spans="1:12" x14ac:dyDescent="0.25">
      <c r="A22">
        <v>19</v>
      </c>
      <c r="B22">
        <v>10.4</v>
      </c>
      <c r="C22">
        <v>204</v>
      </c>
      <c r="D22" s="1">
        <v>0.01</v>
      </c>
      <c r="E22" s="1">
        <f t="shared" si="4"/>
        <v>-3.7499999999999751E-4</v>
      </c>
      <c r="F22">
        <v>1</v>
      </c>
      <c r="G22">
        <f t="shared" si="1"/>
        <v>0.46250000000000024</v>
      </c>
      <c r="H22">
        <f t="shared" si="0"/>
        <v>114.45999999999995</v>
      </c>
      <c r="I22">
        <f t="shared" si="2"/>
        <v>8.7366765682334469E-3</v>
      </c>
      <c r="K22" s="1">
        <f t="shared" si="3"/>
        <v>-3.7499999999999749E-2</v>
      </c>
      <c r="L22" s="1"/>
    </row>
    <row r="23" spans="1:12" x14ac:dyDescent="0.25">
      <c r="A23">
        <v>20</v>
      </c>
      <c r="B23">
        <v>10.4</v>
      </c>
      <c r="C23">
        <v>204</v>
      </c>
      <c r="D23" s="1">
        <v>0.01</v>
      </c>
      <c r="E23" s="1">
        <f t="shared" si="4"/>
        <v>-1.2499999999999751E-4</v>
      </c>
      <c r="F23">
        <v>1</v>
      </c>
      <c r="G23">
        <f t="shared" si="1"/>
        <v>0.48750000000000027</v>
      </c>
      <c r="H23">
        <f t="shared" si="0"/>
        <v>109.61999999999995</v>
      </c>
      <c r="I23">
        <f t="shared" si="2"/>
        <v>9.1224229155263681E-3</v>
      </c>
      <c r="K23" s="1">
        <f t="shared" si="3"/>
        <v>-1.2499999999999751E-2</v>
      </c>
      <c r="L23" s="1"/>
    </row>
    <row r="24" spans="1:12" x14ac:dyDescent="0.25">
      <c r="A24">
        <v>21</v>
      </c>
      <c r="B24">
        <v>10.4</v>
      </c>
      <c r="C24">
        <v>204</v>
      </c>
      <c r="D24" s="1">
        <v>0.01</v>
      </c>
      <c r="E24" s="1">
        <f t="shared" si="4"/>
        <v>1.250000000000025E-4</v>
      </c>
      <c r="F24">
        <v>1</v>
      </c>
      <c r="G24">
        <f t="shared" si="1"/>
        <v>0.51250000000000029</v>
      </c>
      <c r="H24">
        <f t="shared" si="0"/>
        <v>104.77999999999994</v>
      </c>
      <c r="I24">
        <f t="shared" si="2"/>
        <v>9.543806069860666E-3</v>
      </c>
      <c r="K24" s="1">
        <f t="shared" si="3"/>
        <v>1.2500000000000249E-2</v>
      </c>
    </row>
    <row r="25" spans="1:12" x14ac:dyDescent="0.25">
      <c r="A25">
        <v>22</v>
      </c>
      <c r="B25">
        <v>10.4</v>
      </c>
      <c r="C25">
        <v>204</v>
      </c>
      <c r="D25" s="1">
        <v>0.01</v>
      </c>
      <c r="E25" s="1">
        <f t="shared" si="4"/>
        <v>3.750000000000025E-4</v>
      </c>
      <c r="F25">
        <v>1</v>
      </c>
      <c r="G25">
        <f t="shared" si="1"/>
        <v>0.5375000000000002</v>
      </c>
      <c r="H25">
        <f t="shared" si="0"/>
        <v>99.939999999999969</v>
      </c>
      <c r="I25">
        <f t="shared" si="2"/>
        <v>1.0006003602161299E-2</v>
      </c>
      <c r="K25" s="1">
        <f t="shared" si="3"/>
        <v>3.7500000000000248E-2</v>
      </c>
    </row>
    <row r="26" spans="1:12" x14ac:dyDescent="0.25">
      <c r="A26">
        <v>23</v>
      </c>
      <c r="B26">
        <v>10.4</v>
      </c>
      <c r="C26">
        <v>204</v>
      </c>
      <c r="D26" s="1">
        <v>0.01</v>
      </c>
      <c r="E26" s="1">
        <f t="shared" si="4"/>
        <v>6.2500000000000251E-4</v>
      </c>
      <c r="F26">
        <v>1</v>
      </c>
      <c r="G26">
        <f t="shared" si="1"/>
        <v>0.56250000000000022</v>
      </c>
      <c r="H26">
        <f t="shared" si="0"/>
        <v>95.099999999999966</v>
      </c>
      <c r="I26">
        <f t="shared" si="2"/>
        <v>1.0515247108307049E-2</v>
      </c>
      <c r="K26" s="1">
        <f t="shared" si="3"/>
        <v>6.250000000000025E-2</v>
      </c>
    </row>
    <row r="27" spans="1:12" x14ac:dyDescent="0.25">
      <c r="A27">
        <v>24</v>
      </c>
      <c r="B27">
        <v>10.4</v>
      </c>
      <c r="C27">
        <v>204</v>
      </c>
      <c r="D27" s="1">
        <v>0.01</v>
      </c>
      <c r="E27" s="1">
        <f t="shared" si="4"/>
        <v>8.7500000000000251E-4</v>
      </c>
      <c r="F27">
        <v>1</v>
      </c>
      <c r="G27">
        <f t="shared" si="1"/>
        <v>0.58750000000000024</v>
      </c>
      <c r="H27">
        <f t="shared" si="0"/>
        <v>90.259999999999962</v>
      </c>
      <c r="I27">
        <f t="shared" si="2"/>
        <v>1.1079104808331491E-2</v>
      </c>
      <c r="K27" s="1">
        <f t="shared" si="3"/>
        <v>8.7500000000000244E-2</v>
      </c>
    </row>
    <row r="28" spans="1:12" x14ac:dyDescent="0.25">
      <c r="A28">
        <v>25</v>
      </c>
      <c r="B28">
        <v>10.4</v>
      </c>
      <c r="C28">
        <v>204</v>
      </c>
      <c r="D28" s="1">
        <v>0.01</v>
      </c>
      <c r="E28" s="1">
        <f t="shared" si="4"/>
        <v>1.1250000000000025E-3</v>
      </c>
      <c r="F28">
        <v>1</v>
      </c>
      <c r="G28">
        <f t="shared" si="1"/>
        <v>0.61250000000000027</v>
      </c>
      <c r="H28">
        <f t="shared" si="0"/>
        <v>85.419999999999945</v>
      </c>
      <c r="I28">
        <f t="shared" si="2"/>
        <v>1.170686022008898E-2</v>
      </c>
      <c r="K28" s="1">
        <f t="shared" si="3"/>
        <v>0.11250000000000025</v>
      </c>
    </row>
    <row r="29" spans="1:12" x14ac:dyDescent="0.25">
      <c r="A29">
        <v>26</v>
      </c>
      <c r="B29">
        <v>10.4</v>
      </c>
      <c r="C29">
        <v>204</v>
      </c>
      <c r="D29" s="1">
        <v>0.01</v>
      </c>
      <c r="E29" s="1">
        <f t="shared" si="4"/>
        <v>1.3750000000000025E-3</v>
      </c>
      <c r="F29">
        <v>1</v>
      </c>
      <c r="G29">
        <f t="shared" si="1"/>
        <v>0.63750000000000029</v>
      </c>
      <c r="H29">
        <f t="shared" si="0"/>
        <v>80.579999999999941</v>
      </c>
      <c r="I29">
        <f t="shared" si="2"/>
        <v>1.2410027302060074E-2</v>
      </c>
      <c r="K29" s="1">
        <f t="shared" si="3"/>
        <v>0.13750000000000026</v>
      </c>
    </row>
    <row r="30" spans="1:12" x14ac:dyDescent="0.25">
      <c r="A30">
        <v>27</v>
      </c>
      <c r="B30">
        <v>10.4</v>
      </c>
      <c r="C30">
        <v>204</v>
      </c>
      <c r="D30" s="1">
        <v>0.01</v>
      </c>
      <c r="E30" s="1">
        <f t="shared" si="4"/>
        <v>1.6250000000000025E-3</v>
      </c>
      <c r="F30">
        <v>1</v>
      </c>
      <c r="G30">
        <f t="shared" si="1"/>
        <v>0.66250000000000031</v>
      </c>
      <c r="H30">
        <f t="shared" si="0"/>
        <v>75.739999999999952</v>
      </c>
      <c r="I30">
        <f t="shared" si="2"/>
        <v>1.3203063110641677E-2</v>
      </c>
      <c r="K30" s="1">
        <f t="shared" si="3"/>
        <v>0.16250000000000026</v>
      </c>
    </row>
    <row r="31" spans="1:12" x14ac:dyDescent="0.25">
      <c r="A31">
        <v>28</v>
      </c>
      <c r="B31">
        <v>10.4</v>
      </c>
      <c r="C31">
        <v>204</v>
      </c>
      <c r="D31" s="1">
        <v>0.01</v>
      </c>
      <c r="E31" s="1">
        <f t="shared" si="4"/>
        <v>1.8750000000000025E-3</v>
      </c>
      <c r="F31">
        <v>1</v>
      </c>
      <c r="G31">
        <f t="shared" si="1"/>
        <v>0.68750000000000022</v>
      </c>
      <c r="H31">
        <f t="shared" si="0"/>
        <v>70.899999999999949</v>
      </c>
      <c r="I31">
        <f t="shared" si="2"/>
        <v>1.4104372355430194E-2</v>
      </c>
      <c r="K31" s="1">
        <f t="shared" si="3"/>
        <v>0.18750000000000025</v>
      </c>
    </row>
    <row r="32" spans="1:12" x14ac:dyDescent="0.25">
      <c r="A32">
        <v>29</v>
      </c>
      <c r="B32">
        <v>10.4</v>
      </c>
      <c r="C32">
        <v>204</v>
      </c>
      <c r="D32" s="1">
        <v>0.01</v>
      </c>
      <c r="E32" s="1">
        <f t="shared" si="4"/>
        <v>2.1250000000000028E-3</v>
      </c>
      <c r="F32">
        <v>1</v>
      </c>
      <c r="G32">
        <f t="shared" si="1"/>
        <v>0.71250000000000024</v>
      </c>
      <c r="H32">
        <f t="shared" si="0"/>
        <v>66.059999999999945</v>
      </c>
      <c r="I32">
        <f t="shared" si="2"/>
        <v>1.5137753557372098E-2</v>
      </c>
      <c r="K32" s="1">
        <f t="shared" si="3"/>
        <v>0.21250000000000027</v>
      </c>
    </row>
    <row r="33" spans="1:26" x14ac:dyDescent="0.25">
      <c r="A33">
        <v>30</v>
      </c>
      <c r="B33">
        <v>10.4</v>
      </c>
      <c r="C33">
        <v>204</v>
      </c>
      <c r="D33" s="1">
        <v>0.01</v>
      </c>
      <c r="E33" s="1">
        <f t="shared" si="4"/>
        <v>2.375000000000003E-3</v>
      </c>
      <c r="F33">
        <v>1</v>
      </c>
      <c r="G33">
        <f t="shared" si="1"/>
        <v>0.73750000000000027</v>
      </c>
      <c r="H33">
        <f t="shared" si="0"/>
        <v>61.219999999999942</v>
      </c>
      <c r="I33">
        <f t="shared" si="2"/>
        <v>1.6334531198954606E-2</v>
      </c>
      <c r="K33" s="1">
        <f t="shared" si="3"/>
        <v>0.23750000000000029</v>
      </c>
    </row>
    <row r="34" spans="1:26" x14ac:dyDescent="0.25">
      <c r="A34">
        <v>31</v>
      </c>
      <c r="B34">
        <v>10.4</v>
      </c>
      <c r="C34">
        <v>204</v>
      </c>
      <c r="D34" s="1">
        <v>0.01</v>
      </c>
      <c r="E34" s="1">
        <f t="shared" si="4"/>
        <v>2.6250000000000032E-3</v>
      </c>
      <c r="F34">
        <v>1</v>
      </c>
      <c r="G34">
        <f t="shared" si="1"/>
        <v>0.76250000000000029</v>
      </c>
      <c r="H34">
        <f t="shared" si="0"/>
        <v>56.379999999999939</v>
      </c>
      <c r="I34">
        <f t="shared" si="2"/>
        <v>1.7736786094359722E-2</v>
      </c>
      <c r="K34" s="1">
        <f t="shared" si="3"/>
        <v>0.26250000000000029</v>
      </c>
    </row>
    <row r="35" spans="1:26" x14ac:dyDescent="0.25">
      <c r="A35">
        <v>32</v>
      </c>
      <c r="B35">
        <v>10.4</v>
      </c>
      <c r="C35">
        <v>204</v>
      </c>
      <c r="D35" s="1">
        <v>0.01</v>
      </c>
      <c r="E35" s="1">
        <f t="shared" si="4"/>
        <v>2.8750000000000034E-3</v>
      </c>
      <c r="F35">
        <v>1</v>
      </c>
      <c r="G35">
        <f t="shared" si="1"/>
        <v>0.78750000000000031</v>
      </c>
      <c r="H35">
        <f t="shared" si="0"/>
        <v>51.539999999999935</v>
      </c>
      <c r="I35">
        <f t="shared" si="2"/>
        <v>1.9402405898331417E-2</v>
      </c>
      <c r="K35" s="1">
        <f t="shared" si="3"/>
        <v>0.28750000000000031</v>
      </c>
    </row>
    <row r="36" spans="1:26" x14ac:dyDescent="0.25">
      <c r="A36">
        <v>33</v>
      </c>
      <c r="B36">
        <v>10.4</v>
      </c>
      <c r="C36">
        <v>204</v>
      </c>
      <c r="D36" s="1">
        <v>0.01</v>
      </c>
      <c r="E36" s="1">
        <f t="shared" si="4"/>
        <v>3.1250000000000036E-3</v>
      </c>
      <c r="F36">
        <v>1</v>
      </c>
      <c r="G36">
        <f t="shared" si="1"/>
        <v>0.81250000000000033</v>
      </c>
      <c r="H36">
        <f t="shared" si="0"/>
        <v>46.699999999999932</v>
      </c>
      <c r="I36">
        <f t="shared" si="2"/>
        <v>2.1413276231263413E-2</v>
      </c>
      <c r="K36" s="1">
        <f t="shared" si="3"/>
        <v>0.31250000000000033</v>
      </c>
    </row>
    <row r="37" spans="1:26" x14ac:dyDescent="0.25">
      <c r="A37">
        <v>34</v>
      </c>
      <c r="B37">
        <v>10.4</v>
      </c>
      <c r="C37">
        <v>204</v>
      </c>
      <c r="D37" s="1">
        <v>0.01</v>
      </c>
      <c r="E37" s="1">
        <f t="shared" si="4"/>
        <v>3.3750000000000039E-3</v>
      </c>
      <c r="F37">
        <v>1</v>
      </c>
      <c r="G37">
        <f t="shared" si="1"/>
        <v>0.83750000000000036</v>
      </c>
      <c r="H37">
        <f t="shared" si="0"/>
        <v>41.859999999999928</v>
      </c>
      <c r="I37">
        <f t="shared" si="2"/>
        <v>2.3889154323936974E-2</v>
      </c>
      <c r="K37" s="1">
        <f t="shared" si="3"/>
        <v>0.33750000000000036</v>
      </c>
    </row>
    <row r="38" spans="1:26" x14ac:dyDescent="0.25">
      <c r="A38">
        <v>35</v>
      </c>
      <c r="B38">
        <v>10.4</v>
      </c>
      <c r="C38">
        <v>204</v>
      </c>
      <c r="D38" s="1">
        <v>0.01</v>
      </c>
      <c r="E38" s="1">
        <f t="shared" si="4"/>
        <v>3.6250000000000041E-3</v>
      </c>
      <c r="F38">
        <v>1</v>
      </c>
      <c r="G38">
        <f t="shared" si="1"/>
        <v>0.86250000000000038</v>
      </c>
      <c r="H38">
        <f t="shared" si="0"/>
        <v>37.019999999999925</v>
      </c>
      <c r="I38">
        <f t="shared" si="2"/>
        <v>2.7012425715829336E-2</v>
      </c>
      <c r="J38" s="3"/>
      <c r="K38" s="1">
        <f t="shared" si="3"/>
        <v>0.36250000000000038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>
        <v>36</v>
      </c>
      <c r="B39">
        <v>10.4</v>
      </c>
      <c r="C39">
        <v>204</v>
      </c>
      <c r="D39" s="1">
        <v>0.01</v>
      </c>
      <c r="E39" s="1">
        <f t="shared" si="4"/>
        <v>3.8750000000000043E-3</v>
      </c>
      <c r="F39">
        <v>1</v>
      </c>
      <c r="G39">
        <f t="shared" si="1"/>
        <v>0.8875000000000004</v>
      </c>
      <c r="H39">
        <f t="shared" si="0"/>
        <v>32.179999999999922</v>
      </c>
      <c r="I39">
        <f t="shared" si="2"/>
        <v>3.1075201988813004E-2</v>
      </c>
      <c r="J39" s="1"/>
      <c r="K39" s="1">
        <f t="shared" si="3"/>
        <v>0.3875000000000004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5"/>
    </row>
    <row r="40" spans="1:26" x14ac:dyDescent="0.25">
      <c r="A40">
        <v>37</v>
      </c>
      <c r="B40">
        <v>10.4</v>
      </c>
      <c r="C40">
        <v>204</v>
      </c>
      <c r="D40" s="1">
        <v>0.01</v>
      </c>
      <c r="E40" s="1">
        <f t="shared" si="4"/>
        <v>4.1250000000000045E-3</v>
      </c>
      <c r="F40">
        <v>1</v>
      </c>
      <c r="G40">
        <f t="shared" si="1"/>
        <v>0.91250000000000042</v>
      </c>
      <c r="H40">
        <f t="shared" si="0"/>
        <v>27.339999999999918</v>
      </c>
      <c r="I40">
        <f t="shared" si="2"/>
        <v>3.6576444769568506E-2</v>
      </c>
      <c r="J40" s="1"/>
      <c r="K40" s="1">
        <f t="shared" si="3"/>
        <v>0.41250000000000042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5"/>
    </row>
    <row r="41" spans="1:26" x14ac:dyDescent="0.25">
      <c r="A41">
        <v>38</v>
      </c>
      <c r="B41">
        <v>10.4</v>
      </c>
      <c r="C41">
        <v>204</v>
      </c>
      <c r="D41" s="1">
        <v>0.01</v>
      </c>
      <c r="E41" s="1">
        <f t="shared" si="4"/>
        <v>4.3750000000000048E-3</v>
      </c>
      <c r="F41">
        <v>1</v>
      </c>
      <c r="G41">
        <f t="shared" si="1"/>
        <v>0.93750000000000044</v>
      </c>
      <c r="H41">
        <f t="shared" si="0"/>
        <v>22.499999999999915</v>
      </c>
      <c r="I41">
        <f t="shared" si="2"/>
        <v>4.4444444444444613E-2</v>
      </c>
      <c r="J41" s="1"/>
      <c r="K41" s="1">
        <f t="shared" si="3"/>
        <v>0.43750000000000044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"/>
    </row>
    <row r="42" spans="1:26" x14ac:dyDescent="0.25">
      <c r="A42">
        <v>39</v>
      </c>
      <c r="B42">
        <v>10.4</v>
      </c>
      <c r="C42">
        <v>204</v>
      </c>
      <c r="D42" s="1">
        <v>0.01</v>
      </c>
      <c r="E42" s="1">
        <f t="shared" si="4"/>
        <v>4.625000000000005E-3</v>
      </c>
      <c r="F42">
        <v>1</v>
      </c>
      <c r="G42">
        <f t="shared" si="1"/>
        <v>0.96250000000000047</v>
      </c>
      <c r="H42">
        <f t="shared" si="0"/>
        <v>17.659999999999911</v>
      </c>
      <c r="I42">
        <f t="shared" si="2"/>
        <v>5.6625141562854191E-2</v>
      </c>
      <c r="J42" s="1"/>
      <c r="K42" s="1">
        <f t="shared" si="3"/>
        <v>0.46250000000000047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5"/>
    </row>
    <row r="43" spans="1:26" x14ac:dyDescent="0.25">
      <c r="A43" s="5">
        <v>40</v>
      </c>
      <c r="B43">
        <v>10.4</v>
      </c>
      <c r="C43">
        <v>204</v>
      </c>
      <c r="D43" s="1">
        <v>0.01</v>
      </c>
      <c r="E43" s="1">
        <f t="shared" si="4"/>
        <v>4.8750000000000052E-3</v>
      </c>
      <c r="F43">
        <v>1</v>
      </c>
      <c r="G43">
        <f t="shared" si="1"/>
        <v>0.98750000000000049</v>
      </c>
      <c r="H43">
        <f t="shared" si="0"/>
        <v>12.819999999999908</v>
      </c>
      <c r="I43">
        <f t="shared" si="2"/>
        <v>7.800312012480555E-2</v>
      </c>
      <c r="J43" s="1"/>
      <c r="K43" s="1">
        <f t="shared" si="3"/>
        <v>0.48750000000000049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5"/>
    </row>
    <row r="44" spans="1:26" x14ac:dyDescent="0.25">
      <c r="B44" s="1"/>
      <c r="C44" s="1"/>
      <c r="D44" s="1"/>
      <c r="E44" s="1"/>
      <c r="H44" s="1"/>
    </row>
    <row r="45" spans="1:26" x14ac:dyDescent="0.25">
      <c r="B45" s="1"/>
      <c r="C45" s="1"/>
      <c r="D45" s="1"/>
      <c r="E45" s="1"/>
      <c r="H45" s="1"/>
    </row>
    <row r="46" spans="1:26" x14ac:dyDescent="0.25">
      <c r="B46" s="1"/>
      <c r="C46" s="1"/>
      <c r="D46" s="1"/>
      <c r="E46" s="1"/>
      <c r="H46" s="1"/>
    </row>
    <row r="47" spans="1:26" x14ac:dyDescent="0.25">
      <c r="B47" s="1"/>
      <c r="C47" s="1"/>
      <c r="D47" s="1"/>
      <c r="E47" s="1"/>
      <c r="H47" s="1"/>
    </row>
    <row r="48" spans="1:26" x14ac:dyDescent="0.25">
      <c r="A48" s="2" t="s">
        <v>130</v>
      </c>
    </row>
    <row r="50" spans="1:12" x14ac:dyDescent="0.25">
      <c r="A50" t="s">
        <v>26</v>
      </c>
      <c r="B50" t="s">
        <v>140</v>
      </c>
      <c r="C50" t="s">
        <v>84</v>
      </c>
      <c r="D50" t="s">
        <v>90</v>
      </c>
      <c r="E50" t="s">
        <v>85</v>
      </c>
      <c r="F50" t="s">
        <v>87</v>
      </c>
      <c r="G50" t="s">
        <v>86</v>
      </c>
      <c r="H50" s="5" t="s">
        <v>88</v>
      </c>
      <c r="I50" t="s">
        <v>89</v>
      </c>
      <c r="J50" t="s">
        <v>137</v>
      </c>
      <c r="K50" t="s">
        <v>138</v>
      </c>
      <c r="L50" t="s">
        <v>61</v>
      </c>
    </row>
    <row r="51" spans="1:12" x14ac:dyDescent="0.25">
      <c r="A51">
        <v>1</v>
      </c>
      <c r="B51" s="1">
        <v>4.960809604127394E-3</v>
      </c>
      <c r="C51" s="1">
        <v>2.5000000000000001E-4</v>
      </c>
      <c r="D51" s="1">
        <f>B51*C51</f>
        <v>1.2402024010318486E-6</v>
      </c>
      <c r="E51" s="1">
        <f>B51*C51</f>
        <v>1.2402024010318486E-6</v>
      </c>
      <c r="F51" s="1">
        <f>SUM(E51:E90)</f>
        <v>1.5328631595113508E-4</v>
      </c>
      <c r="G51" s="1">
        <f>D51/F51</f>
        <v>8.0907574386953288E-3</v>
      </c>
      <c r="H51" s="1">
        <f>1-I51</f>
        <v>0.99190924256130464</v>
      </c>
      <c r="I51" s="1">
        <f>D51/F51</f>
        <v>8.0907574386953288E-3</v>
      </c>
      <c r="J51">
        <v>20</v>
      </c>
      <c r="K51">
        <v>300</v>
      </c>
      <c r="L51">
        <f>J51*H51+K51*I51</f>
        <v>22.26541208283469</v>
      </c>
    </row>
    <row r="52" spans="1:12" x14ac:dyDescent="0.25">
      <c r="A52">
        <v>2</v>
      </c>
      <c r="B52" s="1">
        <v>5.0828504625393929E-3</v>
      </c>
      <c r="C52" s="1">
        <v>2.5000000000000001E-4</v>
      </c>
      <c r="D52" s="1">
        <f>B52*C52+D51</f>
        <v>2.5109150166666969E-6</v>
      </c>
      <c r="E52" s="1">
        <f t="shared" ref="E52:E90" si="5">B52*C52</f>
        <v>1.2707126156348483E-6</v>
      </c>
      <c r="F52" s="1">
        <f>SUM(E51:E90)</f>
        <v>1.5328631595113508E-4</v>
      </c>
      <c r="G52" s="1">
        <f t="shared" ref="G52:G90" si="6">D52/F52</f>
        <v>1.6380555570708159E-2</v>
      </c>
      <c r="H52" s="1">
        <f t="shared" ref="H52:H90" si="7">1-I52</f>
        <v>0.98361944442929183</v>
      </c>
      <c r="I52" s="1">
        <f t="shared" ref="I52:I90" si="8">D52/F52</f>
        <v>1.6380555570708159E-2</v>
      </c>
      <c r="J52">
        <v>20</v>
      </c>
      <c r="K52">
        <v>300</v>
      </c>
      <c r="L52">
        <f t="shared" ref="L52:L90" si="9">J52*H52+K52*I52</f>
        <v>24.586555559798285</v>
      </c>
    </row>
    <row r="53" spans="1:12" x14ac:dyDescent="0.25">
      <c r="A53">
        <v>3</v>
      </c>
      <c r="B53" s="1">
        <v>5.211047420531527E-3</v>
      </c>
      <c r="C53" s="1">
        <v>2.5000000000000001E-4</v>
      </c>
      <c r="D53" s="1">
        <f t="shared" ref="D53:D90" si="10">B53*C53+D52</f>
        <v>3.8136768717995788E-6</v>
      </c>
      <c r="E53" s="1">
        <f t="shared" si="5"/>
        <v>1.3027618551328817E-6</v>
      </c>
      <c r="F53" s="1">
        <v>1.5328631595113508E-4</v>
      </c>
      <c r="G53" s="1">
        <f t="shared" si="6"/>
        <v>2.4879434593596147E-2</v>
      </c>
      <c r="H53" s="1">
        <f t="shared" si="7"/>
        <v>0.97512056540640391</v>
      </c>
      <c r="I53" s="1">
        <f t="shared" si="8"/>
        <v>2.4879434593596147E-2</v>
      </c>
      <c r="J53">
        <v>20</v>
      </c>
      <c r="K53">
        <v>300</v>
      </c>
      <c r="L53">
        <f t="shared" si="9"/>
        <v>26.966241686206921</v>
      </c>
    </row>
    <row r="54" spans="1:12" x14ac:dyDescent="0.25">
      <c r="A54">
        <v>4</v>
      </c>
      <c r="B54" s="1">
        <v>5.3458783278092599E-3</v>
      </c>
      <c r="C54" s="1">
        <v>2.5000000000000001E-4</v>
      </c>
      <c r="D54" s="1">
        <f t="shared" si="10"/>
        <v>5.1501464537518941E-6</v>
      </c>
      <c r="E54" s="1">
        <f t="shared" si="5"/>
        <v>1.336469581952315E-6</v>
      </c>
      <c r="F54" s="1">
        <v>1.5328631595113508E-4</v>
      </c>
      <c r="G54" s="1">
        <f t="shared" si="6"/>
        <v>3.359821404667112E-2</v>
      </c>
      <c r="H54" s="1">
        <f t="shared" si="7"/>
        <v>0.96640178595332893</v>
      </c>
      <c r="I54" s="1">
        <f t="shared" si="8"/>
        <v>3.359821404667112E-2</v>
      </c>
      <c r="J54">
        <v>20</v>
      </c>
      <c r="K54">
        <v>300</v>
      </c>
      <c r="L54">
        <f t="shared" si="9"/>
        <v>29.407499933067911</v>
      </c>
    </row>
    <row r="55" spans="1:12" x14ac:dyDescent="0.25">
      <c r="A55">
        <v>5</v>
      </c>
      <c r="B55" s="1">
        <v>5.4878718033146753E-3</v>
      </c>
      <c r="C55" s="1">
        <v>2.5000000000000001E-4</v>
      </c>
      <c r="D55" s="1">
        <f t="shared" si="10"/>
        <v>6.5221144045805631E-6</v>
      </c>
      <c r="E55" s="1">
        <f t="shared" si="5"/>
        <v>1.3719679508286688E-6</v>
      </c>
      <c r="F55" s="1">
        <v>1.5328631595113508E-4</v>
      </c>
      <c r="G55" s="1">
        <f t="shared" si="6"/>
        <v>4.2548575612318167E-2</v>
      </c>
      <c r="H55" s="1">
        <f t="shared" si="7"/>
        <v>0.95745142438768183</v>
      </c>
      <c r="I55" s="1">
        <f t="shared" si="8"/>
        <v>4.2548575612318167E-2</v>
      </c>
      <c r="J55">
        <v>20</v>
      </c>
      <c r="K55">
        <v>300</v>
      </c>
      <c r="L55">
        <f t="shared" si="9"/>
        <v>31.913601171449088</v>
      </c>
    </row>
    <row r="56" spans="1:12" x14ac:dyDescent="0.25">
      <c r="A56">
        <v>6</v>
      </c>
      <c r="B56" s="1">
        <v>5.6376141616867751E-3</v>
      </c>
      <c r="C56" s="1">
        <v>2.5000000000000001E-4</v>
      </c>
      <c r="D56" s="1">
        <f t="shared" si="10"/>
        <v>7.9315179450022569E-6</v>
      </c>
      <c r="E56" s="1">
        <f t="shared" si="5"/>
        <v>1.4094035404216938E-6</v>
      </c>
      <c r="F56" s="1">
        <v>1.5328631595113508E-4</v>
      </c>
      <c r="G56" s="1">
        <f t="shared" si="6"/>
        <v>5.17431572139204E-2</v>
      </c>
      <c r="H56" s="1">
        <f t="shared" si="7"/>
        <v>0.94825684278607958</v>
      </c>
      <c r="I56" s="1">
        <f t="shared" si="8"/>
        <v>5.17431572139204E-2</v>
      </c>
      <c r="J56">
        <v>20</v>
      </c>
      <c r="K56">
        <v>300</v>
      </c>
      <c r="L56">
        <f t="shared" si="9"/>
        <v>34.488084019897713</v>
      </c>
    </row>
    <row r="57" spans="1:12" x14ac:dyDescent="0.25">
      <c r="A57">
        <v>7</v>
      </c>
      <c r="B57" s="1">
        <v>5.7957575055059708E-3</v>
      </c>
      <c r="C57" s="1">
        <v>2.5000000000000001E-4</v>
      </c>
      <c r="D57" s="1">
        <f t="shared" si="10"/>
        <v>9.380457321378749E-6</v>
      </c>
      <c r="E57" s="1">
        <f t="shared" si="5"/>
        <v>1.4489393763764927E-6</v>
      </c>
      <c r="F57" s="1">
        <v>1.5328631595113508E-4</v>
      </c>
      <c r="G57" s="1">
        <f t="shared" si="6"/>
        <v>6.1195660311707603E-2</v>
      </c>
      <c r="H57" s="1">
        <f t="shared" si="7"/>
        <v>0.93880433968829236</v>
      </c>
      <c r="I57" s="1">
        <f t="shared" si="8"/>
        <v>6.1195660311707603E-2</v>
      </c>
      <c r="J57">
        <v>20</v>
      </c>
      <c r="K57">
        <v>300</v>
      </c>
      <c r="L57">
        <f t="shared" si="9"/>
        <v>37.13478488727813</v>
      </c>
    </row>
    <row r="58" spans="1:12" x14ac:dyDescent="0.25">
      <c r="A58">
        <v>8</v>
      </c>
      <c r="B58" s="1">
        <v>5.9630292188431735E-3</v>
      </c>
      <c r="C58" s="1">
        <v>2.5000000000000001E-4</v>
      </c>
      <c r="D58" s="1">
        <f t="shared" si="10"/>
        <v>1.0871214626089543E-5</v>
      </c>
      <c r="E58" s="1">
        <f t="shared" si="5"/>
        <v>1.4907573047107933E-6</v>
      </c>
      <c r="F58" s="1">
        <v>1.5328631595113508E-4</v>
      </c>
      <c r="G58" s="1">
        <f t="shared" si="6"/>
        <v>7.0920972681965233E-2</v>
      </c>
      <c r="H58" s="1">
        <f t="shared" si="7"/>
        <v>0.92907902731803471</v>
      </c>
      <c r="I58" s="1">
        <f t="shared" si="8"/>
        <v>7.0920972681965233E-2</v>
      </c>
      <c r="J58">
        <v>20</v>
      </c>
      <c r="K58">
        <v>300</v>
      </c>
      <c r="L58">
        <f t="shared" si="9"/>
        <v>39.857872350950259</v>
      </c>
    </row>
    <row r="59" spans="1:12" x14ac:dyDescent="0.25">
      <c r="A59">
        <v>9</v>
      </c>
      <c r="B59" s="1">
        <v>6.1402431536288857E-3</v>
      </c>
      <c r="C59" s="1">
        <v>2.5000000000000001E-4</v>
      </c>
      <c r="D59" s="1">
        <f t="shared" si="10"/>
        <v>1.2406275414496764E-5</v>
      </c>
      <c r="E59" s="1">
        <f t="shared" si="5"/>
        <v>1.5350607884072214E-6</v>
      </c>
      <c r="F59" s="1">
        <v>1.5328631595113508E-4</v>
      </c>
      <c r="G59" s="1">
        <f t="shared" si="6"/>
        <v>8.0935309440483008E-2</v>
      </c>
      <c r="H59" s="1">
        <f t="shared" si="7"/>
        <v>0.91906469055951701</v>
      </c>
      <c r="I59" s="1">
        <f t="shared" si="8"/>
        <v>8.0935309440483008E-2</v>
      </c>
      <c r="J59">
        <v>20</v>
      </c>
      <c r="K59">
        <v>300</v>
      </c>
      <c r="L59">
        <f t="shared" si="9"/>
        <v>42.661886643335237</v>
      </c>
    </row>
    <row r="60" spans="1:12" x14ac:dyDescent="0.25">
      <c r="A60">
        <v>10</v>
      </c>
      <c r="B60" s="1">
        <v>6.3283128717883828E-3</v>
      </c>
      <c r="C60" s="1">
        <v>2.5000000000000001E-4</v>
      </c>
      <c r="D60" s="1">
        <f t="shared" si="10"/>
        <v>1.398835363244386E-5</v>
      </c>
      <c r="E60" s="1">
        <f t="shared" si="5"/>
        <v>1.5820782179470956E-6</v>
      </c>
      <c r="F60" s="1">
        <v>1.5328631595113508E-4</v>
      </c>
      <c r="G60" s="1">
        <f t="shared" si="6"/>
        <v>9.1256375663063716E-2</v>
      </c>
      <c r="H60" s="1">
        <f t="shared" si="7"/>
        <v>0.90874362433693623</v>
      </c>
      <c r="I60" s="1">
        <f t="shared" si="8"/>
        <v>9.1256375663063716E-2</v>
      </c>
      <c r="J60">
        <v>20</v>
      </c>
      <c r="K60">
        <v>300</v>
      </c>
      <c r="L60">
        <f t="shared" si="9"/>
        <v>45.551785185657835</v>
      </c>
    </row>
    <row r="61" spans="1:12" x14ac:dyDescent="0.25">
      <c r="A61">
        <v>11</v>
      </c>
      <c r="B61" s="1">
        <v>6.5282673978326175E-3</v>
      </c>
      <c r="C61" s="1">
        <v>2.5000000000000001E-4</v>
      </c>
      <c r="D61" s="1">
        <f t="shared" si="10"/>
        <v>1.5620420481902013E-5</v>
      </c>
      <c r="E61" s="1">
        <f t="shared" si="5"/>
        <v>1.6320668494581543E-6</v>
      </c>
      <c r="F61" s="1">
        <v>1.5328631595113508E-4</v>
      </c>
      <c r="G61" s="1">
        <f t="shared" si="6"/>
        <v>0.10190355469748208</v>
      </c>
      <c r="H61" s="1">
        <f t="shared" si="7"/>
        <v>0.89809644530251798</v>
      </c>
      <c r="I61" s="1">
        <f t="shared" si="8"/>
        <v>0.10190355469748208</v>
      </c>
      <c r="J61">
        <v>20</v>
      </c>
      <c r="K61">
        <v>300</v>
      </c>
      <c r="L61">
        <f t="shared" si="9"/>
        <v>48.532995315294983</v>
      </c>
    </row>
    <row r="62" spans="1:12" x14ac:dyDescent="0.25">
      <c r="A62">
        <v>12</v>
      </c>
      <c r="B62" s="1">
        <v>6.741270055278417E-3</v>
      </c>
      <c r="C62" s="1">
        <v>2.5000000000000001E-4</v>
      </c>
      <c r="D62" s="1">
        <f t="shared" si="10"/>
        <v>1.7305737995721616E-5</v>
      </c>
      <c r="E62" s="1">
        <f t="shared" si="5"/>
        <v>1.6853175138196042E-6</v>
      </c>
      <c r="F62" s="1">
        <v>1.5328631595113508E-4</v>
      </c>
      <c r="G62" s="1">
        <f t="shared" si="6"/>
        <v>0.11289812719641833</v>
      </c>
      <c r="H62" s="1">
        <f t="shared" si="7"/>
        <v>0.88710187280358166</v>
      </c>
      <c r="I62" s="1">
        <f t="shared" si="8"/>
        <v>0.11289812719641833</v>
      </c>
      <c r="J62">
        <v>20</v>
      </c>
      <c r="K62">
        <v>300</v>
      </c>
      <c r="L62">
        <f t="shared" si="9"/>
        <v>51.611475614997133</v>
      </c>
    </row>
    <row r="63" spans="1:12" x14ac:dyDescent="0.25">
      <c r="A63">
        <v>13</v>
      </c>
      <c r="B63" s="1">
        <v>6.968641114982581E-3</v>
      </c>
      <c r="C63" s="1">
        <v>2.5000000000000001E-4</v>
      </c>
      <c r="D63" s="1">
        <f t="shared" si="10"/>
        <v>1.9047898274467263E-5</v>
      </c>
      <c r="E63" s="1">
        <f t="shared" si="5"/>
        <v>1.7421602787456454E-6</v>
      </c>
      <c r="F63" s="1">
        <v>1.5328631595113508E-4</v>
      </c>
      <c r="G63" s="1">
        <f t="shared" si="6"/>
        <v>0.12426352708835008</v>
      </c>
      <c r="H63" s="1">
        <f t="shared" si="7"/>
        <v>0.87573647291164991</v>
      </c>
      <c r="I63" s="1">
        <f t="shared" si="8"/>
        <v>0.12426352708835008</v>
      </c>
      <c r="J63">
        <v>20</v>
      </c>
      <c r="K63">
        <v>300</v>
      </c>
      <c r="L63">
        <f t="shared" si="9"/>
        <v>54.79378758473802</v>
      </c>
    </row>
    <row r="64" spans="1:12" x14ac:dyDescent="0.25">
      <c r="A64">
        <v>14</v>
      </c>
      <c r="B64" s="1">
        <v>7.2118851867878277E-3</v>
      </c>
      <c r="C64" s="1">
        <v>2.5000000000000001E-4</v>
      </c>
      <c r="D64" s="1">
        <f t="shared" si="10"/>
        <v>2.0850869571164219E-5</v>
      </c>
      <c r="E64" s="1">
        <f t="shared" si="5"/>
        <v>1.8029712966969569E-6</v>
      </c>
      <c r="F64" s="1">
        <v>1.5328631595113508E-4</v>
      </c>
      <c r="G64" s="1">
        <f t="shared" si="6"/>
        <v>0.13602564222243491</v>
      </c>
      <c r="H64" s="1">
        <f t="shared" si="7"/>
        <v>0.86397435777756515</v>
      </c>
      <c r="I64" s="1">
        <f t="shared" si="8"/>
        <v>0.13602564222243491</v>
      </c>
      <c r="J64">
        <v>20</v>
      </c>
      <c r="K64">
        <v>300</v>
      </c>
      <c r="L64">
        <f t="shared" si="9"/>
        <v>58.087179822281776</v>
      </c>
    </row>
    <row r="65" spans="1:12" x14ac:dyDescent="0.25">
      <c r="A65">
        <v>15</v>
      </c>
      <c r="B65" s="1">
        <v>7.4727245553728927E-3</v>
      </c>
      <c r="C65" s="1">
        <v>2.5000000000000001E-4</v>
      </c>
      <c r="D65" s="1">
        <f t="shared" si="10"/>
        <v>2.2719050710007442E-5</v>
      </c>
      <c r="E65" s="1">
        <f t="shared" si="5"/>
        <v>1.8681811388432231E-6</v>
      </c>
      <c r="F65" s="1">
        <v>1.5328631595113508E-4</v>
      </c>
      <c r="G65" s="1">
        <f t="shared" si="6"/>
        <v>0.14821316938199405</v>
      </c>
      <c r="H65" s="1">
        <f t="shared" si="7"/>
        <v>0.85178683061800597</v>
      </c>
      <c r="I65" s="1">
        <f t="shared" si="8"/>
        <v>0.14821316938199405</v>
      </c>
      <c r="J65">
        <v>20</v>
      </c>
      <c r="K65">
        <v>300</v>
      </c>
      <c r="L65">
        <f t="shared" si="9"/>
        <v>61.499687426958332</v>
      </c>
    </row>
    <row r="66" spans="1:12" x14ac:dyDescent="0.25">
      <c r="A66">
        <v>16</v>
      </c>
      <c r="B66" s="1">
        <v>7.753140021708794E-3</v>
      </c>
      <c r="C66" s="1">
        <v>2.5000000000000001E-4</v>
      </c>
      <c r="D66" s="1">
        <f t="shared" si="10"/>
        <v>2.465733571543464E-5</v>
      </c>
      <c r="E66" s="1">
        <f t="shared" si="5"/>
        <v>1.9382850054271984E-6</v>
      </c>
      <c r="F66" s="1">
        <v>1.5328631595113508E-4</v>
      </c>
      <c r="G66" s="1">
        <f t="shared" si="6"/>
        <v>0.16085803590775158</v>
      </c>
      <c r="H66" s="1">
        <f t="shared" si="7"/>
        <v>0.83914196409224839</v>
      </c>
      <c r="I66" s="1">
        <f t="shared" si="8"/>
        <v>0.16085803590775158</v>
      </c>
      <c r="J66">
        <v>20</v>
      </c>
      <c r="K66">
        <v>300</v>
      </c>
      <c r="L66">
        <f t="shared" si="9"/>
        <v>65.040250054170443</v>
      </c>
    </row>
    <row r="67" spans="1:12" x14ac:dyDescent="0.25">
      <c r="A67">
        <v>17</v>
      </c>
      <c r="B67" s="1">
        <v>8.0554212985339164E-3</v>
      </c>
      <c r="C67" s="1">
        <v>2.5000000000000001E-4</v>
      </c>
      <c r="D67" s="1">
        <f t="shared" si="10"/>
        <v>2.6671191040068119E-5</v>
      </c>
      <c r="E67" s="1">
        <f t="shared" si="5"/>
        <v>2.013855324633479E-6</v>
      </c>
      <c r="F67" s="1">
        <v>1.5328631595113508E-4</v>
      </c>
      <c r="G67" s="1">
        <f t="shared" si="6"/>
        <v>0.17399590351281202</v>
      </c>
      <c r="H67" s="1">
        <f t="shared" si="7"/>
        <v>0.82600409648718798</v>
      </c>
      <c r="I67" s="1">
        <f t="shared" si="8"/>
        <v>0.17399590351281202</v>
      </c>
      <c r="J67">
        <v>20</v>
      </c>
      <c r="K67">
        <v>300</v>
      </c>
      <c r="L67">
        <f t="shared" si="9"/>
        <v>68.718852983587368</v>
      </c>
    </row>
    <row r="68" spans="1:12" x14ac:dyDescent="0.25">
      <c r="A68">
        <v>18</v>
      </c>
      <c r="B68" s="1">
        <v>8.3822296730930463E-3</v>
      </c>
      <c r="C68" s="1">
        <v>2.5000000000000001E-4</v>
      </c>
      <c r="D68" s="1">
        <f t="shared" si="10"/>
        <v>2.8766748458341381E-5</v>
      </c>
      <c r="E68" s="1">
        <f t="shared" si="5"/>
        <v>2.0955574182732615E-6</v>
      </c>
      <c r="F68" s="1">
        <v>1.5328631595113508E-4</v>
      </c>
      <c r="G68" s="1">
        <f t="shared" si="6"/>
        <v>0.18766677429648515</v>
      </c>
      <c r="H68" s="1">
        <f t="shared" si="7"/>
        <v>0.81233322570351485</v>
      </c>
      <c r="I68" s="1">
        <f t="shared" si="8"/>
        <v>0.18766677429648515</v>
      </c>
      <c r="J68">
        <v>20</v>
      </c>
      <c r="K68">
        <v>300</v>
      </c>
      <c r="L68">
        <f t="shared" si="9"/>
        <v>72.546696803015834</v>
      </c>
    </row>
    <row r="69" spans="1:12" x14ac:dyDescent="0.25">
      <c r="A69">
        <v>19</v>
      </c>
      <c r="B69" s="1">
        <v>8.7366765682334469E-3</v>
      </c>
      <c r="C69" s="1">
        <v>2.5000000000000001E-4</v>
      </c>
      <c r="D69" s="1">
        <f t="shared" si="10"/>
        <v>3.0950917600399744E-5</v>
      </c>
      <c r="E69" s="1">
        <f t="shared" si="5"/>
        <v>2.1841691420583617E-6</v>
      </c>
      <c r="F69" s="1">
        <v>1.5328631595113508E-4</v>
      </c>
      <c r="G69" s="1">
        <f t="shared" si="6"/>
        <v>0.20191572488614273</v>
      </c>
      <c r="H69" s="1">
        <f t="shared" si="7"/>
        <v>0.79808427511385727</v>
      </c>
      <c r="I69" s="1">
        <f t="shared" si="8"/>
        <v>0.20191572488614273</v>
      </c>
      <c r="J69">
        <v>20</v>
      </c>
      <c r="K69">
        <v>300</v>
      </c>
      <c r="L69">
        <f t="shared" si="9"/>
        <v>76.536402968119972</v>
      </c>
    </row>
    <row r="70" spans="1:12" x14ac:dyDescent="0.25">
      <c r="A70">
        <v>20</v>
      </c>
      <c r="B70" s="1">
        <v>9.1224229155263681E-3</v>
      </c>
      <c r="C70" s="1">
        <v>2.5000000000000001E-4</v>
      </c>
      <c r="D70" s="1">
        <f t="shared" si="10"/>
        <v>3.3231523329281339E-5</v>
      </c>
      <c r="E70" s="1">
        <f t="shared" si="5"/>
        <v>2.2806057288815922E-6</v>
      </c>
      <c r="F70" s="1">
        <v>1.5328631595113508E-4</v>
      </c>
      <c r="G70" s="1">
        <f t="shared" si="6"/>
        <v>0.21679380265016579</v>
      </c>
      <c r="H70" s="1">
        <f t="shared" si="7"/>
        <v>0.78320619734983421</v>
      </c>
      <c r="I70" s="1">
        <f t="shared" si="8"/>
        <v>0.21679380265016579</v>
      </c>
      <c r="J70">
        <v>20</v>
      </c>
      <c r="K70">
        <v>300</v>
      </c>
      <c r="L70">
        <f t="shared" si="9"/>
        <v>80.702264742046424</v>
      </c>
    </row>
    <row r="71" spans="1:12" x14ac:dyDescent="0.25">
      <c r="A71">
        <v>21</v>
      </c>
      <c r="B71" s="1">
        <v>9.543806069860666E-3</v>
      </c>
      <c r="C71" s="1">
        <v>2.5000000000000001E-4</v>
      </c>
      <c r="D71" s="1">
        <f t="shared" si="10"/>
        <v>3.5617474846746506E-5</v>
      </c>
      <c r="E71" s="1">
        <f t="shared" si="5"/>
        <v>2.3859515174651667E-6</v>
      </c>
      <c r="F71" s="1">
        <v>1.5328631595113508E-4</v>
      </c>
      <c r="G71" s="1">
        <f t="shared" si="6"/>
        <v>0.23235912890033</v>
      </c>
      <c r="H71" s="1">
        <f t="shared" si="7"/>
        <v>0.76764087109967005</v>
      </c>
      <c r="I71" s="1">
        <f t="shared" si="8"/>
        <v>0.23235912890033</v>
      </c>
      <c r="J71">
        <v>20</v>
      </c>
      <c r="K71">
        <v>300</v>
      </c>
      <c r="L71">
        <f t="shared" si="9"/>
        <v>85.060556092092412</v>
      </c>
    </row>
    <row r="72" spans="1:12" x14ac:dyDescent="0.25">
      <c r="A72">
        <v>22</v>
      </c>
      <c r="B72">
        <v>1.0006003602161299E-2</v>
      </c>
      <c r="C72" s="1">
        <v>2.5000000000000001E-4</v>
      </c>
      <c r="D72" s="1">
        <f t="shared" si="10"/>
        <v>3.8118975747286832E-5</v>
      </c>
      <c r="E72" s="1">
        <f t="shared" si="5"/>
        <v>2.5015009005403248E-6</v>
      </c>
      <c r="F72" s="1">
        <v>1.5328631595113508E-4</v>
      </c>
      <c r="G72" s="1">
        <f t="shared" si="6"/>
        <v>0.24867826922944952</v>
      </c>
      <c r="H72" s="1">
        <f t="shared" si="7"/>
        <v>0.75132173077055042</v>
      </c>
      <c r="I72" s="1">
        <f t="shared" si="8"/>
        <v>0.24867826922944952</v>
      </c>
      <c r="J72">
        <v>20</v>
      </c>
      <c r="K72">
        <v>300</v>
      </c>
      <c r="L72">
        <f t="shared" si="9"/>
        <v>89.629915384245862</v>
      </c>
    </row>
    <row r="73" spans="1:12" x14ac:dyDescent="0.25">
      <c r="A73">
        <v>23</v>
      </c>
      <c r="B73">
        <v>1.0515247108307049E-2</v>
      </c>
      <c r="C73" s="1">
        <v>2.5000000000000001E-4</v>
      </c>
      <c r="D73" s="1">
        <f t="shared" si="10"/>
        <v>4.0747787524363594E-5</v>
      </c>
      <c r="E73" s="1">
        <f t="shared" si="5"/>
        <v>2.6288117770767623E-6</v>
      </c>
      <c r="F73" s="1">
        <v>1.5328631595113508E-4</v>
      </c>
      <c r="G73" s="1">
        <f t="shared" si="6"/>
        <v>0.26582795255744324</v>
      </c>
      <c r="H73" s="1">
        <f t="shared" si="7"/>
        <v>0.73417204744255682</v>
      </c>
      <c r="I73" s="1">
        <f t="shared" si="8"/>
        <v>0.26582795255744324</v>
      </c>
      <c r="J73">
        <v>20</v>
      </c>
      <c r="K73">
        <v>300</v>
      </c>
      <c r="L73">
        <f t="shared" si="9"/>
        <v>94.431826716084117</v>
      </c>
    </row>
    <row r="74" spans="1:12" x14ac:dyDescent="0.25">
      <c r="A74">
        <v>24</v>
      </c>
      <c r="B74">
        <v>1.1079104808331491E-2</v>
      </c>
      <c r="C74" s="1">
        <v>2.5000000000000001E-4</v>
      </c>
      <c r="D74" s="1">
        <f t="shared" si="10"/>
        <v>4.3517563726446467E-5</v>
      </c>
      <c r="E74" s="1">
        <f t="shared" si="5"/>
        <v>2.7697762020828729E-6</v>
      </c>
      <c r="F74" s="1">
        <v>1.5328631595113508E-4</v>
      </c>
      <c r="G74" s="1">
        <f t="shared" si="6"/>
        <v>0.28389725107829639</v>
      </c>
      <c r="H74" s="1">
        <f t="shared" si="7"/>
        <v>0.71610274892170356</v>
      </c>
      <c r="I74" s="1">
        <f t="shared" si="8"/>
        <v>0.28389725107829639</v>
      </c>
      <c r="J74">
        <v>20</v>
      </c>
      <c r="K74">
        <v>300</v>
      </c>
      <c r="L74">
        <f t="shared" si="9"/>
        <v>99.491230301922982</v>
      </c>
    </row>
    <row r="75" spans="1:12" x14ac:dyDescent="0.25">
      <c r="A75">
        <v>25</v>
      </c>
      <c r="B75">
        <v>1.170686022008898E-2</v>
      </c>
      <c r="C75" s="1">
        <v>2.5000000000000001E-4</v>
      </c>
      <c r="D75" s="1">
        <f t="shared" si="10"/>
        <v>4.6444278781468713E-5</v>
      </c>
      <c r="E75" s="1">
        <f t="shared" si="5"/>
        <v>2.9267150550222451E-6</v>
      </c>
      <c r="F75" s="1">
        <v>1.5328631595113508E-4</v>
      </c>
      <c r="G75" s="1">
        <f t="shared" si="6"/>
        <v>0.30299037779911359</v>
      </c>
      <c r="H75" s="1">
        <f t="shared" si="7"/>
        <v>0.69700962220088636</v>
      </c>
      <c r="I75" s="1">
        <f t="shared" si="8"/>
        <v>0.30299037779911359</v>
      </c>
      <c r="J75">
        <v>20</v>
      </c>
      <c r="K75">
        <v>300</v>
      </c>
      <c r="L75">
        <f t="shared" si="9"/>
        <v>104.8373057837518</v>
      </c>
    </row>
    <row r="76" spans="1:12" x14ac:dyDescent="0.25">
      <c r="A76">
        <v>26</v>
      </c>
      <c r="B76">
        <v>1.2410027302060074E-2</v>
      </c>
      <c r="C76" s="1">
        <v>2.5000000000000001E-4</v>
      </c>
      <c r="D76" s="1">
        <f t="shared" si="10"/>
        <v>4.9546785606983732E-5</v>
      </c>
      <c r="E76" s="1">
        <f t="shared" si="5"/>
        <v>3.1025068255150185E-6</v>
      </c>
      <c r="F76" s="1">
        <v>1.5328631595113508E-4</v>
      </c>
      <c r="G76" s="1">
        <f t="shared" si="6"/>
        <v>0.32323032424354403</v>
      </c>
      <c r="H76" s="1">
        <f t="shared" si="7"/>
        <v>0.67676967575645597</v>
      </c>
      <c r="I76" s="1">
        <f t="shared" si="8"/>
        <v>0.32323032424354403</v>
      </c>
      <c r="J76">
        <v>20</v>
      </c>
      <c r="K76">
        <v>300</v>
      </c>
      <c r="L76">
        <f t="shared" si="9"/>
        <v>110.50449078819233</v>
      </c>
    </row>
    <row r="77" spans="1:12" x14ac:dyDescent="0.25">
      <c r="A77">
        <v>27</v>
      </c>
      <c r="B77">
        <v>1.3203063110641677E-2</v>
      </c>
      <c r="C77" s="1">
        <v>2.5000000000000001E-4</v>
      </c>
      <c r="D77" s="1">
        <f t="shared" si="10"/>
        <v>5.2847551384644151E-5</v>
      </c>
      <c r="E77" s="1">
        <f t="shared" si="5"/>
        <v>3.3007657776604194E-6</v>
      </c>
      <c r="F77" s="1">
        <v>1.5328631595113508E-4</v>
      </c>
      <c r="G77" s="1">
        <f t="shared" si="6"/>
        <v>0.34476366045284174</v>
      </c>
      <c r="H77" s="1">
        <f t="shared" si="7"/>
        <v>0.65523633954715832</v>
      </c>
      <c r="I77" s="1">
        <f t="shared" si="8"/>
        <v>0.34476366045284174</v>
      </c>
      <c r="J77">
        <v>20</v>
      </c>
      <c r="K77">
        <v>300</v>
      </c>
      <c r="L77">
        <f t="shared" si="9"/>
        <v>116.53382492679569</v>
      </c>
    </row>
    <row r="78" spans="1:12" x14ac:dyDescent="0.25">
      <c r="A78">
        <v>28</v>
      </c>
      <c r="B78">
        <v>1.4104372355430194E-2</v>
      </c>
      <c r="C78" s="1">
        <v>2.5000000000000001E-4</v>
      </c>
      <c r="D78" s="1">
        <f t="shared" si="10"/>
        <v>5.6373644473501703E-5</v>
      </c>
      <c r="E78" s="1">
        <f t="shared" si="5"/>
        <v>3.5260930888575488E-6</v>
      </c>
      <c r="F78" s="1">
        <v>1.5328631595113508E-4</v>
      </c>
      <c r="G78" s="1">
        <f t="shared" si="6"/>
        <v>0.3677669733511803</v>
      </c>
      <c r="H78" s="1">
        <f t="shared" si="7"/>
        <v>0.63223302664881964</v>
      </c>
      <c r="I78" s="1">
        <f t="shared" si="8"/>
        <v>0.3677669733511803</v>
      </c>
      <c r="J78">
        <v>20</v>
      </c>
      <c r="K78">
        <v>300</v>
      </c>
      <c r="L78">
        <f t="shared" si="9"/>
        <v>122.97475253833048</v>
      </c>
    </row>
    <row r="79" spans="1:12" x14ac:dyDescent="0.25">
      <c r="A79">
        <v>29</v>
      </c>
      <c r="B79">
        <v>1.5137753557372098E-2</v>
      </c>
      <c r="C79" s="1">
        <v>2.5000000000000001E-4</v>
      </c>
      <c r="D79" s="1">
        <f t="shared" si="10"/>
        <v>6.0158082862844728E-5</v>
      </c>
      <c r="E79" s="1">
        <f t="shared" si="5"/>
        <v>3.7844383893430246E-6</v>
      </c>
      <c r="F79" s="1">
        <v>1.5328631595113508E-4</v>
      </c>
      <c r="G79" s="1">
        <f t="shared" si="6"/>
        <v>0.39245566370074442</v>
      </c>
      <c r="H79" s="1">
        <f t="shared" si="7"/>
        <v>0.60754433629925564</v>
      </c>
      <c r="I79" s="1">
        <f t="shared" si="8"/>
        <v>0.39245566370074442</v>
      </c>
      <c r="J79">
        <v>20</v>
      </c>
      <c r="K79">
        <v>300</v>
      </c>
      <c r="L79">
        <f t="shared" si="9"/>
        <v>129.88758583620844</v>
      </c>
    </row>
    <row r="80" spans="1:12" x14ac:dyDescent="0.25">
      <c r="A80">
        <v>30</v>
      </c>
      <c r="B80" s="1">
        <v>1.6334531198954606E-2</v>
      </c>
      <c r="C80" s="1">
        <v>2.5000000000000001E-4</v>
      </c>
      <c r="D80" s="1">
        <f t="shared" si="10"/>
        <v>6.4241715662583378E-5</v>
      </c>
      <c r="E80" s="1">
        <f t="shared" si="5"/>
        <v>4.0836327997386511E-6</v>
      </c>
      <c r="F80" s="1">
        <v>1.5328631595113508E-4</v>
      </c>
      <c r="G80" s="1">
        <f t="shared" si="6"/>
        <v>0.41909622045494577</v>
      </c>
      <c r="H80" s="1">
        <f t="shared" si="7"/>
        <v>0.58090377954505423</v>
      </c>
      <c r="I80" s="1">
        <f t="shared" si="8"/>
        <v>0.41909622045494577</v>
      </c>
      <c r="J80">
        <v>20</v>
      </c>
      <c r="K80">
        <v>300</v>
      </c>
      <c r="L80">
        <f t="shared" si="9"/>
        <v>137.34694172738483</v>
      </c>
    </row>
    <row r="81" spans="1:12" x14ac:dyDescent="0.25">
      <c r="A81">
        <v>31</v>
      </c>
      <c r="B81" s="1">
        <v>1.7736786094359722E-2</v>
      </c>
      <c r="C81" s="1">
        <v>2.5000000000000001E-4</v>
      </c>
      <c r="D81" s="1">
        <f t="shared" si="10"/>
        <v>6.8675912186173305E-5</v>
      </c>
      <c r="E81" s="1">
        <f t="shared" si="5"/>
        <v>4.4341965235899305E-6</v>
      </c>
      <c r="F81" s="1">
        <v>1.5328631595113508E-4</v>
      </c>
      <c r="G81" s="1">
        <f t="shared" si="6"/>
        <v>0.44802376363501323</v>
      </c>
      <c r="H81" s="1">
        <f t="shared" si="7"/>
        <v>0.55197623636498672</v>
      </c>
      <c r="I81" s="1">
        <f t="shared" si="8"/>
        <v>0.44802376363501323</v>
      </c>
      <c r="J81">
        <v>20</v>
      </c>
      <c r="K81">
        <v>300</v>
      </c>
      <c r="L81">
        <f t="shared" si="9"/>
        <v>145.44665381780368</v>
      </c>
    </row>
    <row r="82" spans="1:12" x14ac:dyDescent="0.25">
      <c r="A82">
        <v>32</v>
      </c>
      <c r="B82" s="1">
        <v>1.9402405898331417E-2</v>
      </c>
      <c r="C82" s="1">
        <v>2.5000000000000001E-4</v>
      </c>
      <c r="D82" s="1">
        <f t="shared" si="10"/>
        <v>7.3526513660756155E-5</v>
      </c>
      <c r="E82" s="1">
        <f t="shared" si="5"/>
        <v>4.8506014745828542E-6</v>
      </c>
      <c r="F82" s="1">
        <v>1.5328631595113508E-4</v>
      </c>
      <c r="G82" s="1">
        <f t="shared" si="6"/>
        <v>0.47966782425767923</v>
      </c>
      <c r="H82" s="1">
        <f t="shared" si="7"/>
        <v>0.52033217574232071</v>
      </c>
      <c r="I82" s="1">
        <f t="shared" si="8"/>
        <v>0.47966782425767923</v>
      </c>
      <c r="J82">
        <v>20</v>
      </c>
      <c r="K82">
        <v>300</v>
      </c>
      <c r="L82">
        <f t="shared" si="9"/>
        <v>154.3069907921502</v>
      </c>
    </row>
    <row r="83" spans="1:12" x14ac:dyDescent="0.25">
      <c r="A83">
        <v>33</v>
      </c>
      <c r="B83" s="1">
        <v>2.1413276231263413E-2</v>
      </c>
      <c r="C83" s="1">
        <v>2.5000000000000001E-4</v>
      </c>
      <c r="D83" s="1">
        <f t="shared" si="10"/>
        <v>7.8879832718572009E-5</v>
      </c>
      <c r="E83" s="1">
        <f t="shared" si="5"/>
        <v>5.3533190578158537E-6</v>
      </c>
      <c r="F83" s="1">
        <v>1.5328631595113508E-4</v>
      </c>
      <c r="G83" s="1">
        <f t="shared" si="6"/>
        <v>0.51459148345451444</v>
      </c>
      <c r="H83" s="1">
        <f t="shared" si="7"/>
        <v>0.48540851654548556</v>
      </c>
      <c r="I83" s="1">
        <f t="shared" si="8"/>
        <v>0.51459148345451444</v>
      </c>
      <c r="J83">
        <v>20</v>
      </c>
      <c r="K83">
        <v>300</v>
      </c>
      <c r="L83">
        <f t="shared" si="9"/>
        <v>164.08561536726407</v>
      </c>
    </row>
    <row r="84" spans="1:12" x14ac:dyDescent="0.25">
      <c r="A84">
        <v>34</v>
      </c>
      <c r="B84" s="1">
        <v>2.3889154323936974E-2</v>
      </c>
      <c r="C84" s="1">
        <v>2.5000000000000001E-4</v>
      </c>
      <c r="D84" s="1">
        <f t="shared" si="10"/>
        <v>8.4852121299556249E-5</v>
      </c>
      <c r="E84" s="1">
        <f t="shared" si="5"/>
        <v>5.9722885809842439E-6</v>
      </c>
      <c r="F84" s="1">
        <v>1.5328631595113508E-4</v>
      </c>
      <c r="G84" s="1">
        <f t="shared" si="6"/>
        <v>0.55355313860244104</v>
      </c>
      <c r="H84" s="1">
        <f t="shared" si="7"/>
        <v>0.44644686139755896</v>
      </c>
      <c r="I84" s="1">
        <f t="shared" si="8"/>
        <v>0.55355313860244104</v>
      </c>
      <c r="J84">
        <v>20</v>
      </c>
      <c r="K84">
        <v>300</v>
      </c>
      <c r="L84">
        <f t="shared" si="9"/>
        <v>174.99487880868347</v>
      </c>
    </row>
    <row r="85" spans="1:12" x14ac:dyDescent="0.25">
      <c r="A85">
        <v>35</v>
      </c>
      <c r="B85" s="1">
        <v>2.7012425715829336E-2</v>
      </c>
      <c r="C85" s="1">
        <v>2.5000000000000001E-4</v>
      </c>
      <c r="D85" s="1">
        <f t="shared" si="10"/>
        <v>9.1605227728513579E-5</v>
      </c>
      <c r="E85" s="1">
        <f t="shared" si="5"/>
        <v>6.7531064289573342E-6</v>
      </c>
      <c r="F85" s="1">
        <v>1.5328631595113508E-4</v>
      </c>
      <c r="G85" s="1">
        <f t="shared" si="6"/>
        <v>0.59760864601714137</v>
      </c>
      <c r="H85" s="1">
        <f t="shared" si="7"/>
        <v>0.40239135398285863</v>
      </c>
      <c r="I85" s="1">
        <f t="shared" si="8"/>
        <v>0.59760864601714137</v>
      </c>
      <c r="J85">
        <v>20</v>
      </c>
      <c r="K85">
        <v>300</v>
      </c>
      <c r="L85">
        <f t="shared" si="9"/>
        <v>187.33042088479957</v>
      </c>
    </row>
    <row r="86" spans="1:12" x14ac:dyDescent="0.25">
      <c r="A86">
        <v>36</v>
      </c>
      <c r="B86" s="1">
        <v>3.1075201988813004E-2</v>
      </c>
      <c r="C86" s="1">
        <v>2.5000000000000001E-4</v>
      </c>
      <c r="D86" s="1">
        <f t="shared" si="10"/>
        <v>9.9374028225716836E-5</v>
      </c>
      <c r="E86" s="1">
        <f t="shared" si="5"/>
        <v>7.768800497203252E-6</v>
      </c>
      <c r="F86" s="1">
        <v>1.5328631595113508E-4</v>
      </c>
      <c r="G86" s="1">
        <f t="shared" si="6"/>
        <v>0.64829027698333808</v>
      </c>
      <c r="H86" s="1">
        <f t="shared" si="7"/>
        <v>0.35170972301666192</v>
      </c>
      <c r="I86" s="1">
        <f t="shared" si="8"/>
        <v>0.64829027698333808</v>
      </c>
      <c r="J86">
        <v>20</v>
      </c>
      <c r="K86">
        <v>300</v>
      </c>
      <c r="L86">
        <f t="shared" si="9"/>
        <v>201.52127755533465</v>
      </c>
    </row>
    <row r="87" spans="1:12" x14ac:dyDescent="0.25">
      <c r="A87">
        <v>37</v>
      </c>
      <c r="B87" s="1">
        <v>3.6576444769568506E-2</v>
      </c>
      <c r="C87" s="1">
        <v>2.5000000000000001E-4</v>
      </c>
      <c r="D87" s="1">
        <f t="shared" si="10"/>
        <v>1.0851813941810897E-4</v>
      </c>
      <c r="E87" s="1">
        <f t="shared" si="5"/>
        <v>9.1441111923921273E-6</v>
      </c>
      <c r="F87" s="1">
        <v>1.5328631595113508E-4</v>
      </c>
      <c r="G87" s="1">
        <f t="shared" si="6"/>
        <v>0.70794407670872983</v>
      </c>
      <c r="H87" s="1">
        <f t="shared" si="7"/>
        <v>0.29205592329127017</v>
      </c>
      <c r="I87" s="1">
        <f t="shared" si="8"/>
        <v>0.70794407670872983</v>
      </c>
      <c r="J87">
        <v>20</v>
      </c>
      <c r="K87">
        <v>300</v>
      </c>
      <c r="L87">
        <f t="shared" si="9"/>
        <v>218.22434147844433</v>
      </c>
    </row>
    <row r="88" spans="1:12" x14ac:dyDescent="0.25">
      <c r="A88">
        <v>38</v>
      </c>
      <c r="B88" s="1">
        <v>4.4444444444444613E-2</v>
      </c>
      <c r="C88" s="1">
        <v>2.5000000000000001E-4</v>
      </c>
      <c r="D88" s="1">
        <f t="shared" si="10"/>
        <v>1.1962925052922012E-4</v>
      </c>
      <c r="E88" s="1">
        <f t="shared" si="5"/>
        <v>1.1111111111111154E-5</v>
      </c>
      <c r="F88" s="1">
        <v>1.5328631595113508E-4</v>
      </c>
      <c r="G88" s="1">
        <f t="shared" si="6"/>
        <v>0.78043007157505029</v>
      </c>
      <c r="H88" s="1">
        <f t="shared" si="7"/>
        <v>0.21956992842494971</v>
      </c>
      <c r="I88" s="1">
        <f t="shared" si="8"/>
        <v>0.78043007157505029</v>
      </c>
      <c r="J88">
        <v>20</v>
      </c>
      <c r="K88">
        <v>300</v>
      </c>
      <c r="L88">
        <f t="shared" si="9"/>
        <v>238.52042004101409</v>
      </c>
    </row>
    <row r="89" spans="1:12" x14ac:dyDescent="0.25">
      <c r="A89">
        <v>39</v>
      </c>
      <c r="B89" s="1">
        <v>5.6625141562854191E-2</v>
      </c>
      <c r="C89" s="1">
        <v>2.5000000000000001E-4</v>
      </c>
      <c r="D89" s="1">
        <f t="shared" si="10"/>
        <v>1.3378553591993368E-4</v>
      </c>
      <c r="E89" s="1">
        <f t="shared" si="5"/>
        <v>1.4156285390713548E-5</v>
      </c>
      <c r="F89" s="1">
        <v>1.5328631595113508E-4</v>
      </c>
      <c r="G89" s="1">
        <f t="shared" si="6"/>
        <v>0.87278199028921866</v>
      </c>
      <c r="H89" s="1">
        <f t="shared" si="7"/>
        <v>0.12721800971078134</v>
      </c>
      <c r="I89" s="1">
        <f t="shared" si="8"/>
        <v>0.87278199028921866</v>
      </c>
      <c r="J89">
        <v>20</v>
      </c>
      <c r="K89">
        <v>300</v>
      </c>
      <c r="L89">
        <f t="shared" si="9"/>
        <v>264.37895728098124</v>
      </c>
    </row>
    <row r="90" spans="1:12" x14ac:dyDescent="0.25">
      <c r="A90">
        <v>40</v>
      </c>
      <c r="B90" s="1">
        <v>7.800312012480555E-2</v>
      </c>
      <c r="C90" s="1">
        <v>2.5000000000000001E-4</v>
      </c>
      <c r="D90" s="1">
        <f t="shared" si="10"/>
        <v>1.5328631595113508E-4</v>
      </c>
      <c r="E90" s="1">
        <f t="shared" si="5"/>
        <v>1.9500780031201387E-5</v>
      </c>
      <c r="F90" s="1">
        <v>1.5328631595113508E-4</v>
      </c>
      <c r="G90" s="1">
        <f t="shared" si="6"/>
        <v>1</v>
      </c>
      <c r="H90" s="1">
        <f t="shared" si="7"/>
        <v>0</v>
      </c>
      <c r="I90" s="1">
        <f t="shared" si="8"/>
        <v>1</v>
      </c>
      <c r="J90">
        <v>20</v>
      </c>
      <c r="K90">
        <v>300</v>
      </c>
      <c r="L90">
        <f t="shared" si="9"/>
        <v>300</v>
      </c>
    </row>
    <row r="91" spans="1:12" x14ac:dyDescent="0.25">
      <c r="B91" s="1"/>
      <c r="C91" s="1"/>
      <c r="D91" s="1"/>
      <c r="E91" s="1"/>
      <c r="H91" s="1"/>
    </row>
    <row r="92" spans="1:12" x14ac:dyDescent="0.25">
      <c r="B92" s="1"/>
      <c r="C92" s="1"/>
      <c r="D92" s="1"/>
      <c r="E92" s="1"/>
      <c r="H92" s="1"/>
    </row>
    <row r="93" spans="1:12" x14ac:dyDescent="0.25">
      <c r="B93" s="1"/>
      <c r="C93" s="1"/>
      <c r="D93" s="1"/>
      <c r="E93" s="1"/>
      <c r="H93" s="1"/>
    </row>
    <row r="94" spans="1:12" x14ac:dyDescent="0.25">
      <c r="B94" s="1"/>
      <c r="C94" s="1"/>
      <c r="D94" s="1"/>
      <c r="E94" s="1"/>
      <c r="H94" s="1"/>
    </row>
    <row r="106" spans="1:26" x14ac:dyDescent="0.25">
      <c r="A106" s="5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5"/>
    </row>
    <row r="107" spans="1:26" x14ac:dyDescent="0.25">
      <c r="A107" s="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5"/>
    </row>
    <row r="108" spans="1:26" x14ac:dyDescent="0.25">
      <c r="A108" s="5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5"/>
    </row>
    <row r="109" spans="1:26" x14ac:dyDescent="0.25">
      <c r="A109" s="5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5"/>
    </row>
    <row r="110" spans="1:26" x14ac:dyDescent="0.25">
      <c r="A110" s="5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5"/>
    </row>
    <row r="111" spans="1:26" x14ac:dyDescent="0.25">
      <c r="A111" s="5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5"/>
    </row>
    <row r="112" spans="1:26" x14ac:dyDescent="0.25">
      <c r="A112" s="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5"/>
    </row>
    <row r="113" spans="1:28" x14ac:dyDescent="0.25">
      <c r="A113" s="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5"/>
    </row>
    <row r="114" spans="1:28" x14ac:dyDescent="0.25">
      <c r="A114" s="5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5"/>
    </row>
    <row r="115" spans="1:28" x14ac:dyDescent="0.25">
      <c r="A115" s="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5"/>
    </row>
    <row r="116" spans="1:28" x14ac:dyDescent="0.25">
      <c r="A116" s="5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5"/>
    </row>
    <row r="117" spans="1:28" x14ac:dyDescent="0.25">
      <c r="A117" s="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5"/>
    </row>
    <row r="118" spans="1:28" x14ac:dyDescent="0.25">
      <c r="A118" s="5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5"/>
    </row>
    <row r="119" spans="1:28" x14ac:dyDescent="0.25">
      <c r="A119" s="5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5"/>
    </row>
    <row r="120" spans="1:28" x14ac:dyDescent="0.25">
      <c r="A120" s="5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5"/>
    </row>
    <row r="121" spans="1:28" x14ac:dyDescent="0.25"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28" x14ac:dyDescent="0.25"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spans="1:28" x14ac:dyDescent="0.25"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1:28" x14ac:dyDescent="0.25"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28" x14ac:dyDescent="0.25"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1:28" x14ac:dyDescent="0.25"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1:28" x14ac:dyDescent="0.25"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1:28" x14ac:dyDescent="0.25"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1:28" x14ac:dyDescent="0.25"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1:28" x14ac:dyDescent="0.25"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1:28" x14ac:dyDescent="0.25"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1:28" x14ac:dyDescent="0.25"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1:28" x14ac:dyDescent="0.25"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1:28" x14ac:dyDescent="0.25"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1:28" x14ac:dyDescent="0.25"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1:28" x14ac:dyDescent="0.25"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1:28" x14ac:dyDescent="0.25"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1:28" x14ac:dyDescent="0.25"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1:28" x14ac:dyDescent="0.25"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1:28" x14ac:dyDescent="0.25"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1:28" x14ac:dyDescent="0.25"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1:28" x14ac:dyDescent="0.25"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1:28" x14ac:dyDescent="0.25"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1:28" x14ac:dyDescent="0.25"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1:28" x14ac:dyDescent="0.25"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1:28" x14ac:dyDescent="0.25"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1:28" x14ac:dyDescent="0.25"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1:28" x14ac:dyDescent="0.25"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1:28" x14ac:dyDescent="0.25"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1:28" x14ac:dyDescent="0.25"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1:28" x14ac:dyDescent="0.25"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1:28" x14ac:dyDescent="0.25"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1:28" x14ac:dyDescent="0.25"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1:28" x14ac:dyDescent="0.25"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1:28" x14ac:dyDescent="0.25"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1:28" x14ac:dyDescent="0.25"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1:28" x14ac:dyDescent="0.25"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1:28" x14ac:dyDescent="0.25"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1:28" x14ac:dyDescent="0.25"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1:28" x14ac:dyDescent="0.25"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1:28" x14ac:dyDescent="0.25"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1:28" x14ac:dyDescent="0.25"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1:28" x14ac:dyDescent="0.25"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1:28" x14ac:dyDescent="0.25"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1:28" x14ac:dyDescent="0.25"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1:28" x14ac:dyDescent="0.25"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1:28" x14ac:dyDescent="0.25"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1:28" x14ac:dyDescent="0.25"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1:28" x14ac:dyDescent="0.25"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1:28" x14ac:dyDescent="0.25"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1:28" x14ac:dyDescent="0.25"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1:28" x14ac:dyDescent="0.25"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1:28" x14ac:dyDescent="0.25"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1:28" x14ac:dyDescent="0.25"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1:28" x14ac:dyDescent="0.25"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1:28" x14ac:dyDescent="0.25"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1:28" x14ac:dyDescent="0.25"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1:28" x14ac:dyDescent="0.25"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1:28" x14ac:dyDescent="0.25"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1:28" x14ac:dyDescent="0.25"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1:28" x14ac:dyDescent="0.25"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1:28" x14ac:dyDescent="0.25"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1:28" x14ac:dyDescent="0.25"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1:28" x14ac:dyDescent="0.25"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1:28" x14ac:dyDescent="0.25"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1:28" x14ac:dyDescent="0.25"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1:28" x14ac:dyDescent="0.25"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1:28" x14ac:dyDescent="0.25"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1:28" x14ac:dyDescent="0.25"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1:28" x14ac:dyDescent="0.25"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1:28" x14ac:dyDescent="0.25"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1:28" x14ac:dyDescent="0.25"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1:28" x14ac:dyDescent="0.25"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1:28" x14ac:dyDescent="0.25"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1:28" x14ac:dyDescent="0.25"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1:28" x14ac:dyDescent="0.25"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1:28" x14ac:dyDescent="0.25"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1:28" x14ac:dyDescent="0.25"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1:28" x14ac:dyDescent="0.25"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1:28" x14ac:dyDescent="0.25"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1:28" x14ac:dyDescent="0.25"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1:28" x14ac:dyDescent="0.25"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1:28" x14ac:dyDescent="0.25"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1:28" x14ac:dyDescent="0.25"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1:28" x14ac:dyDescent="0.25"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1:28" x14ac:dyDescent="0.25"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1:28" x14ac:dyDescent="0.25"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1:28" x14ac:dyDescent="0.25"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1:28" x14ac:dyDescent="0.25"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1:28" x14ac:dyDescent="0.25"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1:28" x14ac:dyDescent="0.25"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1:28" x14ac:dyDescent="0.25"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1:28" x14ac:dyDescent="0.25"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1:28" x14ac:dyDescent="0.25"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1:28" x14ac:dyDescent="0.25"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1:28" x14ac:dyDescent="0.25"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1:28" x14ac:dyDescent="0.25"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1:28" x14ac:dyDescent="0.25"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1:28" x14ac:dyDescent="0.25"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3"/>
  <sheetViews>
    <sheetView topLeftCell="A106" workbookViewId="0">
      <selection activeCell="H33" sqref="H33"/>
    </sheetView>
  </sheetViews>
  <sheetFormatPr defaultRowHeight="14" x14ac:dyDescent="0.25"/>
  <cols>
    <col min="1" max="1" width="10.453125" customWidth="1"/>
    <col min="2" max="2" width="15.36328125" customWidth="1"/>
    <col min="3" max="3" width="10.453125" bestFit="1" customWidth="1"/>
    <col min="4" max="4" width="11.90625" customWidth="1"/>
    <col min="5" max="5" width="10.453125" bestFit="1" customWidth="1"/>
    <col min="6" max="6" width="11.36328125" customWidth="1"/>
    <col min="7" max="7" width="10.54296875" bestFit="1" customWidth="1"/>
    <col min="8" max="8" width="10.36328125" bestFit="1" customWidth="1"/>
    <col min="9" max="9" width="11" customWidth="1"/>
    <col min="10" max="10" width="11.36328125" bestFit="1" customWidth="1"/>
    <col min="11" max="11" width="11.6328125" customWidth="1"/>
    <col min="12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0.26953125" bestFit="1" customWidth="1"/>
    <col min="18" max="18" width="11.36328125" customWidth="1"/>
    <col min="19" max="23" width="10.26953125" bestFit="1" customWidth="1"/>
    <col min="24" max="25" width="11.36328125" bestFit="1" customWidth="1"/>
    <col min="26" max="26" width="10.906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42" x14ac:dyDescent="0.25">
      <c r="B1" s="1" t="s">
        <v>37</v>
      </c>
      <c r="C1" s="1" t="s">
        <v>39</v>
      </c>
      <c r="D1" s="1" t="s">
        <v>42</v>
      </c>
      <c r="E1" s="1" t="s">
        <v>40</v>
      </c>
      <c r="F1" s="1" t="s">
        <v>41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46</v>
      </c>
      <c r="L1" t="s">
        <v>174</v>
      </c>
      <c r="M1" t="s">
        <v>176</v>
      </c>
      <c r="N1" t="s">
        <v>177</v>
      </c>
      <c r="O1" t="s">
        <v>227</v>
      </c>
      <c r="P1" t="s">
        <v>228</v>
      </c>
      <c r="AE1" s="2" t="s">
        <v>130</v>
      </c>
    </row>
    <row r="2" spans="1:42" x14ac:dyDescent="0.25">
      <c r="A2" s="1" t="s">
        <v>229</v>
      </c>
      <c r="B2" s="1">
        <v>166000000000</v>
      </c>
      <c r="C2" s="1">
        <v>77000000000</v>
      </c>
      <c r="D2" s="1">
        <v>44500000000</v>
      </c>
      <c r="E2" s="1">
        <v>43000000000</v>
      </c>
      <c r="F2" s="1">
        <v>43000000000</v>
      </c>
      <c r="G2" s="1">
        <v>-4.4000000000000004</v>
      </c>
      <c r="H2" s="1">
        <v>0</v>
      </c>
      <c r="I2" s="1">
        <v>1.26E-8</v>
      </c>
      <c r="J2" s="1">
        <v>1.0000000000000001E-5</v>
      </c>
      <c r="K2" s="1">
        <v>0</v>
      </c>
      <c r="L2" s="1">
        <v>1.5699999999999999E-5</v>
      </c>
      <c r="M2" s="1">
        <v>0</v>
      </c>
      <c r="N2" s="1">
        <v>0</v>
      </c>
      <c r="O2" s="1">
        <v>3.2</v>
      </c>
      <c r="P2" s="1">
        <v>5800</v>
      </c>
    </row>
    <row r="3" spans="1:42" x14ac:dyDescent="0.25">
      <c r="A3" s="1" t="s">
        <v>230</v>
      </c>
      <c r="B3" s="1">
        <v>286000000000</v>
      </c>
      <c r="C3" s="1">
        <v>173000000000</v>
      </c>
      <c r="D3" s="1">
        <v>56500000000</v>
      </c>
      <c r="E3" s="1">
        <v>43500000000</v>
      </c>
      <c r="F3" s="1">
        <v>43500000000</v>
      </c>
      <c r="G3" s="1">
        <v>0</v>
      </c>
      <c r="H3" s="1">
        <v>580.29999999999995</v>
      </c>
      <c r="I3" s="1">
        <v>9.3000000000000002E-11</v>
      </c>
      <c r="J3" s="1">
        <v>1.5699999999999999E-4</v>
      </c>
      <c r="K3" s="1">
        <v>0</v>
      </c>
      <c r="L3" s="1">
        <v>1.0000000000000001E-5</v>
      </c>
      <c r="M3" s="1">
        <v>0</v>
      </c>
      <c r="N3" s="1">
        <v>0</v>
      </c>
      <c r="O3" s="1">
        <v>2.5</v>
      </c>
      <c r="P3" s="1">
        <v>5300</v>
      </c>
      <c r="AE3" t="s">
        <v>26</v>
      </c>
      <c r="AF3" t="s">
        <v>140</v>
      </c>
      <c r="AG3" t="s">
        <v>84</v>
      </c>
      <c r="AH3" t="s">
        <v>90</v>
      </c>
      <c r="AI3" t="s">
        <v>156</v>
      </c>
      <c r="AJ3" t="s">
        <v>87</v>
      </c>
      <c r="AK3" t="s">
        <v>86</v>
      </c>
      <c r="AL3" s="5" t="s">
        <v>88</v>
      </c>
      <c r="AM3" t="s">
        <v>89</v>
      </c>
      <c r="AN3" t="s">
        <v>137</v>
      </c>
      <c r="AO3" t="s">
        <v>138</v>
      </c>
      <c r="AP3" t="s">
        <v>61</v>
      </c>
    </row>
    <row r="4" spans="1:42" x14ac:dyDescent="0.25">
      <c r="A4" s="1"/>
      <c r="B4" s="1"/>
      <c r="C4" s="1"/>
      <c r="AE4">
        <v>1</v>
      </c>
      <c r="AF4" s="12">
        <v>0.3125</v>
      </c>
      <c r="AG4" s="12">
        <v>2.0000000000000001E-4</v>
      </c>
      <c r="AH4" s="22">
        <f>AF4*AG4</f>
        <v>6.2500000000000001E-5</v>
      </c>
      <c r="AI4" s="12">
        <f t="shared" ref="AI4:AI15" si="0">AF4*AG4</f>
        <v>6.2500000000000001E-5</v>
      </c>
      <c r="AJ4" s="22">
        <f>SUM(AI4:AI15)</f>
        <v>9.2306672367591623E-4</v>
      </c>
      <c r="AK4" s="23">
        <f>AH4/AJ4</f>
        <v>6.770908147474658E-2</v>
      </c>
      <c r="AL4" s="36">
        <f>1-AM4</f>
        <v>0.93229091852525348</v>
      </c>
      <c r="AM4" s="36">
        <f>AH4/AJ4</f>
        <v>6.770908147474658E-2</v>
      </c>
      <c r="AN4" s="27">
        <v>20</v>
      </c>
      <c r="AO4">
        <v>300</v>
      </c>
      <c r="AP4">
        <f>AN4*AL4+AO4*AM4</f>
        <v>38.958542812929039</v>
      </c>
    </row>
    <row r="5" spans="1:42" x14ac:dyDescent="0.25">
      <c r="A5" s="1"/>
      <c r="B5" s="1"/>
      <c r="C5" s="1"/>
      <c r="AE5">
        <v>2</v>
      </c>
      <c r="AF5" s="12">
        <v>0.38022813688213919</v>
      </c>
      <c r="AG5" s="12">
        <v>2.0000000000000001E-4</v>
      </c>
      <c r="AH5" s="22">
        <f t="shared" ref="AH5:AH15" si="1">AF5*AG5+AH4</f>
        <v>1.3854562737642784E-4</v>
      </c>
      <c r="AI5" s="12">
        <f t="shared" si="0"/>
        <v>7.6045627376427835E-5</v>
      </c>
      <c r="AJ5" s="22">
        <v>9.2306672367591623E-4</v>
      </c>
      <c r="AK5" s="23">
        <f t="shared" ref="AK5:AK15" si="2">AH5/AJ5</f>
        <v>0.15009275475200692</v>
      </c>
      <c r="AL5" s="36">
        <f t="shared" ref="AL5:AL15" si="3">1-AM5</f>
        <v>0.8499072452479931</v>
      </c>
      <c r="AM5" s="36">
        <f t="shared" ref="AM5:AM15" si="4">AH5/AJ5</f>
        <v>0.15009275475200692</v>
      </c>
      <c r="AN5" s="27">
        <v>20</v>
      </c>
      <c r="AO5">
        <v>300</v>
      </c>
      <c r="AP5">
        <f t="shared" ref="AP5:AP15" si="5">AN5*AL5+AO5*AM5</f>
        <v>62.025971330561944</v>
      </c>
    </row>
    <row r="6" spans="1:42" x14ac:dyDescent="0.25">
      <c r="A6" s="1"/>
      <c r="B6" s="1"/>
      <c r="C6" s="1"/>
      <c r="AE6">
        <v>3</v>
      </c>
      <c r="AF6" s="12">
        <v>0.38022813746570755</v>
      </c>
      <c r="AG6" s="12">
        <v>2.0000000000000001E-4</v>
      </c>
      <c r="AH6" s="22">
        <f t="shared" si="1"/>
        <v>2.1459125486956933E-4</v>
      </c>
      <c r="AI6" s="12">
        <f t="shared" si="0"/>
        <v>7.6045627493141508E-5</v>
      </c>
      <c r="AJ6" s="22">
        <v>9.2306672367591623E-4</v>
      </c>
      <c r="AK6" s="23">
        <f t="shared" si="2"/>
        <v>0.23247642815570846</v>
      </c>
      <c r="AL6" s="36">
        <f t="shared" si="3"/>
        <v>0.76752357184429154</v>
      </c>
      <c r="AM6" s="36">
        <f t="shared" si="4"/>
        <v>0.23247642815570846</v>
      </c>
      <c r="AN6" s="27">
        <v>20</v>
      </c>
      <c r="AO6">
        <v>300</v>
      </c>
      <c r="AP6">
        <f t="shared" si="5"/>
        <v>85.093399883598366</v>
      </c>
    </row>
    <row r="7" spans="1:42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232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83</v>
      </c>
      <c r="X7" s="3" t="s">
        <v>17</v>
      </c>
      <c r="Y7" s="3" t="s">
        <v>18</v>
      </c>
      <c r="Z7" s="3" t="s">
        <v>19</v>
      </c>
      <c r="AA7" s="3" t="s">
        <v>20</v>
      </c>
      <c r="AE7">
        <v>4</v>
      </c>
      <c r="AF7" s="12">
        <v>0.38022823339533479</v>
      </c>
      <c r="AG7" s="12">
        <v>2.0000000000000001E-4</v>
      </c>
      <c r="AH7" s="22">
        <f t="shared" si="1"/>
        <v>2.906369015486363E-4</v>
      </c>
      <c r="AI7" s="12">
        <f t="shared" si="0"/>
        <v>7.6045646679066966E-5</v>
      </c>
      <c r="AJ7" s="22">
        <v>9.2306672367591623E-4</v>
      </c>
      <c r="AK7" s="23">
        <f t="shared" si="2"/>
        <v>0.31486012234439226</v>
      </c>
      <c r="AL7" s="36">
        <f t="shared" si="3"/>
        <v>0.68513987765560769</v>
      </c>
      <c r="AM7" s="36">
        <f t="shared" si="4"/>
        <v>0.31486012234439226</v>
      </c>
      <c r="AN7" s="27">
        <v>20</v>
      </c>
      <c r="AO7">
        <v>300</v>
      </c>
      <c r="AP7">
        <f t="shared" si="5"/>
        <v>108.16083425642982</v>
      </c>
    </row>
    <row r="8" spans="1:42" x14ac:dyDescent="0.25">
      <c r="A8" t="s">
        <v>229</v>
      </c>
      <c r="B8" s="14">
        <v>1</v>
      </c>
      <c r="C8" s="12">
        <v>101247421855.25317</v>
      </c>
      <c r="D8" s="12">
        <v>101247421855.25317</v>
      </c>
      <c r="E8" s="12">
        <v>0.36285702249557666</v>
      </c>
      <c r="F8" s="12">
        <v>0</v>
      </c>
      <c r="G8" s="12">
        <v>34900000000</v>
      </c>
      <c r="H8" s="12">
        <v>41245000000</v>
      </c>
      <c r="I8" s="12">
        <v>41245000000</v>
      </c>
      <c r="J8" s="12">
        <v>-1.5541838134430676E-11</v>
      </c>
      <c r="K8" s="12">
        <v>-1.5541838134430676E-11</v>
      </c>
      <c r="L8" s="12">
        <v>0</v>
      </c>
      <c r="M8" s="12">
        <v>2.0000000000000001E-4</v>
      </c>
      <c r="N8" s="12">
        <v>0</v>
      </c>
      <c r="O8" s="12">
        <v>0</v>
      </c>
      <c r="P8" s="12">
        <v>1.0878241666666667E-8</v>
      </c>
      <c r="Q8" s="12">
        <v>0</v>
      </c>
      <c r="R8" s="12">
        <v>-5.7500000000001398E-7</v>
      </c>
      <c r="S8" s="12">
        <v>1.2892499999999999E-5</v>
      </c>
      <c r="T8" s="12">
        <v>1.2892499999999999E-5</v>
      </c>
      <c r="U8" s="12">
        <v>0</v>
      </c>
      <c r="V8" s="12">
        <v>0</v>
      </c>
      <c r="W8" s="12">
        <v>2.6008333333333331</v>
      </c>
      <c r="X8" s="12">
        <v>5800</v>
      </c>
      <c r="Y8" s="12">
        <v>-1.1999999999999999E-3</v>
      </c>
      <c r="Z8" s="12">
        <v>-1E-3</v>
      </c>
      <c r="AA8" s="5">
        <v>2</v>
      </c>
      <c r="AE8">
        <v>5</v>
      </c>
      <c r="AF8" s="12">
        <v>0.38023092859131269</v>
      </c>
      <c r="AG8" s="12">
        <v>2.0000000000000001E-4</v>
      </c>
      <c r="AH8" s="22">
        <f t="shared" si="1"/>
        <v>3.6668308726689881E-4</v>
      </c>
      <c r="AI8" s="12">
        <f t="shared" si="0"/>
        <v>7.6046185718262543E-5</v>
      </c>
      <c r="AJ8" s="22">
        <v>9.2306672367591623E-4</v>
      </c>
      <c r="AK8" s="23">
        <f t="shared" si="2"/>
        <v>0.397244400498657</v>
      </c>
      <c r="AL8" s="36">
        <f t="shared" si="3"/>
        <v>0.60275559950134294</v>
      </c>
      <c r="AM8" s="36">
        <f t="shared" si="4"/>
        <v>0.397244400498657</v>
      </c>
      <c r="AN8" s="27">
        <v>20</v>
      </c>
      <c r="AO8">
        <v>300</v>
      </c>
      <c r="AP8">
        <f t="shared" si="5"/>
        <v>131.22843213962398</v>
      </c>
    </row>
    <row r="9" spans="1:42" x14ac:dyDescent="0.25">
      <c r="B9" s="5">
        <v>2</v>
      </c>
      <c r="C9" s="12">
        <v>105503256382.17204</v>
      </c>
      <c r="D9" s="12">
        <v>105503256382.17204</v>
      </c>
      <c r="E9" s="12">
        <v>0.37461032942960654</v>
      </c>
      <c r="F9" s="12">
        <v>0</v>
      </c>
      <c r="G9" s="12">
        <v>35900000000</v>
      </c>
      <c r="H9" s="12">
        <v>41295000000</v>
      </c>
      <c r="I9" s="12">
        <v>41295000000</v>
      </c>
      <c r="J9" s="12">
        <v>-1.4032921810699541E-11</v>
      </c>
      <c r="K9" s="12">
        <v>-1.4032921810699541E-11</v>
      </c>
      <c r="L9" s="12">
        <v>0</v>
      </c>
      <c r="M9" s="12">
        <v>2.0000000000000001E-4</v>
      </c>
      <c r="N9" s="12">
        <v>14.507499999999993</v>
      </c>
      <c r="O9" s="12">
        <v>14.507499999999993</v>
      </c>
      <c r="P9" s="12">
        <v>9.8293249999999992E-9</v>
      </c>
      <c r="Q9" s="12">
        <v>0</v>
      </c>
      <c r="R9" s="12">
        <v>1.1674999999999999E-5</v>
      </c>
      <c r="S9" s="12">
        <v>1.2417499999999998E-5</v>
      </c>
      <c r="T9" s="12">
        <v>1.2417499999999998E-5</v>
      </c>
      <c r="U9" s="12">
        <v>0</v>
      </c>
      <c r="V9" s="12">
        <v>0</v>
      </c>
      <c r="W9" s="12">
        <v>2.5425000000000004</v>
      </c>
      <c r="X9" s="12">
        <v>4665</v>
      </c>
      <c r="Y9" s="12">
        <f t="shared" ref="Y9:Z19" si="6">Y8+0.0002</f>
        <v>-9.999999999999998E-4</v>
      </c>
      <c r="Z9" s="12">
        <f t="shared" si="6"/>
        <v>-8.0000000000000004E-4</v>
      </c>
      <c r="AA9" s="5">
        <v>2</v>
      </c>
      <c r="AE9">
        <v>6</v>
      </c>
      <c r="AF9" s="12">
        <v>0.38026259972042431</v>
      </c>
      <c r="AG9" s="12">
        <v>2.0000000000000001E-4</v>
      </c>
      <c r="AH9" s="22">
        <f t="shared" si="1"/>
        <v>4.4273560721098368E-4</v>
      </c>
      <c r="AI9" s="12">
        <f t="shared" si="0"/>
        <v>7.6052519944084867E-5</v>
      </c>
      <c r="AJ9" s="22">
        <v>9.2306672367591623E-4</v>
      </c>
      <c r="AK9" s="23">
        <f t="shared" si="2"/>
        <v>0.47963554080671827</v>
      </c>
      <c r="AL9" s="36">
        <f t="shared" si="3"/>
        <v>0.52036445919328167</v>
      </c>
      <c r="AM9" s="36">
        <f t="shared" si="4"/>
        <v>0.47963554080671827</v>
      </c>
      <c r="AN9" s="27">
        <v>20</v>
      </c>
      <c r="AO9">
        <v>300</v>
      </c>
      <c r="AP9">
        <f t="shared" si="5"/>
        <v>154.29795142588111</v>
      </c>
    </row>
    <row r="10" spans="1:42" x14ac:dyDescent="0.25">
      <c r="B10" s="5">
        <v>3</v>
      </c>
      <c r="C10" s="12">
        <v>109759090909.0909</v>
      </c>
      <c r="D10" s="12">
        <v>109759090909.0909</v>
      </c>
      <c r="E10" s="12">
        <v>0.38636363636363635</v>
      </c>
      <c r="F10" s="12">
        <v>0</v>
      </c>
      <c r="G10" s="12">
        <v>36900000000</v>
      </c>
      <c r="H10" s="12">
        <v>41345000000</v>
      </c>
      <c r="I10" s="12">
        <v>41345000000</v>
      </c>
      <c r="J10" s="12">
        <v>-1.2524005486968407E-11</v>
      </c>
      <c r="K10" s="12">
        <v>-1.2524005486968407E-11</v>
      </c>
      <c r="L10" s="12">
        <v>0</v>
      </c>
      <c r="M10" s="12">
        <v>2.0000000000000001E-4</v>
      </c>
      <c r="N10" s="12">
        <v>62.865833333333313</v>
      </c>
      <c r="O10" s="12">
        <v>62.865833333333313</v>
      </c>
      <c r="P10" s="12">
        <v>8.7804083333333332E-9</v>
      </c>
      <c r="Q10" s="12">
        <v>0</v>
      </c>
      <c r="R10" s="12">
        <v>2.3924999999999999E-5</v>
      </c>
      <c r="S10" s="12">
        <v>1.1942499999999998E-5</v>
      </c>
      <c r="T10" s="12">
        <v>1.1942499999999998E-5</v>
      </c>
      <c r="U10" s="12">
        <v>0</v>
      </c>
      <c r="V10" s="12">
        <v>0</v>
      </c>
      <c r="W10" s="12">
        <v>2.4841666666666669</v>
      </c>
      <c r="X10" s="12">
        <v>4615</v>
      </c>
      <c r="Y10" s="12">
        <f t="shared" si="6"/>
        <v>-7.9999999999999982E-4</v>
      </c>
      <c r="Z10" s="12">
        <f t="shared" si="6"/>
        <v>-6.0000000000000006E-4</v>
      </c>
      <c r="AA10" s="5">
        <v>2</v>
      </c>
      <c r="AE10">
        <v>7</v>
      </c>
      <c r="AF10" s="12">
        <v>0.38048464807769228</v>
      </c>
      <c r="AG10" s="12">
        <v>2.0000000000000001E-4</v>
      </c>
      <c r="AH10" s="22">
        <f t="shared" si="1"/>
        <v>5.1883253682652214E-4</v>
      </c>
      <c r="AI10" s="12">
        <f t="shared" si="0"/>
        <v>7.6096929615538462E-5</v>
      </c>
      <c r="AJ10" s="22">
        <v>9.2306672367591623E-4</v>
      </c>
      <c r="AK10" s="23">
        <f t="shared" si="2"/>
        <v>0.56207479212378308</v>
      </c>
      <c r="AL10" s="36">
        <f t="shared" si="3"/>
        <v>0.43792520787621692</v>
      </c>
      <c r="AM10" s="36">
        <f t="shared" si="4"/>
        <v>0.56207479212378308</v>
      </c>
      <c r="AN10" s="27">
        <v>20</v>
      </c>
      <c r="AO10">
        <v>300</v>
      </c>
      <c r="AP10">
        <f t="shared" si="5"/>
        <v>177.38094179465926</v>
      </c>
    </row>
    <row r="11" spans="1:42" x14ac:dyDescent="0.25">
      <c r="B11" s="5">
        <v>4</v>
      </c>
      <c r="C11" s="12">
        <v>114014925436.00978</v>
      </c>
      <c r="D11" s="12">
        <v>114014925436.00978</v>
      </c>
      <c r="E11" s="12">
        <v>0.39811694329766623</v>
      </c>
      <c r="F11" s="12">
        <v>0</v>
      </c>
      <c r="G11" s="12">
        <v>37900000000</v>
      </c>
      <c r="H11" s="12">
        <v>41395000000</v>
      </c>
      <c r="I11" s="12">
        <v>41395000000</v>
      </c>
      <c r="J11" s="12">
        <v>-1.1015089163237273E-11</v>
      </c>
      <c r="K11" s="12">
        <v>-1.1015089163237273E-11</v>
      </c>
      <c r="L11" s="12">
        <v>0</v>
      </c>
      <c r="M11" s="12">
        <v>2.0000000000000001E-4</v>
      </c>
      <c r="N11" s="12">
        <v>111.22416666666663</v>
      </c>
      <c r="O11" s="12">
        <v>111.22416666666663</v>
      </c>
      <c r="P11" s="12">
        <v>7.7314916666666672E-9</v>
      </c>
      <c r="Q11" s="12">
        <v>0</v>
      </c>
      <c r="R11" s="12">
        <v>3.6174999999999992E-5</v>
      </c>
      <c r="S11" s="12">
        <v>1.1467499999999998E-5</v>
      </c>
      <c r="T11" s="12">
        <v>1.1467499999999998E-5</v>
      </c>
      <c r="U11" s="12">
        <v>0</v>
      </c>
      <c r="V11" s="12">
        <v>0</v>
      </c>
      <c r="W11" s="12">
        <v>2.4258333333333333</v>
      </c>
      <c r="X11" s="12">
        <v>4565</v>
      </c>
      <c r="Y11" s="12">
        <f t="shared" si="6"/>
        <v>-5.9999999999999984E-4</v>
      </c>
      <c r="Z11" s="12">
        <f t="shared" si="6"/>
        <v>-4.0000000000000007E-4</v>
      </c>
      <c r="AA11" s="5">
        <v>2</v>
      </c>
      <c r="AE11">
        <v>8</v>
      </c>
      <c r="AF11" s="12">
        <v>0.38159548496306794</v>
      </c>
      <c r="AG11" s="12">
        <v>2.0000000000000001E-4</v>
      </c>
      <c r="AH11" s="22">
        <f t="shared" si="1"/>
        <v>5.9515163381913577E-4</v>
      </c>
      <c r="AI11" s="12">
        <f t="shared" si="0"/>
        <v>7.6319096992613592E-5</v>
      </c>
      <c r="AJ11" s="22">
        <v>9.2306672367591623E-4</v>
      </c>
      <c r="AK11" s="23">
        <f t="shared" si="2"/>
        <v>0.64475472742541451</v>
      </c>
      <c r="AL11" s="36">
        <f t="shared" si="3"/>
        <v>0.35524527257458549</v>
      </c>
      <c r="AM11" s="36">
        <f t="shared" si="4"/>
        <v>0.64475472742541451</v>
      </c>
      <c r="AN11" s="27">
        <v>20</v>
      </c>
      <c r="AO11">
        <v>300</v>
      </c>
      <c r="AP11">
        <f t="shared" si="5"/>
        <v>200.53132367911604</v>
      </c>
    </row>
    <row r="12" spans="1:42" x14ac:dyDescent="0.25">
      <c r="B12" s="5">
        <v>5</v>
      </c>
      <c r="C12" s="12">
        <v>118270759962.92863</v>
      </c>
      <c r="D12" s="12">
        <v>118270759962.92863</v>
      </c>
      <c r="E12" s="12">
        <v>0.40987025023169599</v>
      </c>
      <c r="F12" s="12">
        <v>0</v>
      </c>
      <c r="G12" s="12">
        <v>38900000000</v>
      </c>
      <c r="H12" s="12">
        <v>41445000000</v>
      </c>
      <c r="I12" s="12">
        <v>41445000000</v>
      </c>
      <c r="J12" s="12">
        <v>-9.5061728395061385E-12</v>
      </c>
      <c r="K12" s="12">
        <v>-9.5061728395061385E-12</v>
      </c>
      <c r="L12" s="12">
        <v>0</v>
      </c>
      <c r="M12" s="12">
        <v>2.0000000000000001E-4</v>
      </c>
      <c r="N12" s="12">
        <v>159.58249999999998</v>
      </c>
      <c r="O12" s="12">
        <v>159.58249999999998</v>
      </c>
      <c r="P12" s="12">
        <v>6.6825749999999995E-9</v>
      </c>
      <c r="Q12" s="12">
        <v>0</v>
      </c>
      <c r="R12" s="12">
        <v>4.8424999999999998E-5</v>
      </c>
      <c r="S12" s="12">
        <v>1.0992499999999999E-5</v>
      </c>
      <c r="T12" s="12">
        <v>1.0992499999999999E-5</v>
      </c>
      <c r="U12" s="12">
        <v>0</v>
      </c>
      <c r="V12" s="12">
        <v>0</v>
      </c>
      <c r="W12" s="12">
        <v>2.3674999999999997</v>
      </c>
      <c r="X12" s="12">
        <v>4515</v>
      </c>
      <c r="Y12" s="12">
        <f t="shared" si="6"/>
        <v>-3.9999999999999986E-4</v>
      </c>
      <c r="Z12" s="12">
        <f t="shared" si="6"/>
        <v>-2.0000000000000006E-4</v>
      </c>
      <c r="AA12" s="5">
        <v>2</v>
      </c>
      <c r="AE12">
        <v>9</v>
      </c>
      <c r="AF12" s="12">
        <v>0.38601386240417895</v>
      </c>
      <c r="AG12" s="12">
        <v>2.0000000000000001E-4</v>
      </c>
      <c r="AH12" s="22">
        <f t="shared" si="1"/>
        <v>6.7235440629997154E-4</v>
      </c>
      <c r="AI12" s="12">
        <f t="shared" si="0"/>
        <v>7.7202772480835792E-5</v>
      </c>
      <c r="AJ12" s="22">
        <v>9.2306672367591623E-4</v>
      </c>
      <c r="AK12" s="23">
        <f t="shared" si="2"/>
        <v>0.72839198841711417</v>
      </c>
      <c r="AL12" s="36">
        <f t="shared" si="3"/>
        <v>0.27160801158288583</v>
      </c>
      <c r="AM12" s="36">
        <f t="shared" si="4"/>
        <v>0.72839198841711417</v>
      </c>
      <c r="AN12" s="27">
        <v>20</v>
      </c>
      <c r="AO12">
        <v>300</v>
      </c>
      <c r="AP12">
        <f t="shared" si="5"/>
        <v>223.94975675679197</v>
      </c>
    </row>
    <row r="13" spans="1:42" x14ac:dyDescent="0.25">
      <c r="B13" s="5">
        <v>6</v>
      </c>
      <c r="C13" s="12">
        <v>122526594489.84749</v>
      </c>
      <c r="D13" s="12">
        <v>122526594489.84749</v>
      </c>
      <c r="E13" s="12">
        <v>0.42162355716572586</v>
      </c>
      <c r="F13" s="12">
        <v>0</v>
      </c>
      <c r="G13" s="12">
        <v>39900000000</v>
      </c>
      <c r="H13" s="12">
        <v>41495000000</v>
      </c>
      <c r="I13" s="12">
        <v>41495000000</v>
      </c>
      <c r="J13" s="12">
        <v>-7.9972565157750074E-12</v>
      </c>
      <c r="K13" s="12">
        <v>-7.9972565157750074E-12</v>
      </c>
      <c r="L13" s="12">
        <v>0</v>
      </c>
      <c r="M13" s="12">
        <v>2.0000000000000001E-4</v>
      </c>
      <c r="N13" s="12">
        <v>207.9408333333333</v>
      </c>
      <c r="O13" s="12">
        <v>207.9408333333333</v>
      </c>
      <c r="P13" s="12">
        <v>5.6336583333333335E-9</v>
      </c>
      <c r="Q13" s="12">
        <v>0</v>
      </c>
      <c r="R13" s="12">
        <v>6.0674999999999998E-5</v>
      </c>
      <c r="S13" s="12">
        <v>1.0517499999999999E-5</v>
      </c>
      <c r="T13" s="12">
        <v>1.0517499999999999E-5</v>
      </c>
      <c r="U13" s="12">
        <v>0</v>
      </c>
      <c r="V13" s="12">
        <v>0</v>
      </c>
      <c r="W13" s="12">
        <v>2.309166666666667</v>
      </c>
      <c r="X13" s="12">
        <v>4465</v>
      </c>
      <c r="Y13" s="12">
        <f t="shared" si="6"/>
        <v>-1.9999999999999985E-4</v>
      </c>
      <c r="Z13" s="12">
        <f t="shared" si="6"/>
        <v>0</v>
      </c>
      <c r="AA13" s="5">
        <v>2</v>
      </c>
      <c r="AE13">
        <v>10</v>
      </c>
      <c r="AF13" s="12">
        <v>0.40125385136254571</v>
      </c>
      <c r="AG13" s="12">
        <v>2.0000000000000001E-4</v>
      </c>
      <c r="AH13" s="22">
        <f t="shared" si="1"/>
        <v>7.5260517657248064E-4</v>
      </c>
      <c r="AI13" s="12">
        <f t="shared" si="0"/>
        <v>8.0250770272509146E-5</v>
      </c>
      <c r="AJ13" s="22">
        <v>9.2306672367591623E-4</v>
      </c>
      <c r="AK13" s="23">
        <f t="shared" si="2"/>
        <v>0.81533128350179407</v>
      </c>
      <c r="AL13" s="36">
        <f t="shared" si="3"/>
        <v>0.18466871649820593</v>
      </c>
      <c r="AM13" s="36">
        <f t="shared" si="4"/>
        <v>0.81533128350179407</v>
      </c>
      <c r="AN13" s="27">
        <v>20</v>
      </c>
      <c r="AO13">
        <v>300</v>
      </c>
      <c r="AP13">
        <f t="shared" si="5"/>
        <v>248.29275938050233</v>
      </c>
    </row>
    <row r="14" spans="1:42" x14ac:dyDescent="0.25">
      <c r="B14" s="5">
        <v>7</v>
      </c>
      <c r="C14" s="12">
        <v>126782429016.76637</v>
      </c>
      <c r="D14" s="12">
        <v>126782429016.76637</v>
      </c>
      <c r="E14" s="12">
        <v>0.43337686409975573</v>
      </c>
      <c r="F14" s="12">
        <v>0</v>
      </c>
      <c r="G14" s="12">
        <v>40900000000</v>
      </c>
      <c r="H14" s="12">
        <v>41545000000</v>
      </c>
      <c r="I14" s="12">
        <v>41545000000</v>
      </c>
      <c r="J14" s="12">
        <v>-6.4883401920438739E-12</v>
      </c>
      <c r="K14" s="12">
        <v>-6.4883401920438739E-12</v>
      </c>
      <c r="L14" s="12">
        <v>0</v>
      </c>
      <c r="M14" s="12">
        <v>2.0000000000000001E-4</v>
      </c>
      <c r="N14" s="12">
        <v>256.29916666666657</v>
      </c>
      <c r="O14" s="12">
        <v>256.29916666666657</v>
      </c>
      <c r="P14" s="12">
        <v>4.5847416666666667E-9</v>
      </c>
      <c r="Q14" s="12">
        <v>0</v>
      </c>
      <c r="R14" s="12">
        <v>7.2924999999999997E-5</v>
      </c>
      <c r="S14" s="12">
        <v>1.0042499999999999E-5</v>
      </c>
      <c r="T14" s="12">
        <v>1.0042499999999999E-5</v>
      </c>
      <c r="U14" s="12">
        <v>0</v>
      </c>
      <c r="V14" s="12">
        <v>0</v>
      </c>
      <c r="W14" s="12">
        <v>2.2508333333333335</v>
      </c>
      <c r="X14" s="12">
        <v>4415</v>
      </c>
      <c r="Y14" s="12">
        <f t="shared" si="6"/>
        <v>0</v>
      </c>
      <c r="Z14" s="12">
        <f t="shared" si="6"/>
        <v>2.0000000000000001E-4</v>
      </c>
      <c r="AA14" s="5">
        <v>2</v>
      </c>
      <c r="AE14">
        <v>11</v>
      </c>
      <c r="AF14">
        <v>0.45230773551717801</v>
      </c>
      <c r="AG14">
        <v>2.0000000000000001E-4</v>
      </c>
      <c r="AH14" s="22">
        <f t="shared" si="1"/>
        <v>8.4306672367591624E-4</v>
      </c>
      <c r="AI14" s="12">
        <f t="shared" si="0"/>
        <v>9.0461547103435608E-5</v>
      </c>
      <c r="AJ14" s="22">
        <v>9.2306672367591623E-4</v>
      </c>
      <c r="AK14" s="23">
        <f t="shared" si="2"/>
        <v>0.9133323757123244</v>
      </c>
      <c r="AL14" s="36">
        <f t="shared" si="3"/>
        <v>8.6667624287675604E-2</v>
      </c>
      <c r="AM14" s="36">
        <f t="shared" si="4"/>
        <v>0.9133323757123244</v>
      </c>
      <c r="AN14" s="27">
        <v>20</v>
      </c>
      <c r="AO14">
        <v>300</v>
      </c>
      <c r="AP14">
        <f t="shared" si="5"/>
        <v>275.73306519945083</v>
      </c>
    </row>
    <row r="15" spans="1:42" x14ac:dyDescent="0.25">
      <c r="B15" s="5">
        <v>8</v>
      </c>
      <c r="C15" s="12">
        <v>131038263543.68523</v>
      </c>
      <c r="D15" s="12">
        <v>131038263543.68523</v>
      </c>
      <c r="E15" s="12">
        <v>0.4451301710337856</v>
      </c>
      <c r="F15" s="12">
        <v>0</v>
      </c>
      <c r="G15" s="12">
        <v>41900000000</v>
      </c>
      <c r="H15" s="12">
        <v>41595000000</v>
      </c>
      <c r="I15" s="12">
        <v>41595000000</v>
      </c>
      <c r="J15" s="12">
        <v>-4.9794238683127395E-12</v>
      </c>
      <c r="K15" s="12">
        <v>-4.9794238683127395E-12</v>
      </c>
      <c r="L15" s="12">
        <v>0</v>
      </c>
      <c r="M15" s="12">
        <v>2.0000000000000001E-4</v>
      </c>
      <c r="N15" s="12">
        <v>304.65750000000003</v>
      </c>
      <c r="O15" s="12">
        <v>304.65750000000003</v>
      </c>
      <c r="P15" s="12">
        <v>3.5358249999999998E-9</v>
      </c>
      <c r="Q15" s="12">
        <v>0</v>
      </c>
      <c r="R15" s="12">
        <v>8.5174999999999997E-5</v>
      </c>
      <c r="S15" s="12">
        <v>9.5674999999999995E-6</v>
      </c>
      <c r="T15" s="12">
        <v>9.5674999999999995E-6</v>
      </c>
      <c r="U15" s="12">
        <v>0</v>
      </c>
      <c r="V15" s="12">
        <v>0</v>
      </c>
      <c r="W15" s="12">
        <v>2.1924999999999999</v>
      </c>
      <c r="X15" s="12">
        <v>4365</v>
      </c>
      <c r="Y15" s="12">
        <f t="shared" si="6"/>
        <v>2.0000000000000001E-4</v>
      </c>
      <c r="Z15" s="12">
        <f t="shared" si="6"/>
        <v>4.0000000000000002E-4</v>
      </c>
      <c r="AA15" s="5">
        <v>2</v>
      </c>
      <c r="AE15">
        <v>12</v>
      </c>
      <c r="AF15">
        <v>0.4</v>
      </c>
      <c r="AG15">
        <v>2.0000000000000001E-4</v>
      </c>
      <c r="AH15" s="22">
        <f t="shared" si="1"/>
        <v>9.2306672367591623E-4</v>
      </c>
      <c r="AI15" s="12">
        <f t="shared" si="0"/>
        <v>8.0000000000000007E-5</v>
      </c>
      <c r="AJ15" s="22">
        <v>9.2306672367591623E-4</v>
      </c>
      <c r="AK15" s="23">
        <f t="shared" si="2"/>
        <v>1</v>
      </c>
      <c r="AL15" s="36">
        <f t="shared" si="3"/>
        <v>0</v>
      </c>
      <c r="AM15" s="36">
        <f t="shared" si="4"/>
        <v>1</v>
      </c>
      <c r="AN15" s="27">
        <v>20</v>
      </c>
      <c r="AO15">
        <v>300</v>
      </c>
      <c r="AP15">
        <f t="shared" si="5"/>
        <v>300</v>
      </c>
    </row>
    <row r="16" spans="1:42" x14ac:dyDescent="0.25">
      <c r="B16" s="5">
        <v>9</v>
      </c>
      <c r="C16" s="12">
        <v>135294098070.60411</v>
      </c>
      <c r="D16" s="12">
        <v>135294098070.60411</v>
      </c>
      <c r="E16" s="12">
        <v>0.45688347796781537</v>
      </c>
      <c r="F16" s="12">
        <v>0</v>
      </c>
      <c r="G16" s="12">
        <v>42900000000</v>
      </c>
      <c r="H16" s="12">
        <v>41645000000</v>
      </c>
      <c r="I16" s="12">
        <v>41645000000</v>
      </c>
      <c r="J16" s="12">
        <v>-3.4705075445816052E-12</v>
      </c>
      <c r="K16" s="12">
        <v>-3.4705075445816052E-12</v>
      </c>
      <c r="L16" s="12">
        <v>0</v>
      </c>
      <c r="M16" s="12">
        <v>2.0000000000000001E-4</v>
      </c>
      <c r="N16" s="12">
        <v>353.01583333333338</v>
      </c>
      <c r="O16" s="12">
        <v>353.01583333333338</v>
      </c>
      <c r="P16" s="12">
        <v>2.4869083333333322E-9</v>
      </c>
      <c r="Q16" s="12">
        <v>0</v>
      </c>
      <c r="R16" s="12">
        <v>9.7424999999999996E-5</v>
      </c>
      <c r="S16" s="12">
        <v>9.0924999999999981E-6</v>
      </c>
      <c r="T16" s="12">
        <v>9.0924999999999981E-6</v>
      </c>
      <c r="U16" s="12">
        <v>0</v>
      </c>
      <c r="V16" s="12">
        <v>0</v>
      </c>
      <c r="W16" s="12">
        <v>2.1341666666666663</v>
      </c>
      <c r="X16" s="12">
        <v>4315</v>
      </c>
      <c r="Y16" s="12">
        <f t="shared" si="6"/>
        <v>4.0000000000000002E-4</v>
      </c>
      <c r="Z16" s="12">
        <f t="shared" si="6"/>
        <v>6.0000000000000006E-4</v>
      </c>
      <c r="AA16" s="5">
        <v>2</v>
      </c>
    </row>
    <row r="17" spans="1:27" x14ac:dyDescent="0.25">
      <c r="B17" s="5">
        <v>10</v>
      </c>
      <c r="C17" s="12">
        <v>139549932597.52295</v>
      </c>
      <c r="D17" s="12">
        <v>139549932597.52295</v>
      </c>
      <c r="E17" s="12">
        <v>0.46863678490184524</v>
      </c>
      <c r="F17" s="12">
        <v>0</v>
      </c>
      <c r="G17" s="12">
        <v>43900000000</v>
      </c>
      <c r="H17" s="12">
        <v>41695000000</v>
      </c>
      <c r="I17" s="12">
        <v>41695000000</v>
      </c>
      <c r="J17" s="12">
        <v>-1.9615912208504725E-12</v>
      </c>
      <c r="K17" s="12">
        <v>-1.9615912208504725E-12</v>
      </c>
      <c r="L17" s="12">
        <v>0</v>
      </c>
      <c r="M17" s="12">
        <v>2.0000000000000001E-4</v>
      </c>
      <c r="N17" s="12">
        <v>401.37416666666672</v>
      </c>
      <c r="O17" s="12">
        <v>401.37416666666672</v>
      </c>
      <c r="P17" s="12">
        <v>1.4379916666666645E-9</v>
      </c>
      <c r="Q17" s="12">
        <v>0</v>
      </c>
      <c r="R17" s="12">
        <v>1.0967500000000002E-4</v>
      </c>
      <c r="S17" s="12">
        <v>8.6175000000000001E-6</v>
      </c>
      <c r="T17" s="12">
        <v>8.6175000000000001E-6</v>
      </c>
      <c r="U17" s="12">
        <v>0</v>
      </c>
      <c r="V17" s="12">
        <v>0</v>
      </c>
      <c r="W17" s="12">
        <v>2.0758333333333336</v>
      </c>
      <c r="X17" s="12">
        <v>4265</v>
      </c>
      <c r="Y17" s="12">
        <f t="shared" si="6"/>
        <v>6.0000000000000006E-4</v>
      </c>
      <c r="Z17" s="12">
        <f t="shared" si="6"/>
        <v>8.0000000000000004E-4</v>
      </c>
      <c r="AA17" s="5">
        <v>2</v>
      </c>
    </row>
    <row r="18" spans="1:27" x14ac:dyDescent="0.25">
      <c r="B18" s="5">
        <v>11</v>
      </c>
      <c r="C18" s="12">
        <v>143805767124.44183</v>
      </c>
      <c r="D18" s="12">
        <v>143805767124.44183</v>
      </c>
      <c r="E18" s="12">
        <v>0.480390091835875</v>
      </c>
      <c r="F18" s="12">
        <v>0</v>
      </c>
      <c r="G18" s="12">
        <v>44900000000</v>
      </c>
      <c r="H18" s="12">
        <v>41745000000</v>
      </c>
      <c r="I18" s="12">
        <v>41745000000</v>
      </c>
      <c r="J18" s="12">
        <v>-4.526748971193382E-13</v>
      </c>
      <c r="K18" s="12">
        <v>-4.526748971193382E-13</v>
      </c>
      <c r="L18" s="12">
        <v>0</v>
      </c>
      <c r="M18" s="12">
        <v>2.0000000000000001E-4</v>
      </c>
      <c r="N18" s="12">
        <v>449.73249999999996</v>
      </c>
      <c r="O18" s="12">
        <v>449.73249999999996</v>
      </c>
      <c r="P18" s="12">
        <v>3.8907500000000013E-10</v>
      </c>
      <c r="Q18" s="12">
        <v>0</v>
      </c>
      <c r="R18" s="12">
        <v>1.21925E-4</v>
      </c>
      <c r="S18" s="12">
        <v>8.1424999999999987E-6</v>
      </c>
      <c r="T18" s="12">
        <v>8.1424999999999987E-6</v>
      </c>
      <c r="U18" s="12">
        <v>0</v>
      </c>
      <c r="V18" s="12">
        <v>0</v>
      </c>
      <c r="W18" s="12">
        <v>2.0175000000000001</v>
      </c>
      <c r="X18" s="12">
        <v>4215</v>
      </c>
      <c r="Y18" s="12">
        <f t="shared" si="6"/>
        <v>8.0000000000000004E-4</v>
      </c>
      <c r="Z18" s="12">
        <f t="shared" si="6"/>
        <v>1E-3</v>
      </c>
      <c r="AA18" s="5">
        <v>2</v>
      </c>
    </row>
    <row r="19" spans="1:27" x14ac:dyDescent="0.25">
      <c r="A19" t="s">
        <v>230</v>
      </c>
      <c r="B19" s="14">
        <v>12</v>
      </c>
      <c r="C19" s="12">
        <v>148061601651.36072</v>
      </c>
      <c r="D19" s="12">
        <v>148061601651.36072</v>
      </c>
      <c r="E19" s="12">
        <v>0.49214339876990487</v>
      </c>
      <c r="F19" s="12">
        <v>0</v>
      </c>
      <c r="G19" s="12">
        <v>45900000000</v>
      </c>
      <c r="H19" s="12">
        <v>41795000000</v>
      </c>
      <c r="I19" s="12">
        <v>41795000000</v>
      </c>
      <c r="J19" s="12">
        <v>0</v>
      </c>
      <c r="K19" s="12">
        <v>0</v>
      </c>
      <c r="L19" s="12">
        <v>0</v>
      </c>
      <c r="M19" s="12">
        <v>2.0000000000000001E-4</v>
      </c>
      <c r="N19" s="12">
        <v>498.09083333333342</v>
      </c>
      <c r="O19" s="12">
        <v>498.09083333333342</v>
      </c>
      <c r="P19" s="12">
        <v>-6.598416666666692E-10</v>
      </c>
      <c r="Q19" s="12">
        <v>0</v>
      </c>
      <c r="R19" s="12">
        <v>1.3417500000000002E-4</v>
      </c>
      <c r="S19" s="12">
        <v>7.667499999999999E-6</v>
      </c>
      <c r="T19" s="12">
        <v>7.667499999999999E-6</v>
      </c>
      <c r="U19" s="12">
        <v>0</v>
      </c>
      <c r="V19" s="12">
        <v>0</v>
      </c>
      <c r="W19" s="12">
        <v>1.9591666666666667</v>
      </c>
      <c r="X19" s="12">
        <v>5300</v>
      </c>
      <c r="Y19" s="12">
        <f t="shared" si="6"/>
        <v>1E-3</v>
      </c>
      <c r="Z19" s="12">
        <f t="shared" si="6"/>
        <v>1.2000000000000001E-3</v>
      </c>
      <c r="AA19" s="5">
        <v>2</v>
      </c>
    </row>
    <row r="20" spans="1:27" x14ac:dyDescent="0.25">
      <c r="U20" s="12"/>
      <c r="X20" s="1"/>
    </row>
    <row r="21" spans="1:27" x14ac:dyDescent="0.25">
      <c r="A21" s="1"/>
      <c r="B21" s="1"/>
      <c r="C21" s="1"/>
    </row>
    <row r="22" spans="1:27" x14ac:dyDescent="0.25">
      <c r="A22" s="1"/>
      <c r="B22" s="1"/>
      <c r="C22" s="1"/>
    </row>
    <row r="23" spans="1:27" x14ac:dyDescent="0.25">
      <c r="A23" s="1"/>
      <c r="B23" s="1"/>
      <c r="C23" s="1"/>
    </row>
    <row r="27" spans="1:27" x14ac:dyDescent="0.25">
      <c r="A27" s="50" t="s">
        <v>275</v>
      </c>
      <c r="B27" t="s">
        <v>277</v>
      </c>
    </row>
    <row r="28" spans="1:27" x14ac:dyDescent="0.25">
      <c r="A28" s="50" t="s">
        <v>276</v>
      </c>
      <c r="B28" t="s">
        <v>278</v>
      </c>
    </row>
    <row r="32" spans="1:27" x14ac:dyDescent="0.25">
      <c r="A32" t="s">
        <v>146</v>
      </c>
      <c r="B32" s="2" t="s">
        <v>108</v>
      </c>
      <c r="C32" s="2" t="s">
        <v>111</v>
      </c>
      <c r="D32" s="2" t="s">
        <v>132</v>
      </c>
      <c r="E32" s="2" t="s">
        <v>60</v>
      </c>
      <c r="F32" s="2" t="s">
        <v>281</v>
      </c>
      <c r="G32" s="2" t="s">
        <v>135</v>
      </c>
      <c r="H32" s="2" t="s">
        <v>279</v>
      </c>
      <c r="I32" s="2" t="s">
        <v>280</v>
      </c>
      <c r="J32" s="2" t="s">
        <v>129</v>
      </c>
    </row>
    <row r="33" spans="1:10" x14ac:dyDescent="0.25">
      <c r="B33" s="1">
        <v>181353146853.14685</v>
      </c>
      <c r="C33" s="1">
        <v>130283132530.12048</v>
      </c>
      <c r="D33" s="1">
        <v>2.3999999999999998E-3</v>
      </c>
      <c r="E33">
        <f>-0.0011</f>
        <v>-1.1000000000000001E-3</v>
      </c>
      <c r="F33" s="1">
        <v>1</v>
      </c>
      <c r="G33">
        <f>(0.5+E33/D33)^F33</f>
        <v>4.1666666666666574E-2</v>
      </c>
      <c r="H33" s="1">
        <v>0.2</v>
      </c>
      <c r="I33">
        <v>1</v>
      </c>
      <c r="J33" s="1">
        <f t="shared" ref="J33:J44" si="7">(B33-C33)*G33+C33-(B33+C33)*(H33/2)*I33</f>
        <v>101247421855.25317</v>
      </c>
    </row>
    <row r="34" spans="1:10" x14ac:dyDescent="0.25">
      <c r="B34" s="1">
        <v>181353146853.14685</v>
      </c>
      <c r="C34" s="1">
        <v>130283132530.12048</v>
      </c>
      <c r="D34" s="1">
        <v>2.3999999999999998E-3</v>
      </c>
      <c r="E34">
        <f>-0.001+0.0001</f>
        <v>-8.9999999999999998E-4</v>
      </c>
      <c r="F34" s="1">
        <v>1</v>
      </c>
      <c r="G34">
        <f>(0.5+E34/D34)^F34</f>
        <v>0.125</v>
      </c>
      <c r="H34" s="1">
        <v>0.2</v>
      </c>
      <c r="I34">
        <v>1</v>
      </c>
      <c r="J34" s="1">
        <f t="shared" si="7"/>
        <v>105503256382.17204</v>
      </c>
    </row>
    <row r="35" spans="1:10" x14ac:dyDescent="0.25">
      <c r="A35" s="21"/>
      <c r="B35" s="1">
        <v>181353146853.14685</v>
      </c>
      <c r="C35" s="1">
        <v>130283132530.12048</v>
      </c>
      <c r="D35" s="1">
        <v>2.3999999999999998E-3</v>
      </c>
      <c r="E35">
        <f>E34+0.0002</f>
        <v>-6.9999999999999999E-4</v>
      </c>
      <c r="F35" s="1">
        <v>1</v>
      </c>
      <c r="G35">
        <f t="shared" ref="G35:G44" si="8">(0.5+E35/D35)^F35</f>
        <v>0.20833333333333331</v>
      </c>
      <c r="H35" s="1">
        <v>0.2</v>
      </c>
      <c r="I35">
        <v>1</v>
      </c>
      <c r="J35" s="1">
        <f t="shared" si="7"/>
        <v>109759090909.0909</v>
      </c>
    </row>
    <row r="36" spans="1:10" x14ac:dyDescent="0.25">
      <c r="B36" s="1">
        <v>181353146853.14685</v>
      </c>
      <c r="C36" s="1">
        <v>130283132530.12048</v>
      </c>
      <c r="D36" s="1">
        <v>2.3999999999999998E-3</v>
      </c>
      <c r="E36">
        <f t="shared" ref="E36:E44" si="9">E35+0.0002</f>
        <v>-5.0000000000000001E-4</v>
      </c>
      <c r="F36" s="1">
        <v>1</v>
      </c>
      <c r="G36">
        <f t="shared" si="8"/>
        <v>0.29166666666666663</v>
      </c>
      <c r="H36" s="1">
        <v>0.2</v>
      </c>
      <c r="I36">
        <v>1</v>
      </c>
      <c r="J36" s="1">
        <f t="shared" si="7"/>
        <v>114014925436.00978</v>
      </c>
    </row>
    <row r="37" spans="1:10" x14ac:dyDescent="0.25">
      <c r="B37" s="1">
        <v>181353146853.14685</v>
      </c>
      <c r="C37" s="1">
        <v>130283132530.12048</v>
      </c>
      <c r="D37" s="1">
        <v>2.3999999999999998E-3</v>
      </c>
      <c r="E37">
        <f t="shared" si="9"/>
        <v>-3.0000000000000003E-4</v>
      </c>
      <c r="F37" s="1">
        <v>1</v>
      </c>
      <c r="G37">
        <f t="shared" si="8"/>
        <v>0.375</v>
      </c>
      <c r="H37" s="1">
        <v>0.2</v>
      </c>
      <c r="I37">
        <v>1</v>
      </c>
      <c r="J37" s="1">
        <f t="shared" si="7"/>
        <v>118270759962.92863</v>
      </c>
    </row>
    <row r="38" spans="1:10" x14ac:dyDescent="0.25">
      <c r="B38" s="1">
        <v>181353146853.14685</v>
      </c>
      <c r="C38" s="1">
        <v>130283132530.12048</v>
      </c>
      <c r="D38" s="1">
        <v>2.3999999999999998E-3</v>
      </c>
      <c r="E38">
        <f t="shared" si="9"/>
        <v>-1.0000000000000002E-4</v>
      </c>
      <c r="F38" s="1">
        <v>1</v>
      </c>
      <c r="G38">
        <f t="shared" si="8"/>
        <v>0.45833333333333331</v>
      </c>
      <c r="H38" s="1">
        <v>0.2</v>
      </c>
      <c r="I38">
        <v>1</v>
      </c>
      <c r="J38" s="1">
        <f t="shared" si="7"/>
        <v>122526594489.84749</v>
      </c>
    </row>
    <row r="39" spans="1:10" x14ac:dyDescent="0.25">
      <c r="B39" s="1">
        <v>181353146853.14685</v>
      </c>
      <c r="C39" s="1">
        <v>130283132530.12048</v>
      </c>
      <c r="D39" s="1">
        <v>2.3999999999999998E-3</v>
      </c>
      <c r="E39">
        <f t="shared" si="9"/>
        <v>9.9999999999999991E-5</v>
      </c>
      <c r="F39" s="1">
        <v>1</v>
      </c>
      <c r="G39">
        <f t="shared" si="8"/>
        <v>0.54166666666666663</v>
      </c>
      <c r="H39" s="1">
        <v>0.2</v>
      </c>
      <c r="I39">
        <v>1</v>
      </c>
      <c r="J39" s="1">
        <f t="shared" si="7"/>
        <v>126782429016.76637</v>
      </c>
    </row>
    <row r="40" spans="1:10" x14ac:dyDescent="0.25">
      <c r="B40" s="1">
        <v>181353146853.14685</v>
      </c>
      <c r="C40" s="1">
        <v>130283132530.12048</v>
      </c>
      <c r="D40" s="1">
        <v>2.3999999999999998E-3</v>
      </c>
      <c r="E40">
        <f t="shared" si="9"/>
        <v>3.0000000000000003E-4</v>
      </c>
      <c r="F40" s="1">
        <v>1</v>
      </c>
      <c r="G40">
        <f t="shared" si="8"/>
        <v>0.625</v>
      </c>
      <c r="H40" s="1">
        <v>0.2</v>
      </c>
      <c r="I40">
        <v>1</v>
      </c>
      <c r="J40" s="1">
        <f t="shared" si="7"/>
        <v>131038263543.68523</v>
      </c>
    </row>
    <row r="41" spans="1:10" x14ac:dyDescent="0.25">
      <c r="B41" s="1">
        <v>181353146853.14685</v>
      </c>
      <c r="C41" s="1">
        <v>130283132530.12048</v>
      </c>
      <c r="D41" s="1">
        <v>2.3999999999999998E-3</v>
      </c>
      <c r="E41">
        <f t="shared" si="9"/>
        <v>5.0000000000000001E-4</v>
      </c>
      <c r="F41" s="1">
        <v>1</v>
      </c>
      <c r="G41">
        <f t="shared" si="8"/>
        <v>0.70833333333333337</v>
      </c>
      <c r="H41" s="1">
        <v>0.2</v>
      </c>
      <c r="I41">
        <v>1</v>
      </c>
      <c r="J41" s="1">
        <f t="shared" si="7"/>
        <v>135294098070.60411</v>
      </c>
    </row>
    <row r="42" spans="1:10" x14ac:dyDescent="0.25">
      <c r="B42" s="1">
        <v>181353146853.14685</v>
      </c>
      <c r="C42" s="1">
        <v>130283132530.12048</v>
      </c>
      <c r="D42" s="1">
        <v>2.3999999999999998E-3</v>
      </c>
      <c r="E42">
        <f t="shared" si="9"/>
        <v>6.9999999999999999E-4</v>
      </c>
      <c r="F42" s="1">
        <v>1</v>
      </c>
      <c r="G42">
        <f t="shared" si="8"/>
        <v>0.79166666666666674</v>
      </c>
      <c r="H42" s="1">
        <v>0.2</v>
      </c>
      <c r="I42">
        <v>1</v>
      </c>
      <c r="J42" s="1">
        <f t="shared" si="7"/>
        <v>139549932597.52295</v>
      </c>
    </row>
    <row r="43" spans="1:10" x14ac:dyDescent="0.25">
      <c r="A43" s="1"/>
      <c r="B43" s="1">
        <v>181353146853.14685</v>
      </c>
      <c r="C43" s="1">
        <v>130283132530.12048</v>
      </c>
      <c r="D43" s="1">
        <v>2.3999999999999998E-3</v>
      </c>
      <c r="E43">
        <f t="shared" si="9"/>
        <v>8.9999999999999998E-4</v>
      </c>
      <c r="F43" s="1">
        <v>1</v>
      </c>
      <c r="G43">
        <f t="shared" si="8"/>
        <v>0.875</v>
      </c>
      <c r="H43" s="1">
        <v>0.2</v>
      </c>
      <c r="I43">
        <v>1</v>
      </c>
      <c r="J43" s="1">
        <f t="shared" si="7"/>
        <v>143805767124.44183</v>
      </c>
    </row>
    <row r="44" spans="1:10" x14ac:dyDescent="0.25">
      <c r="A44" s="1"/>
      <c r="B44" s="1">
        <v>181353146853.14685</v>
      </c>
      <c r="C44" s="1">
        <v>130283132530.12048</v>
      </c>
      <c r="D44" s="1">
        <v>2.3999999999999998E-3</v>
      </c>
      <c r="E44">
        <f t="shared" si="9"/>
        <v>1.1000000000000001E-3</v>
      </c>
      <c r="F44" s="1">
        <v>1</v>
      </c>
      <c r="G44">
        <f t="shared" si="8"/>
        <v>0.95833333333333348</v>
      </c>
      <c r="H44" s="1">
        <v>0.2</v>
      </c>
      <c r="I44">
        <v>1</v>
      </c>
      <c r="J44" s="1">
        <f t="shared" si="7"/>
        <v>148061601651.36072</v>
      </c>
    </row>
    <row r="45" spans="1:10" x14ac:dyDescent="0.25">
      <c r="A45" s="1"/>
      <c r="B45" s="1"/>
      <c r="C45" s="1"/>
      <c r="D45" s="1"/>
      <c r="F45" s="1"/>
      <c r="H45" s="1"/>
      <c r="J45" s="1"/>
    </row>
    <row r="46" spans="1:10" x14ac:dyDescent="0.25">
      <c r="A46" s="1"/>
      <c r="B46" s="1"/>
      <c r="C46" s="1"/>
      <c r="D46" s="1"/>
      <c r="F46" s="1"/>
      <c r="H46" s="1"/>
      <c r="J46" s="1"/>
    </row>
    <row r="47" spans="1:10" x14ac:dyDescent="0.25">
      <c r="A47" s="1"/>
      <c r="B47" s="1"/>
      <c r="C47" s="1"/>
    </row>
    <row r="48" spans="1:10" x14ac:dyDescent="0.25">
      <c r="A48" t="s">
        <v>152</v>
      </c>
      <c r="B48" s="2" t="s">
        <v>108</v>
      </c>
      <c r="C48" s="2" t="s">
        <v>111</v>
      </c>
      <c r="D48" s="2" t="s">
        <v>132</v>
      </c>
      <c r="E48" s="2" t="s">
        <v>60</v>
      </c>
      <c r="F48" s="2" t="s">
        <v>134</v>
      </c>
      <c r="G48" s="2" t="s">
        <v>135</v>
      </c>
      <c r="H48" s="2" t="s">
        <v>279</v>
      </c>
      <c r="I48" s="2" t="s">
        <v>280</v>
      </c>
      <c r="J48" s="2" t="s">
        <v>129</v>
      </c>
    </row>
    <row r="49" spans="1:10" x14ac:dyDescent="0.25">
      <c r="B49" s="1">
        <v>0.6048951048951049</v>
      </c>
      <c r="C49" s="1">
        <v>0.46385542168674698</v>
      </c>
      <c r="D49" s="1">
        <v>2.3999999999999998E-3</v>
      </c>
      <c r="E49">
        <f>-0.0011</f>
        <v>-1.1000000000000001E-3</v>
      </c>
      <c r="F49" s="1">
        <v>1</v>
      </c>
      <c r="G49">
        <f>(0.5+E49/D49)^F49</f>
        <v>4.1666666666666574E-2</v>
      </c>
      <c r="H49" s="1">
        <v>0.2</v>
      </c>
      <c r="I49">
        <v>1</v>
      </c>
      <c r="J49" s="1">
        <f t="shared" ref="J49:J60" si="10">(B49-C49)*G49+C49-(B49+C49)*(H49/2)*I49</f>
        <v>0.36285702249557666</v>
      </c>
    </row>
    <row r="50" spans="1:10" x14ac:dyDescent="0.25">
      <c r="B50" s="1">
        <v>0.6048951048951049</v>
      </c>
      <c r="C50" s="1">
        <v>0.46385542168674698</v>
      </c>
      <c r="D50" s="1">
        <v>2.3999999999999998E-3</v>
      </c>
      <c r="E50">
        <f>-0.001+0.0001</f>
        <v>-8.9999999999999998E-4</v>
      </c>
      <c r="F50" s="1">
        <v>1</v>
      </c>
      <c r="G50">
        <f>(0.5+E50/D50)^F50</f>
        <v>0.125</v>
      </c>
      <c r="H50" s="1">
        <v>0.2</v>
      </c>
      <c r="I50">
        <v>1</v>
      </c>
      <c r="J50" s="1">
        <f t="shared" si="10"/>
        <v>0.37461032942960654</v>
      </c>
    </row>
    <row r="51" spans="1:10" x14ac:dyDescent="0.25">
      <c r="A51" s="21"/>
      <c r="B51" s="1">
        <v>0.60489510489510501</v>
      </c>
      <c r="C51" s="1">
        <v>0.46385542168674698</v>
      </c>
      <c r="D51" s="1">
        <v>2.3999999999999998E-3</v>
      </c>
      <c r="E51">
        <f>E50+0.0002</f>
        <v>-6.9999999999999999E-4</v>
      </c>
      <c r="F51" s="1">
        <v>1</v>
      </c>
      <c r="G51">
        <f t="shared" ref="G51:G60" si="11">(0.5+E51/D51)^F51</f>
        <v>0.20833333333333331</v>
      </c>
      <c r="H51" s="1">
        <v>0.2</v>
      </c>
      <c r="I51">
        <v>1</v>
      </c>
      <c r="J51" s="1">
        <f t="shared" si="10"/>
        <v>0.38636363636363635</v>
      </c>
    </row>
    <row r="52" spans="1:10" x14ac:dyDescent="0.25">
      <c r="B52" s="1">
        <v>0.60489510489510501</v>
      </c>
      <c r="C52" s="1">
        <v>0.46385542168674698</v>
      </c>
      <c r="D52" s="1">
        <v>2.3999999999999998E-3</v>
      </c>
      <c r="E52">
        <f t="shared" ref="E52:E60" si="12">E51+0.0002</f>
        <v>-5.0000000000000001E-4</v>
      </c>
      <c r="F52" s="1">
        <v>1</v>
      </c>
      <c r="G52">
        <f t="shared" si="11"/>
        <v>0.29166666666666663</v>
      </c>
      <c r="H52" s="1">
        <v>0.2</v>
      </c>
      <c r="I52">
        <v>1</v>
      </c>
      <c r="J52" s="1">
        <f t="shared" si="10"/>
        <v>0.39811694329766623</v>
      </c>
    </row>
    <row r="53" spans="1:10" x14ac:dyDescent="0.25">
      <c r="B53" s="1">
        <v>0.60489510489510501</v>
      </c>
      <c r="C53" s="1">
        <v>0.46385542168674698</v>
      </c>
      <c r="D53" s="1">
        <v>2.3999999999999998E-3</v>
      </c>
      <c r="E53">
        <f t="shared" si="12"/>
        <v>-3.0000000000000003E-4</v>
      </c>
      <c r="F53" s="1">
        <v>1</v>
      </c>
      <c r="G53">
        <f t="shared" si="11"/>
        <v>0.375</v>
      </c>
      <c r="H53" s="1">
        <v>0.2</v>
      </c>
      <c r="I53">
        <v>1</v>
      </c>
      <c r="J53" s="1">
        <f t="shared" si="10"/>
        <v>0.40987025023169599</v>
      </c>
    </row>
    <row r="54" spans="1:10" x14ac:dyDescent="0.25">
      <c r="B54" s="1">
        <v>0.60489510489510501</v>
      </c>
      <c r="C54" s="1">
        <v>0.46385542168674698</v>
      </c>
      <c r="D54" s="1">
        <v>2.3999999999999998E-3</v>
      </c>
      <c r="E54">
        <f t="shared" si="12"/>
        <v>-1.0000000000000002E-4</v>
      </c>
      <c r="F54" s="1">
        <v>1</v>
      </c>
      <c r="G54">
        <f t="shared" si="11"/>
        <v>0.45833333333333331</v>
      </c>
      <c r="H54" s="1">
        <v>0.2</v>
      </c>
      <c r="I54">
        <v>1</v>
      </c>
      <c r="J54" s="1">
        <f t="shared" si="10"/>
        <v>0.42162355716572586</v>
      </c>
    </row>
    <row r="55" spans="1:10" x14ac:dyDescent="0.25">
      <c r="B55" s="1">
        <v>0.60489510489510501</v>
      </c>
      <c r="C55" s="1">
        <v>0.46385542168674698</v>
      </c>
      <c r="D55" s="1">
        <v>2.3999999999999998E-3</v>
      </c>
      <c r="E55">
        <f t="shared" si="12"/>
        <v>9.9999999999999991E-5</v>
      </c>
      <c r="F55" s="1">
        <v>1</v>
      </c>
      <c r="G55">
        <f t="shared" si="11"/>
        <v>0.54166666666666663</v>
      </c>
      <c r="H55" s="1">
        <v>0.2</v>
      </c>
      <c r="I55">
        <v>1</v>
      </c>
      <c r="J55" s="1">
        <f t="shared" si="10"/>
        <v>0.43337686409975573</v>
      </c>
    </row>
    <row r="56" spans="1:10" x14ac:dyDescent="0.25">
      <c r="B56" s="1">
        <v>0.60489510489510501</v>
      </c>
      <c r="C56" s="1">
        <v>0.46385542168674698</v>
      </c>
      <c r="D56" s="1">
        <v>2.3999999999999998E-3</v>
      </c>
      <c r="E56">
        <f t="shared" si="12"/>
        <v>3.0000000000000003E-4</v>
      </c>
      <c r="F56" s="1">
        <v>1</v>
      </c>
      <c r="G56">
        <f t="shared" si="11"/>
        <v>0.625</v>
      </c>
      <c r="H56" s="1">
        <v>0.2</v>
      </c>
      <c r="I56">
        <v>1</v>
      </c>
      <c r="J56" s="1">
        <f t="shared" si="10"/>
        <v>0.4451301710337856</v>
      </c>
    </row>
    <row r="57" spans="1:10" x14ac:dyDescent="0.25">
      <c r="B57" s="1">
        <v>0.60489510489510501</v>
      </c>
      <c r="C57" s="1">
        <v>0.46385542168674698</v>
      </c>
      <c r="D57" s="1">
        <v>2.3999999999999998E-3</v>
      </c>
      <c r="E57">
        <f t="shared" si="12"/>
        <v>5.0000000000000001E-4</v>
      </c>
      <c r="F57" s="1">
        <v>1</v>
      </c>
      <c r="G57">
        <f t="shared" si="11"/>
        <v>0.70833333333333337</v>
      </c>
      <c r="H57" s="1">
        <v>0.2</v>
      </c>
      <c r="I57">
        <v>1</v>
      </c>
      <c r="J57" s="1">
        <f t="shared" si="10"/>
        <v>0.45688347796781537</v>
      </c>
    </row>
    <row r="58" spans="1:10" x14ac:dyDescent="0.25">
      <c r="B58" s="1">
        <v>0.60489510489510501</v>
      </c>
      <c r="C58" s="1">
        <v>0.46385542168674698</v>
      </c>
      <c r="D58" s="1">
        <v>2.3999999999999998E-3</v>
      </c>
      <c r="E58">
        <f t="shared" si="12"/>
        <v>6.9999999999999999E-4</v>
      </c>
      <c r="F58" s="1">
        <v>1</v>
      </c>
      <c r="G58">
        <f t="shared" si="11"/>
        <v>0.79166666666666674</v>
      </c>
      <c r="H58" s="1">
        <v>0.2</v>
      </c>
      <c r="I58">
        <v>1</v>
      </c>
      <c r="J58" s="1">
        <f t="shared" si="10"/>
        <v>0.46863678490184524</v>
      </c>
    </row>
    <row r="59" spans="1:10" x14ac:dyDescent="0.25">
      <c r="B59" s="1">
        <v>0.60489510489510501</v>
      </c>
      <c r="C59" s="1">
        <v>0.46385542168674698</v>
      </c>
      <c r="D59" s="1">
        <v>2.3999999999999998E-3</v>
      </c>
      <c r="E59">
        <f t="shared" si="12"/>
        <v>8.9999999999999998E-4</v>
      </c>
      <c r="F59" s="1">
        <v>1</v>
      </c>
      <c r="G59">
        <f t="shared" si="11"/>
        <v>0.875</v>
      </c>
      <c r="H59" s="1">
        <v>0.2</v>
      </c>
      <c r="I59">
        <v>1</v>
      </c>
      <c r="J59" s="1">
        <f t="shared" si="10"/>
        <v>0.480390091835875</v>
      </c>
    </row>
    <row r="60" spans="1:10" x14ac:dyDescent="0.25">
      <c r="B60" s="1">
        <v>0.60489510489510501</v>
      </c>
      <c r="C60" s="1">
        <v>0.46385542168674698</v>
      </c>
      <c r="D60" s="1">
        <v>2.3999999999999998E-3</v>
      </c>
      <c r="E60">
        <f t="shared" si="12"/>
        <v>1.1000000000000001E-3</v>
      </c>
      <c r="F60" s="1">
        <v>1</v>
      </c>
      <c r="G60">
        <f t="shared" si="11"/>
        <v>0.95833333333333348</v>
      </c>
      <c r="H60" s="1">
        <v>0.2</v>
      </c>
      <c r="I60">
        <v>1</v>
      </c>
      <c r="J60" s="1">
        <f t="shared" si="10"/>
        <v>0.49214339876990487</v>
      </c>
    </row>
    <row r="67" spans="1:10" x14ac:dyDescent="0.25">
      <c r="A67" t="s">
        <v>232</v>
      </c>
      <c r="B67" s="2" t="s">
        <v>108</v>
      </c>
      <c r="C67" s="2" t="s">
        <v>111</v>
      </c>
      <c r="D67" s="2" t="s">
        <v>132</v>
      </c>
      <c r="E67" s="2" t="s">
        <v>60</v>
      </c>
      <c r="F67" s="2" t="s">
        <v>134</v>
      </c>
      <c r="G67" s="2" t="s">
        <v>135</v>
      </c>
      <c r="H67" s="2" t="s">
        <v>279</v>
      </c>
      <c r="I67" s="2" t="s">
        <v>280</v>
      </c>
      <c r="J67" s="2" t="s">
        <v>129</v>
      </c>
    </row>
    <row r="68" spans="1:10" x14ac:dyDescent="0.25">
      <c r="B68" s="1">
        <v>56500000000</v>
      </c>
      <c r="C68" s="1">
        <v>44500000000</v>
      </c>
      <c r="D68" s="1">
        <v>2.3999999999999998E-3</v>
      </c>
      <c r="E68">
        <f>-0.0011</f>
        <v>-1.1000000000000001E-3</v>
      </c>
      <c r="F68" s="1">
        <v>1</v>
      </c>
      <c r="G68">
        <f>(0.5+E68/D68)^F68</f>
        <v>4.1666666666666574E-2</v>
      </c>
      <c r="H68" s="1">
        <v>0.2</v>
      </c>
      <c r="I68">
        <v>1</v>
      </c>
      <c r="J68" s="1">
        <f>(B68-C68)*G68+C68-(B68+C68)*(H68/2)*I68</f>
        <v>34900000000</v>
      </c>
    </row>
    <row r="69" spans="1:10" x14ac:dyDescent="0.25">
      <c r="B69" s="1">
        <v>56500000000</v>
      </c>
      <c r="C69" s="1">
        <v>44500000000</v>
      </c>
      <c r="D69" s="1">
        <v>2.3999999999999998E-3</v>
      </c>
      <c r="E69">
        <f>-0.001+0.0001</f>
        <v>-8.9999999999999998E-4</v>
      </c>
      <c r="F69" s="1">
        <v>1</v>
      </c>
      <c r="G69">
        <f>(0.5+E69/D69)^F69</f>
        <v>0.125</v>
      </c>
      <c r="H69" s="1">
        <v>0.2</v>
      </c>
      <c r="I69">
        <v>1</v>
      </c>
      <c r="J69" s="1">
        <f>(B69-C69)*G69+C69-(B69+C69)*(H69/2)*I69</f>
        <v>35900000000</v>
      </c>
    </row>
    <row r="70" spans="1:10" x14ac:dyDescent="0.25">
      <c r="A70" s="21"/>
      <c r="B70" s="1">
        <v>56500000000</v>
      </c>
      <c r="C70" s="1">
        <v>44500000000</v>
      </c>
      <c r="D70" s="1">
        <v>2.3999999999999998E-3</v>
      </c>
      <c r="E70">
        <f>E69+0.0002</f>
        <v>-6.9999999999999999E-4</v>
      </c>
      <c r="F70" s="1">
        <v>1</v>
      </c>
      <c r="G70">
        <f t="shared" ref="G70:G79" si="13">(0.5+E70/D70)^F70</f>
        <v>0.20833333333333331</v>
      </c>
      <c r="H70" s="1">
        <v>0.2</v>
      </c>
      <c r="I70">
        <v>1</v>
      </c>
      <c r="J70" s="1">
        <f t="shared" ref="J70:J79" si="14">(B70-C70)*G70+C70-(B70+C70)*(H70/2)*I70</f>
        <v>36900000000</v>
      </c>
    </row>
    <row r="71" spans="1:10" x14ac:dyDescent="0.25">
      <c r="B71" s="1">
        <v>56500000000</v>
      </c>
      <c r="C71" s="1">
        <v>44500000000</v>
      </c>
      <c r="D71" s="1">
        <v>2.3999999999999998E-3</v>
      </c>
      <c r="E71">
        <f t="shared" ref="E71:E79" si="15">E70+0.0002</f>
        <v>-5.0000000000000001E-4</v>
      </c>
      <c r="F71" s="1">
        <v>1</v>
      </c>
      <c r="G71">
        <f t="shared" si="13"/>
        <v>0.29166666666666663</v>
      </c>
      <c r="H71" s="1">
        <v>0.2</v>
      </c>
      <c r="I71">
        <v>1</v>
      </c>
      <c r="J71" s="1">
        <f t="shared" si="14"/>
        <v>37900000000</v>
      </c>
    </row>
    <row r="72" spans="1:10" x14ac:dyDescent="0.25">
      <c r="B72" s="1">
        <v>56500000000</v>
      </c>
      <c r="C72" s="1">
        <v>44500000000</v>
      </c>
      <c r="D72" s="1">
        <v>2.3999999999999998E-3</v>
      </c>
      <c r="E72">
        <f t="shared" si="15"/>
        <v>-3.0000000000000003E-4</v>
      </c>
      <c r="F72" s="1">
        <v>1</v>
      </c>
      <c r="G72">
        <f t="shared" si="13"/>
        <v>0.375</v>
      </c>
      <c r="H72" s="1">
        <v>0.2</v>
      </c>
      <c r="I72">
        <v>1</v>
      </c>
      <c r="J72" s="1">
        <f t="shared" si="14"/>
        <v>38900000000</v>
      </c>
    </row>
    <row r="73" spans="1:10" x14ac:dyDescent="0.25">
      <c r="B73" s="1">
        <v>56500000000</v>
      </c>
      <c r="C73" s="1">
        <v>44500000000</v>
      </c>
      <c r="D73" s="1">
        <v>2.3999999999999998E-3</v>
      </c>
      <c r="E73">
        <f t="shared" si="15"/>
        <v>-1.0000000000000002E-4</v>
      </c>
      <c r="F73" s="1">
        <v>1</v>
      </c>
      <c r="G73">
        <f t="shared" si="13"/>
        <v>0.45833333333333331</v>
      </c>
      <c r="H73" s="1">
        <v>0.2</v>
      </c>
      <c r="I73">
        <v>1</v>
      </c>
      <c r="J73" s="1">
        <f t="shared" si="14"/>
        <v>39900000000</v>
      </c>
    </row>
    <row r="74" spans="1:10" x14ac:dyDescent="0.25">
      <c r="B74" s="1">
        <v>56500000000</v>
      </c>
      <c r="C74" s="1">
        <v>44500000000</v>
      </c>
      <c r="D74" s="1">
        <v>2.3999999999999998E-3</v>
      </c>
      <c r="E74">
        <f t="shared" si="15"/>
        <v>9.9999999999999991E-5</v>
      </c>
      <c r="F74" s="1">
        <v>1</v>
      </c>
      <c r="G74">
        <f t="shared" si="13"/>
        <v>0.54166666666666663</v>
      </c>
      <c r="H74" s="1">
        <v>0.2</v>
      </c>
      <c r="I74">
        <v>1</v>
      </c>
      <c r="J74" s="1">
        <f t="shared" si="14"/>
        <v>40900000000</v>
      </c>
    </row>
    <row r="75" spans="1:10" x14ac:dyDescent="0.25">
      <c r="B75" s="1">
        <v>56500000000</v>
      </c>
      <c r="C75" s="1">
        <v>44500000000</v>
      </c>
      <c r="D75" s="1">
        <v>2.3999999999999998E-3</v>
      </c>
      <c r="E75">
        <f t="shared" si="15"/>
        <v>3.0000000000000003E-4</v>
      </c>
      <c r="F75" s="1">
        <v>1</v>
      </c>
      <c r="G75">
        <f t="shared" si="13"/>
        <v>0.625</v>
      </c>
      <c r="H75" s="1">
        <v>0.2</v>
      </c>
      <c r="I75">
        <v>1</v>
      </c>
      <c r="J75" s="1">
        <f t="shared" si="14"/>
        <v>41900000000</v>
      </c>
    </row>
    <row r="76" spans="1:10" x14ac:dyDescent="0.25">
      <c r="B76" s="1">
        <v>56500000000</v>
      </c>
      <c r="C76" s="1">
        <v>44500000000</v>
      </c>
      <c r="D76" s="1">
        <v>2.3999999999999998E-3</v>
      </c>
      <c r="E76">
        <f t="shared" si="15"/>
        <v>5.0000000000000001E-4</v>
      </c>
      <c r="F76" s="1">
        <v>1</v>
      </c>
      <c r="G76">
        <f t="shared" si="13"/>
        <v>0.70833333333333337</v>
      </c>
      <c r="H76" s="1">
        <v>0.2</v>
      </c>
      <c r="I76">
        <v>1</v>
      </c>
      <c r="J76" s="1">
        <f t="shared" si="14"/>
        <v>42900000000</v>
      </c>
    </row>
    <row r="77" spans="1:10" x14ac:dyDescent="0.25">
      <c r="B77" s="1">
        <v>56500000000</v>
      </c>
      <c r="C77" s="1">
        <v>44500000000</v>
      </c>
      <c r="D77" s="1">
        <v>2.3999999999999998E-3</v>
      </c>
      <c r="E77">
        <f t="shared" si="15"/>
        <v>6.9999999999999999E-4</v>
      </c>
      <c r="F77" s="1">
        <v>1</v>
      </c>
      <c r="G77">
        <f t="shared" si="13"/>
        <v>0.79166666666666674</v>
      </c>
      <c r="H77" s="1">
        <v>0.2</v>
      </c>
      <c r="I77">
        <v>1</v>
      </c>
      <c r="J77" s="1">
        <f t="shared" si="14"/>
        <v>43900000000</v>
      </c>
    </row>
    <row r="78" spans="1:10" x14ac:dyDescent="0.25">
      <c r="B78" s="1">
        <v>56500000000</v>
      </c>
      <c r="C78" s="1">
        <v>44500000000</v>
      </c>
      <c r="D78" s="1">
        <v>2.3999999999999998E-3</v>
      </c>
      <c r="E78">
        <f t="shared" si="15"/>
        <v>8.9999999999999998E-4</v>
      </c>
      <c r="F78" s="1">
        <v>1</v>
      </c>
      <c r="G78">
        <f t="shared" si="13"/>
        <v>0.875</v>
      </c>
      <c r="H78" s="1">
        <v>0.2</v>
      </c>
      <c r="I78">
        <v>1</v>
      </c>
      <c r="J78" s="1">
        <f t="shared" si="14"/>
        <v>44900000000</v>
      </c>
    </row>
    <row r="79" spans="1:10" x14ac:dyDescent="0.25">
      <c r="B79" s="1">
        <v>56500000000</v>
      </c>
      <c r="C79" s="1">
        <v>44500000000</v>
      </c>
      <c r="D79" s="1">
        <v>2.3999999999999998E-3</v>
      </c>
      <c r="E79">
        <f t="shared" si="15"/>
        <v>1.1000000000000001E-3</v>
      </c>
      <c r="F79" s="1">
        <v>1</v>
      </c>
      <c r="G79">
        <f t="shared" si="13"/>
        <v>0.95833333333333348</v>
      </c>
      <c r="H79" s="1">
        <v>0.2</v>
      </c>
      <c r="I79">
        <v>1</v>
      </c>
      <c r="J79" s="1">
        <f t="shared" si="14"/>
        <v>45900000000</v>
      </c>
    </row>
    <row r="84" spans="1:10" x14ac:dyDescent="0.25">
      <c r="A84" s="3" t="s">
        <v>6</v>
      </c>
      <c r="B84" s="2" t="s">
        <v>108</v>
      </c>
      <c r="C84" s="2" t="s">
        <v>111</v>
      </c>
      <c r="D84" s="2" t="s">
        <v>132</v>
      </c>
      <c r="E84" s="2" t="s">
        <v>60</v>
      </c>
      <c r="F84" s="2" t="s">
        <v>134</v>
      </c>
      <c r="G84" s="2" t="s">
        <v>135</v>
      </c>
      <c r="H84" s="2" t="s">
        <v>279</v>
      </c>
      <c r="I84" s="2" t="s">
        <v>280</v>
      </c>
      <c r="J84" s="2" t="s">
        <v>129</v>
      </c>
    </row>
    <row r="85" spans="1:10" x14ac:dyDescent="0.25">
      <c r="B85" s="1">
        <v>52200000000</v>
      </c>
      <c r="C85" s="1">
        <v>51600000000</v>
      </c>
      <c r="D85" s="1">
        <v>2.3999999999999998E-3</v>
      </c>
      <c r="E85">
        <f>-0.0011</f>
        <v>-1.1000000000000001E-3</v>
      </c>
      <c r="F85" s="1">
        <v>1</v>
      </c>
      <c r="G85">
        <f>(0.5+E85/D85)^F85</f>
        <v>4.1666666666666574E-2</v>
      </c>
      <c r="H85" s="1">
        <v>0.2</v>
      </c>
      <c r="I85">
        <v>1</v>
      </c>
      <c r="J85" s="1">
        <f t="shared" ref="J85:J96" si="16">(B85-C85)*G85+C85-(B85+C85)*(H85/2)*I85</f>
        <v>41245000000</v>
      </c>
    </row>
    <row r="86" spans="1:10" x14ac:dyDescent="0.25">
      <c r="B86" s="1">
        <v>52200000000</v>
      </c>
      <c r="C86" s="1">
        <v>51600000000</v>
      </c>
      <c r="D86" s="1">
        <v>2.3999999999999998E-3</v>
      </c>
      <c r="E86">
        <f>-0.001+0.0001</f>
        <v>-8.9999999999999998E-4</v>
      </c>
      <c r="F86" s="1">
        <v>1</v>
      </c>
      <c r="G86">
        <f>(0.5+E86/D86)^F86</f>
        <v>0.125</v>
      </c>
      <c r="H86" s="1">
        <v>0.2</v>
      </c>
      <c r="I86">
        <v>1</v>
      </c>
      <c r="J86" s="1">
        <f t="shared" si="16"/>
        <v>41295000000</v>
      </c>
    </row>
    <row r="87" spans="1:10" x14ac:dyDescent="0.25">
      <c r="B87" s="1">
        <v>52200000000</v>
      </c>
      <c r="C87" s="1">
        <v>51600000000</v>
      </c>
      <c r="D87" s="1">
        <v>2.3999999999999998E-3</v>
      </c>
      <c r="E87">
        <f>E86+0.0002</f>
        <v>-6.9999999999999999E-4</v>
      </c>
      <c r="F87" s="1">
        <v>1</v>
      </c>
      <c r="G87">
        <f t="shared" ref="G87:G96" si="17">(0.5+E87/D87)^F87</f>
        <v>0.20833333333333331</v>
      </c>
      <c r="H87" s="1">
        <v>0.2</v>
      </c>
      <c r="I87">
        <v>1</v>
      </c>
      <c r="J87" s="1">
        <f t="shared" si="16"/>
        <v>41345000000</v>
      </c>
    </row>
    <row r="88" spans="1:10" x14ac:dyDescent="0.25">
      <c r="B88" s="1">
        <v>52200000000</v>
      </c>
      <c r="C88" s="1">
        <v>51600000000</v>
      </c>
      <c r="D88" s="1">
        <v>2.3999999999999998E-3</v>
      </c>
      <c r="E88">
        <f t="shared" ref="E88:E96" si="18">E87+0.0002</f>
        <v>-5.0000000000000001E-4</v>
      </c>
      <c r="F88" s="1">
        <v>1</v>
      </c>
      <c r="G88">
        <f t="shared" si="17"/>
        <v>0.29166666666666663</v>
      </c>
      <c r="H88" s="1">
        <v>0.2</v>
      </c>
      <c r="I88">
        <v>1</v>
      </c>
      <c r="J88" s="1">
        <f t="shared" si="16"/>
        <v>41395000000</v>
      </c>
    </row>
    <row r="89" spans="1:10" x14ac:dyDescent="0.25">
      <c r="B89" s="1">
        <v>52200000000</v>
      </c>
      <c r="C89" s="1">
        <v>51600000000</v>
      </c>
      <c r="D89" s="1">
        <v>2.3999999999999998E-3</v>
      </c>
      <c r="E89">
        <f t="shared" si="18"/>
        <v>-3.0000000000000003E-4</v>
      </c>
      <c r="F89" s="1">
        <v>1</v>
      </c>
      <c r="G89">
        <f t="shared" si="17"/>
        <v>0.375</v>
      </c>
      <c r="H89" s="1">
        <v>0.2</v>
      </c>
      <c r="I89">
        <v>1</v>
      </c>
      <c r="J89" s="1">
        <f t="shared" si="16"/>
        <v>41445000000</v>
      </c>
    </row>
    <row r="90" spans="1:10" x14ac:dyDescent="0.25">
      <c r="B90" s="1">
        <v>52200000000</v>
      </c>
      <c r="C90" s="1">
        <v>51600000000</v>
      </c>
      <c r="D90" s="1">
        <v>2.3999999999999998E-3</v>
      </c>
      <c r="E90">
        <f t="shared" si="18"/>
        <v>-1.0000000000000002E-4</v>
      </c>
      <c r="F90" s="1">
        <v>1</v>
      </c>
      <c r="G90">
        <f t="shared" si="17"/>
        <v>0.45833333333333331</v>
      </c>
      <c r="H90" s="1">
        <v>0.2</v>
      </c>
      <c r="I90">
        <v>1</v>
      </c>
      <c r="J90" s="1">
        <f t="shared" si="16"/>
        <v>41495000000</v>
      </c>
    </row>
    <row r="91" spans="1:10" x14ac:dyDescent="0.25">
      <c r="B91" s="1">
        <v>52200000000</v>
      </c>
      <c r="C91" s="1">
        <v>51600000000</v>
      </c>
      <c r="D91" s="1">
        <v>2.3999999999999998E-3</v>
      </c>
      <c r="E91">
        <f t="shared" si="18"/>
        <v>9.9999999999999991E-5</v>
      </c>
      <c r="F91" s="1">
        <v>1</v>
      </c>
      <c r="G91">
        <f t="shared" si="17"/>
        <v>0.54166666666666663</v>
      </c>
      <c r="H91" s="1">
        <v>0.2</v>
      </c>
      <c r="I91">
        <v>1</v>
      </c>
      <c r="J91" s="1">
        <f t="shared" si="16"/>
        <v>41545000000</v>
      </c>
    </row>
    <row r="92" spans="1:10" x14ac:dyDescent="0.25">
      <c r="B92" s="1">
        <v>52200000000</v>
      </c>
      <c r="C92" s="1">
        <v>51600000000</v>
      </c>
      <c r="D92" s="1">
        <v>2.3999999999999998E-3</v>
      </c>
      <c r="E92">
        <f t="shared" si="18"/>
        <v>3.0000000000000003E-4</v>
      </c>
      <c r="F92" s="1">
        <v>1</v>
      </c>
      <c r="G92">
        <f t="shared" si="17"/>
        <v>0.625</v>
      </c>
      <c r="H92" s="1">
        <v>0.2</v>
      </c>
      <c r="I92">
        <v>1</v>
      </c>
      <c r="J92" s="1">
        <f t="shared" si="16"/>
        <v>41595000000</v>
      </c>
    </row>
    <row r="93" spans="1:10" x14ac:dyDescent="0.25">
      <c r="B93" s="1">
        <v>52200000000</v>
      </c>
      <c r="C93" s="1">
        <v>51600000000</v>
      </c>
      <c r="D93" s="1">
        <v>2.3999999999999998E-3</v>
      </c>
      <c r="E93">
        <f t="shared" si="18"/>
        <v>5.0000000000000001E-4</v>
      </c>
      <c r="F93" s="1">
        <v>1</v>
      </c>
      <c r="G93">
        <f t="shared" si="17"/>
        <v>0.70833333333333337</v>
      </c>
      <c r="H93" s="1">
        <v>0.2</v>
      </c>
      <c r="I93">
        <v>1</v>
      </c>
      <c r="J93" s="1">
        <f t="shared" si="16"/>
        <v>41645000000</v>
      </c>
    </row>
    <row r="94" spans="1:10" x14ac:dyDescent="0.25">
      <c r="B94" s="1">
        <v>52200000000</v>
      </c>
      <c r="C94" s="1">
        <v>51600000000</v>
      </c>
      <c r="D94" s="1">
        <v>2.3999999999999998E-3</v>
      </c>
      <c r="E94">
        <f t="shared" si="18"/>
        <v>6.9999999999999999E-4</v>
      </c>
      <c r="F94" s="1">
        <v>1</v>
      </c>
      <c r="G94">
        <f t="shared" si="17"/>
        <v>0.79166666666666674</v>
      </c>
      <c r="H94" s="1">
        <v>0.2</v>
      </c>
      <c r="I94">
        <v>1</v>
      </c>
      <c r="J94" s="1">
        <f t="shared" si="16"/>
        <v>41695000000</v>
      </c>
    </row>
    <row r="95" spans="1:10" x14ac:dyDescent="0.25">
      <c r="B95" s="1">
        <v>52200000000</v>
      </c>
      <c r="C95" s="1">
        <v>51600000000</v>
      </c>
      <c r="D95" s="1">
        <v>2.3999999999999998E-3</v>
      </c>
      <c r="E95">
        <f t="shared" si="18"/>
        <v>8.9999999999999998E-4</v>
      </c>
      <c r="F95" s="1">
        <v>1</v>
      </c>
      <c r="G95">
        <f t="shared" si="17"/>
        <v>0.875</v>
      </c>
      <c r="H95" s="1">
        <v>0.2</v>
      </c>
      <c r="I95">
        <v>1</v>
      </c>
      <c r="J95" s="1">
        <f t="shared" si="16"/>
        <v>41745000000</v>
      </c>
    </row>
    <row r="96" spans="1:10" x14ac:dyDescent="0.25">
      <c r="B96" s="1">
        <v>52200000000</v>
      </c>
      <c r="C96" s="1">
        <v>51600000000</v>
      </c>
      <c r="D96" s="1">
        <v>2.3999999999999998E-3</v>
      </c>
      <c r="E96">
        <f t="shared" si="18"/>
        <v>1.1000000000000001E-3</v>
      </c>
      <c r="F96" s="1">
        <v>1</v>
      </c>
      <c r="G96">
        <f t="shared" si="17"/>
        <v>0.95833333333333348</v>
      </c>
      <c r="H96" s="1">
        <v>0.2</v>
      </c>
      <c r="I96">
        <v>1</v>
      </c>
      <c r="J96" s="1">
        <f t="shared" si="16"/>
        <v>41795000000</v>
      </c>
    </row>
    <row r="102" spans="1:10" x14ac:dyDescent="0.25">
      <c r="A102" s="3" t="s">
        <v>235</v>
      </c>
      <c r="B102" s="2" t="s">
        <v>108</v>
      </c>
      <c r="C102" s="2" t="s">
        <v>111</v>
      </c>
      <c r="D102" s="2" t="s">
        <v>132</v>
      </c>
      <c r="E102" s="2" t="s">
        <v>60</v>
      </c>
      <c r="F102" s="2" t="s">
        <v>134</v>
      </c>
      <c r="G102" s="2" t="s">
        <v>135</v>
      </c>
      <c r="H102" s="2" t="s">
        <v>279</v>
      </c>
      <c r="I102" s="2" t="s">
        <v>280</v>
      </c>
      <c r="J102" s="2" t="s">
        <v>129</v>
      </c>
    </row>
    <row r="103" spans="1:10" x14ac:dyDescent="0.25">
      <c r="B103">
        <v>0</v>
      </c>
      <c r="C103" s="1">
        <v>-1.8106995884773599E-11</v>
      </c>
      <c r="D103" s="1">
        <v>2.3999999999999998E-3</v>
      </c>
      <c r="E103">
        <f>-0.0011</f>
        <v>-1.1000000000000001E-3</v>
      </c>
      <c r="F103" s="1">
        <v>1</v>
      </c>
      <c r="G103">
        <f>(0.5+E103/D103)^F103</f>
        <v>4.1666666666666574E-2</v>
      </c>
      <c r="H103" s="1">
        <v>0.2</v>
      </c>
      <c r="I103">
        <v>1</v>
      </c>
      <c r="J103" s="1">
        <f t="shared" ref="J103:J114" si="19">(B103-C103)*G103+C103-(B103+C103)*(H103/2)*I103</f>
        <v>-1.5541838134430676E-11</v>
      </c>
    </row>
    <row r="104" spans="1:10" x14ac:dyDescent="0.25">
      <c r="B104">
        <v>0</v>
      </c>
      <c r="C104" s="1">
        <v>-1.8106995884773599E-11</v>
      </c>
      <c r="D104" s="1">
        <v>2.3999999999999998E-3</v>
      </c>
      <c r="E104">
        <f>-0.001+0.0001</f>
        <v>-8.9999999999999998E-4</v>
      </c>
      <c r="F104" s="1">
        <v>1</v>
      </c>
      <c r="G104">
        <f>(0.5+E104/D104)^F104</f>
        <v>0.125</v>
      </c>
      <c r="H104" s="1">
        <v>0.2</v>
      </c>
      <c r="I104">
        <v>1</v>
      </c>
      <c r="J104" s="1">
        <f t="shared" si="19"/>
        <v>-1.4032921810699541E-11</v>
      </c>
    </row>
    <row r="105" spans="1:10" x14ac:dyDescent="0.25">
      <c r="B105">
        <v>0</v>
      </c>
      <c r="C105" s="1">
        <v>-1.8106995884773599E-11</v>
      </c>
      <c r="D105" s="1">
        <v>2.3999999999999998E-3</v>
      </c>
      <c r="E105">
        <f>E104+0.0002</f>
        <v>-6.9999999999999999E-4</v>
      </c>
      <c r="F105" s="1">
        <v>1</v>
      </c>
      <c r="G105">
        <f t="shared" ref="G105:G114" si="20">(0.5+E105/D105)^F105</f>
        <v>0.20833333333333331</v>
      </c>
      <c r="H105" s="1">
        <v>0.2</v>
      </c>
      <c r="I105">
        <v>1</v>
      </c>
      <c r="J105" s="1">
        <f t="shared" si="19"/>
        <v>-1.2524005486968407E-11</v>
      </c>
    </row>
    <row r="106" spans="1:10" x14ac:dyDescent="0.25">
      <c r="B106">
        <v>0</v>
      </c>
      <c r="C106" s="1">
        <v>-1.8106995884773599E-11</v>
      </c>
      <c r="D106" s="1">
        <v>2.3999999999999998E-3</v>
      </c>
      <c r="E106">
        <f t="shared" ref="E106:E114" si="21">E105+0.0002</f>
        <v>-5.0000000000000001E-4</v>
      </c>
      <c r="F106" s="1">
        <v>1</v>
      </c>
      <c r="G106">
        <f t="shared" si="20"/>
        <v>0.29166666666666663</v>
      </c>
      <c r="H106" s="1">
        <v>0.2</v>
      </c>
      <c r="I106">
        <v>1</v>
      </c>
      <c r="J106" s="1">
        <f t="shared" si="19"/>
        <v>-1.1015089163237273E-11</v>
      </c>
    </row>
    <row r="107" spans="1:10" x14ac:dyDescent="0.25">
      <c r="B107">
        <v>0</v>
      </c>
      <c r="C107" s="1">
        <v>-1.8106995884773599E-11</v>
      </c>
      <c r="D107" s="1">
        <v>2.3999999999999998E-3</v>
      </c>
      <c r="E107">
        <f t="shared" si="21"/>
        <v>-3.0000000000000003E-4</v>
      </c>
      <c r="F107" s="1">
        <v>1</v>
      </c>
      <c r="G107">
        <f t="shared" si="20"/>
        <v>0.375</v>
      </c>
      <c r="H107" s="1">
        <v>0.2</v>
      </c>
      <c r="I107">
        <v>1</v>
      </c>
      <c r="J107" s="1">
        <f t="shared" si="19"/>
        <v>-9.5061728395061385E-12</v>
      </c>
    </row>
    <row r="108" spans="1:10" x14ac:dyDescent="0.25">
      <c r="B108">
        <v>0</v>
      </c>
      <c r="C108" s="1">
        <v>-1.8106995884773599E-11</v>
      </c>
      <c r="D108" s="1">
        <v>2.3999999999999998E-3</v>
      </c>
      <c r="E108">
        <f t="shared" si="21"/>
        <v>-1.0000000000000002E-4</v>
      </c>
      <c r="F108" s="1">
        <v>1</v>
      </c>
      <c r="G108">
        <f t="shared" si="20"/>
        <v>0.45833333333333331</v>
      </c>
      <c r="H108" s="1">
        <v>0.2</v>
      </c>
      <c r="I108">
        <v>1</v>
      </c>
      <c r="J108" s="1">
        <f t="shared" si="19"/>
        <v>-7.9972565157750074E-12</v>
      </c>
    </row>
    <row r="109" spans="1:10" x14ac:dyDescent="0.25">
      <c r="B109">
        <v>0</v>
      </c>
      <c r="C109" s="1">
        <v>-1.8106995884773599E-11</v>
      </c>
      <c r="D109" s="1">
        <v>2.3999999999999998E-3</v>
      </c>
      <c r="E109">
        <f t="shared" si="21"/>
        <v>9.9999999999999991E-5</v>
      </c>
      <c r="F109" s="1">
        <v>1</v>
      </c>
      <c r="G109">
        <f t="shared" si="20"/>
        <v>0.54166666666666663</v>
      </c>
      <c r="H109" s="1">
        <v>0.2</v>
      </c>
      <c r="I109">
        <v>1</v>
      </c>
      <c r="J109" s="1">
        <f t="shared" si="19"/>
        <v>-6.4883401920438739E-12</v>
      </c>
    </row>
    <row r="110" spans="1:10" x14ac:dyDescent="0.25">
      <c r="B110">
        <v>0</v>
      </c>
      <c r="C110" s="1">
        <v>-1.8106995884773599E-11</v>
      </c>
      <c r="D110" s="1">
        <v>2.3999999999999998E-3</v>
      </c>
      <c r="E110">
        <f t="shared" si="21"/>
        <v>3.0000000000000003E-4</v>
      </c>
      <c r="F110" s="1">
        <v>1</v>
      </c>
      <c r="G110">
        <f t="shared" si="20"/>
        <v>0.625</v>
      </c>
      <c r="H110" s="1">
        <v>0.2</v>
      </c>
      <c r="I110">
        <v>1</v>
      </c>
      <c r="J110" s="1">
        <f t="shared" si="19"/>
        <v>-4.9794238683127395E-12</v>
      </c>
    </row>
    <row r="111" spans="1:10" x14ac:dyDescent="0.25">
      <c r="B111">
        <v>0</v>
      </c>
      <c r="C111" s="1">
        <v>-1.8106995884773599E-11</v>
      </c>
      <c r="D111" s="1">
        <v>2.3999999999999998E-3</v>
      </c>
      <c r="E111">
        <f t="shared" si="21"/>
        <v>5.0000000000000001E-4</v>
      </c>
      <c r="F111" s="1">
        <v>1</v>
      </c>
      <c r="G111">
        <f t="shared" si="20"/>
        <v>0.70833333333333337</v>
      </c>
      <c r="H111" s="1">
        <v>0.2</v>
      </c>
      <c r="I111">
        <v>1</v>
      </c>
      <c r="J111" s="1">
        <f t="shared" si="19"/>
        <v>-3.4705075445816052E-12</v>
      </c>
    </row>
    <row r="112" spans="1:10" x14ac:dyDescent="0.25">
      <c r="B112">
        <v>0</v>
      </c>
      <c r="C112" s="1">
        <v>-1.8106995884773599E-11</v>
      </c>
      <c r="D112" s="1">
        <v>2.3999999999999998E-3</v>
      </c>
      <c r="E112">
        <f t="shared" si="21"/>
        <v>6.9999999999999999E-4</v>
      </c>
      <c r="F112" s="1">
        <v>1</v>
      </c>
      <c r="G112">
        <f t="shared" si="20"/>
        <v>0.79166666666666674</v>
      </c>
      <c r="H112" s="1">
        <v>0.2</v>
      </c>
      <c r="I112">
        <v>1</v>
      </c>
      <c r="J112" s="1">
        <f t="shared" si="19"/>
        <v>-1.9615912208504725E-12</v>
      </c>
    </row>
    <row r="113" spans="1:10" x14ac:dyDescent="0.25">
      <c r="B113">
        <v>0</v>
      </c>
      <c r="C113" s="1">
        <v>-1.8106995884773599E-11</v>
      </c>
      <c r="D113" s="1">
        <v>2.3999999999999998E-3</v>
      </c>
      <c r="E113">
        <f t="shared" si="21"/>
        <v>8.9999999999999998E-4</v>
      </c>
      <c r="F113" s="1">
        <v>1</v>
      </c>
      <c r="G113">
        <f t="shared" si="20"/>
        <v>0.875</v>
      </c>
      <c r="H113" s="1">
        <v>0.2</v>
      </c>
      <c r="I113">
        <v>1</v>
      </c>
      <c r="J113" s="1">
        <f t="shared" si="19"/>
        <v>-4.526748971193382E-13</v>
      </c>
    </row>
    <row r="114" spans="1:10" x14ac:dyDescent="0.25">
      <c r="B114">
        <v>0</v>
      </c>
      <c r="C114" s="1">
        <v>-1.8106995884773599E-11</v>
      </c>
      <c r="D114" s="1">
        <v>2.3999999999999998E-3</v>
      </c>
      <c r="E114">
        <f t="shared" si="21"/>
        <v>1.1000000000000001E-3</v>
      </c>
      <c r="F114" s="1">
        <v>1</v>
      </c>
      <c r="G114">
        <f t="shared" si="20"/>
        <v>0.95833333333333348</v>
      </c>
      <c r="H114" s="1">
        <v>0.2</v>
      </c>
      <c r="I114">
        <v>1</v>
      </c>
      <c r="J114" s="1">
        <f t="shared" si="19"/>
        <v>1.0562414266117961E-12</v>
      </c>
    </row>
    <row r="120" spans="1:10" x14ac:dyDescent="0.25">
      <c r="A120" s="3" t="s">
        <v>12</v>
      </c>
      <c r="B120" s="2" t="s">
        <v>108</v>
      </c>
      <c r="C120" s="2" t="s">
        <v>111</v>
      </c>
      <c r="D120" s="2" t="s">
        <v>132</v>
      </c>
      <c r="E120" s="2" t="s">
        <v>60</v>
      </c>
      <c r="F120" s="2" t="s">
        <v>134</v>
      </c>
      <c r="G120" s="2" t="s">
        <v>135</v>
      </c>
      <c r="H120" s="2" t="s">
        <v>279</v>
      </c>
      <c r="I120" s="2" t="s">
        <v>280</v>
      </c>
      <c r="J120" s="2" t="s">
        <v>129</v>
      </c>
    </row>
    <row r="121" spans="1:10" x14ac:dyDescent="0.25">
      <c r="B121" s="1">
        <v>580.29999999999995</v>
      </c>
      <c r="C121" s="1">
        <v>0</v>
      </c>
      <c r="D121" s="1">
        <v>2.3999999999999998E-3</v>
      </c>
      <c r="E121">
        <f>-0.0011</f>
        <v>-1.1000000000000001E-3</v>
      </c>
      <c r="F121" s="1">
        <v>1</v>
      </c>
      <c r="G121">
        <f>(0.5+E121/D121)^F121</f>
        <v>4.1666666666666574E-2</v>
      </c>
      <c r="H121" s="1">
        <v>0.2</v>
      </c>
      <c r="I121">
        <v>1</v>
      </c>
      <c r="J121" s="1">
        <f t="shared" ref="J121:J132" si="22">(B121-C121)*G121+C121-(B121+C121)*(H121/2)*I121</f>
        <v>-33.850833333333391</v>
      </c>
    </row>
    <row r="122" spans="1:10" x14ac:dyDescent="0.25">
      <c r="B122" s="1">
        <v>580.29999999999995</v>
      </c>
      <c r="C122" s="1">
        <v>0</v>
      </c>
      <c r="D122" s="1">
        <v>2.3999999999999998E-3</v>
      </c>
      <c r="E122">
        <f>-0.001+0.0001</f>
        <v>-8.9999999999999998E-4</v>
      </c>
      <c r="F122" s="1">
        <v>1</v>
      </c>
      <c r="G122">
        <f>(0.5+E122/D122)^F122</f>
        <v>0.125</v>
      </c>
      <c r="H122" s="1">
        <v>0.2</v>
      </c>
      <c r="I122">
        <v>1</v>
      </c>
      <c r="J122" s="1">
        <f t="shared" si="22"/>
        <v>14.507499999999993</v>
      </c>
    </row>
    <row r="123" spans="1:10" x14ac:dyDescent="0.25">
      <c r="B123" s="1">
        <v>580.29999999999995</v>
      </c>
      <c r="C123" s="1">
        <v>0</v>
      </c>
      <c r="D123" s="1">
        <v>2.3999999999999998E-3</v>
      </c>
      <c r="E123">
        <f>E122+0.0002</f>
        <v>-6.9999999999999999E-4</v>
      </c>
      <c r="F123" s="1">
        <v>1</v>
      </c>
      <c r="G123">
        <f t="shared" ref="G123:G132" si="23">(0.5+E123/D123)^F123</f>
        <v>0.20833333333333331</v>
      </c>
      <c r="H123" s="1">
        <v>0.2</v>
      </c>
      <c r="I123">
        <v>1</v>
      </c>
      <c r="J123" s="1">
        <f t="shared" si="22"/>
        <v>62.865833333333313</v>
      </c>
    </row>
    <row r="124" spans="1:10" x14ac:dyDescent="0.25">
      <c r="B124" s="1">
        <v>580.29999999999995</v>
      </c>
      <c r="C124" s="1">
        <v>0</v>
      </c>
      <c r="D124" s="1">
        <v>2.3999999999999998E-3</v>
      </c>
      <c r="E124">
        <f t="shared" ref="E124:E132" si="24">E123+0.0002</f>
        <v>-5.0000000000000001E-4</v>
      </c>
      <c r="F124" s="1">
        <v>1</v>
      </c>
      <c r="G124">
        <f t="shared" si="23"/>
        <v>0.29166666666666663</v>
      </c>
      <c r="H124" s="1">
        <v>0.2</v>
      </c>
      <c r="I124">
        <v>1</v>
      </c>
      <c r="J124" s="1">
        <f t="shared" si="22"/>
        <v>111.22416666666663</v>
      </c>
    </row>
    <row r="125" spans="1:10" x14ac:dyDescent="0.25">
      <c r="B125" s="1">
        <v>580.29999999999995</v>
      </c>
      <c r="C125" s="1">
        <v>0</v>
      </c>
      <c r="D125" s="1">
        <v>2.3999999999999998E-3</v>
      </c>
      <c r="E125">
        <f t="shared" si="24"/>
        <v>-3.0000000000000003E-4</v>
      </c>
      <c r="F125" s="1">
        <v>1</v>
      </c>
      <c r="G125">
        <f t="shared" si="23"/>
        <v>0.375</v>
      </c>
      <c r="H125" s="1">
        <v>0.2</v>
      </c>
      <c r="I125">
        <v>1</v>
      </c>
      <c r="J125" s="1">
        <f t="shared" si="22"/>
        <v>159.58249999999998</v>
      </c>
    </row>
    <row r="126" spans="1:10" x14ac:dyDescent="0.25">
      <c r="B126" s="1">
        <v>580.29999999999995</v>
      </c>
      <c r="C126" s="1">
        <v>0</v>
      </c>
      <c r="D126" s="1">
        <v>2.3999999999999998E-3</v>
      </c>
      <c r="E126">
        <f t="shared" si="24"/>
        <v>-1.0000000000000002E-4</v>
      </c>
      <c r="F126" s="1">
        <v>1</v>
      </c>
      <c r="G126">
        <f t="shared" si="23"/>
        <v>0.45833333333333331</v>
      </c>
      <c r="H126" s="1">
        <v>0.2</v>
      </c>
      <c r="I126">
        <v>1</v>
      </c>
      <c r="J126" s="1">
        <f t="shared" si="22"/>
        <v>207.9408333333333</v>
      </c>
    </row>
    <row r="127" spans="1:10" x14ac:dyDescent="0.25">
      <c r="B127" s="1">
        <v>580.29999999999995</v>
      </c>
      <c r="C127" s="1">
        <v>0</v>
      </c>
      <c r="D127" s="1">
        <v>2.3999999999999998E-3</v>
      </c>
      <c r="E127">
        <f t="shared" si="24"/>
        <v>9.9999999999999991E-5</v>
      </c>
      <c r="F127" s="1">
        <v>1</v>
      </c>
      <c r="G127">
        <f t="shared" si="23"/>
        <v>0.54166666666666663</v>
      </c>
      <c r="H127" s="1">
        <v>0.2</v>
      </c>
      <c r="I127">
        <v>1</v>
      </c>
      <c r="J127" s="1">
        <f t="shared" si="22"/>
        <v>256.29916666666657</v>
      </c>
    </row>
    <row r="128" spans="1:10" x14ac:dyDescent="0.25">
      <c r="B128" s="1">
        <v>580.29999999999995</v>
      </c>
      <c r="C128" s="1">
        <v>0</v>
      </c>
      <c r="D128" s="1">
        <v>2.3999999999999998E-3</v>
      </c>
      <c r="E128">
        <f t="shared" si="24"/>
        <v>3.0000000000000003E-4</v>
      </c>
      <c r="F128" s="1">
        <v>1</v>
      </c>
      <c r="G128">
        <f t="shared" si="23"/>
        <v>0.625</v>
      </c>
      <c r="H128" s="1">
        <v>0.2</v>
      </c>
      <c r="I128">
        <v>1</v>
      </c>
      <c r="J128" s="1">
        <f t="shared" si="22"/>
        <v>304.65750000000003</v>
      </c>
    </row>
    <row r="129" spans="1:10" x14ac:dyDescent="0.25">
      <c r="B129" s="1">
        <v>580.29999999999995</v>
      </c>
      <c r="C129" s="1">
        <v>0</v>
      </c>
      <c r="D129" s="1">
        <v>2.3999999999999998E-3</v>
      </c>
      <c r="E129">
        <f t="shared" si="24"/>
        <v>5.0000000000000001E-4</v>
      </c>
      <c r="F129" s="1">
        <v>1</v>
      </c>
      <c r="G129">
        <f t="shared" si="23"/>
        <v>0.70833333333333337</v>
      </c>
      <c r="H129" s="1">
        <v>0.2</v>
      </c>
      <c r="I129">
        <v>1</v>
      </c>
      <c r="J129" s="1">
        <f t="shared" si="22"/>
        <v>353.01583333333338</v>
      </c>
    </row>
    <row r="130" spans="1:10" x14ac:dyDescent="0.25">
      <c r="B130" s="1">
        <v>580.29999999999995</v>
      </c>
      <c r="C130" s="1">
        <v>0</v>
      </c>
      <c r="D130" s="1">
        <v>2.3999999999999998E-3</v>
      </c>
      <c r="E130">
        <f t="shared" si="24"/>
        <v>6.9999999999999999E-4</v>
      </c>
      <c r="F130" s="1">
        <v>1</v>
      </c>
      <c r="G130">
        <f t="shared" si="23"/>
        <v>0.79166666666666674</v>
      </c>
      <c r="H130" s="1">
        <v>0.2</v>
      </c>
      <c r="I130">
        <v>1</v>
      </c>
      <c r="J130" s="1">
        <f t="shared" si="22"/>
        <v>401.37416666666672</v>
      </c>
    </row>
    <row r="131" spans="1:10" x14ac:dyDescent="0.25">
      <c r="B131" s="1">
        <v>580.29999999999995</v>
      </c>
      <c r="C131" s="1">
        <v>0</v>
      </c>
      <c r="D131" s="1">
        <v>2.3999999999999998E-3</v>
      </c>
      <c r="E131">
        <f t="shared" si="24"/>
        <v>8.9999999999999998E-4</v>
      </c>
      <c r="F131" s="1">
        <v>1</v>
      </c>
      <c r="G131">
        <f t="shared" si="23"/>
        <v>0.875</v>
      </c>
      <c r="H131" s="1">
        <v>0.2</v>
      </c>
      <c r="I131">
        <v>1</v>
      </c>
      <c r="J131" s="1">
        <f t="shared" si="22"/>
        <v>449.73249999999996</v>
      </c>
    </row>
    <row r="132" spans="1:10" x14ac:dyDescent="0.25">
      <c r="B132" s="1">
        <v>580.29999999999995</v>
      </c>
      <c r="C132" s="1">
        <v>0</v>
      </c>
      <c r="D132" s="1">
        <v>2.3999999999999998E-3</v>
      </c>
      <c r="E132">
        <f t="shared" si="24"/>
        <v>1.1000000000000001E-3</v>
      </c>
      <c r="F132" s="1">
        <v>1</v>
      </c>
      <c r="G132">
        <f t="shared" si="23"/>
        <v>0.95833333333333348</v>
      </c>
      <c r="H132" s="1">
        <v>0.2</v>
      </c>
      <c r="I132">
        <v>1</v>
      </c>
      <c r="J132" s="1">
        <f t="shared" si="22"/>
        <v>498.09083333333342</v>
      </c>
    </row>
    <row r="137" spans="1:10" x14ac:dyDescent="0.25">
      <c r="A137" s="3" t="s">
        <v>14</v>
      </c>
      <c r="B137" s="2" t="s">
        <v>108</v>
      </c>
      <c r="C137" s="2" t="s">
        <v>111</v>
      </c>
      <c r="D137" s="2" t="s">
        <v>132</v>
      </c>
      <c r="E137" s="2" t="s">
        <v>60</v>
      </c>
      <c r="F137" s="2" t="s">
        <v>134</v>
      </c>
      <c r="G137" s="2" t="s">
        <v>135</v>
      </c>
      <c r="H137" s="2" t="s">
        <v>279</v>
      </c>
      <c r="I137" s="2" t="s">
        <v>280</v>
      </c>
      <c r="J137" s="2" t="s">
        <v>129</v>
      </c>
    </row>
    <row r="138" spans="1:10" x14ac:dyDescent="0.25">
      <c r="A138">
        <v>1</v>
      </c>
      <c r="B138">
        <v>9.3000000000000002E-11</v>
      </c>
      <c r="C138">
        <v>1.268E-8</v>
      </c>
      <c r="D138" s="1">
        <v>2.3999999999999998E-3</v>
      </c>
      <c r="E138">
        <f>-0.0011</f>
        <v>-1.1000000000000001E-3</v>
      </c>
      <c r="F138" s="1">
        <v>1</v>
      </c>
      <c r="G138">
        <f>(0.5+E138/D138)^F138</f>
        <v>4.1666666666666574E-2</v>
      </c>
      <c r="H138" s="1">
        <v>0.2</v>
      </c>
      <c r="I138">
        <v>1</v>
      </c>
      <c r="J138" s="1">
        <f t="shared" ref="J138:J149" si="25">(B138-C138)*G138+C138-(B138+C138)*(H138/2)*I138</f>
        <v>1.0878241666666667E-8</v>
      </c>
    </row>
    <row r="139" spans="1:10" x14ac:dyDescent="0.25">
      <c r="A139">
        <v>2</v>
      </c>
      <c r="B139">
        <v>9.3000000000000002E-11</v>
      </c>
      <c r="C139">
        <v>1.268E-8</v>
      </c>
      <c r="D139" s="1">
        <v>2.3999999999999998E-3</v>
      </c>
      <c r="E139">
        <f>-0.001+0.0001</f>
        <v>-8.9999999999999998E-4</v>
      </c>
      <c r="F139" s="1">
        <v>1</v>
      </c>
      <c r="G139">
        <f t="shared" ref="G139:G149" si="26">(0.5+E139/D139)^F139</f>
        <v>0.125</v>
      </c>
      <c r="H139" s="1">
        <v>0.2</v>
      </c>
      <c r="I139">
        <v>1</v>
      </c>
      <c r="J139" s="1">
        <f t="shared" si="25"/>
        <v>9.8293249999999992E-9</v>
      </c>
    </row>
    <row r="140" spans="1:10" x14ac:dyDescent="0.25">
      <c r="A140">
        <v>3</v>
      </c>
      <c r="B140">
        <v>9.3000000000000002E-11</v>
      </c>
      <c r="C140">
        <v>1.268E-8</v>
      </c>
      <c r="D140" s="1">
        <v>2.3999999999999998E-3</v>
      </c>
      <c r="E140">
        <f>E139+0.0002</f>
        <v>-6.9999999999999999E-4</v>
      </c>
      <c r="F140" s="1">
        <v>1</v>
      </c>
      <c r="G140">
        <f t="shared" si="26"/>
        <v>0.20833333333333331</v>
      </c>
      <c r="H140" s="1">
        <v>0.2</v>
      </c>
      <c r="I140">
        <v>1</v>
      </c>
      <c r="J140" s="1">
        <f t="shared" si="25"/>
        <v>8.7804083333333332E-9</v>
      </c>
    </row>
    <row r="141" spans="1:10" x14ac:dyDescent="0.25">
      <c r="A141">
        <v>4</v>
      </c>
      <c r="B141">
        <v>9.3000000000000002E-11</v>
      </c>
      <c r="C141">
        <v>1.268E-8</v>
      </c>
      <c r="D141" s="1">
        <v>2.3999999999999998E-3</v>
      </c>
      <c r="E141">
        <f t="shared" ref="E141:E149" si="27">E140+0.0002</f>
        <v>-5.0000000000000001E-4</v>
      </c>
      <c r="F141" s="1">
        <v>1</v>
      </c>
      <c r="G141">
        <f t="shared" si="26"/>
        <v>0.29166666666666663</v>
      </c>
      <c r="H141" s="1">
        <v>0.2</v>
      </c>
      <c r="I141">
        <v>1</v>
      </c>
      <c r="J141" s="1">
        <f t="shared" si="25"/>
        <v>7.7314916666666672E-9</v>
      </c>
    </row>
    <row r="142" spans="1:10" x14ac:dyDescent="0.25">
      <c r="A142">
        <v>5</v>
      </c>
      <c r="B142">
        <v>9.3000000000000002E-11</v>
      </c>
      <c r="C142">
        <v>1.268E-8</v>
      </c>
      <c r="D142" s="1">
        <v>2.3999999999999998E-3</v>
      </c>
      <c r="E142">
        <f t="shared" si="27"/>
        <v>-3.0000000000000003E-4</v>
      </c>
      <c r="F142" s="1">
        <v>1</v>
      </c>
      <c r="G142">
        <f t="shared" si="26"/>
        <v>0.375</v>
      </c>
      <c r="H142" s="1">
        <v>0.2</v>
      </c>
      <c r="I142">
        <v>1</v>
      </c>
      <c r="J142" s="1">
        <f t="shared" si="25"/>
        <v>6.6825749999999995E-9</v>
      </c>
    </row>
    <row r="143" spans="1:10" x14ac:dyDescent="0.25">
      <c r="A143">
        <v>6</v>
      </c>
      <c r="B143">
        <v>9.3000000000000002E-11</v>
      </c>
      <c r="C143">
        <v>1.268E-8</v>
      </c>
      <c r="D143" s="1">
        <v>2.3999999999999998E-3</v>
      </c>
      <c r="E143">
        <f t="shared" si="27"/>
        <v>-1.0000000000000002E-4</v>
      </c>
      <c r="F143" s="1">
        <v>1</v>
      </c>
      <c r="G143">
        <f t="shared" si="26"/>
        <v>0.45833333333333331</v>
      </c>
      <c r="H143" s="1">
        <v>0.2</v>
      </c>
      <c r="I143">
        <v>1</v>
      </c>
      <c r="J143" s="1">
        <f t="shared" si="25"/>
        <v>5.6336583333333335E-9</v>
      </c>
    </row>
    <row r="144" spans="1:10" x14ac:dyDescent="0.25">
      <c r="A144">
        <v>7</v>
      </c>
      <c r="B144">
        <v>9.3000000000000002E-11</v>
      </c>
      <c r="C144">
        <v>1.268E-8</v>
      </c>
      <c r="D144" s="1">
        <v>2.3999999999999998E-3</v>
      </c>
      <c r="E144">
        <f t="shared" si="27"/>
        <v>9.9999999999999991E-5</v>
      </c>
      <c r="F144" s="1">
        <v>1</v>
      </c>
      <c r="G144">
        <f t="shared" si="26"/>
        <v>0.54166666666666663</v>
      </c>
      <c r="H144" s="1">
        <v>0.2</v>
      </c>
      <c r="I144">
        <v>1</v>
      </c>
      <c r="J144" s="1">
        <f t="shared" si="25"/>
        <v>4.5847416666666667E-9</v>
      </c>
    </row>
    <row r="145" spans="1:10" x14ac:dyDescent="0.25">
      <c r="A145">
        <v>8</v>
      </c>
      <c r="B145">
        <v>9.3000000000000002E-11</v>
      </c>
      <c r="C145">
        <v>1.268E-8</v>
      </c>
      <c r="D145" s="1">
        <v>2.3999999999999998E-3</v>
      </c>
      <c r="E145">
        <f t="shared" si="27"/>
        <v>3.0000000000000003E-4</v>
      </c>
      <c r="F145" s="1">
        <v>1</v>
      </c>
      <c r="G145">
        <f t="shared" si="26"/>
        <v>0.625</v>
      </c>
      <c r="H145" s="1">
        <v>0.2</v>
      </c>
      <c r="I145">
        <v>1</v>
      </c>
      <c r="J145" s="1">
        <f t="shared" si="25"/>
        <v>3.5358249999999998E-9</v>
      </c>
    </row>
    <row r="146" spans="1:10" x14ac:dyDescent="0.25">
      <c r="A146">
        <v>9</v>
      </c>
      <c r="B146">
        <v>9.3000000000000002E-11</v>
      </c>
      <c r="C146">
        <v>1.268E-8</v>
      </c>
      <c r="D146" s="1">
        <v>2.3999999999999998E-3</v>
      </c>
      <c r="E146">
        <f t="shared" si="27"/>
        <v>5.0000000000000001E-4</v>
      </c>
      <c r="F146" s="1">
        <v>1</v>
      </c>
      <c r="G146">
        <f t="shared" si="26"/>
        <v>0.70833333333333337</v>
      </c>
      <c r="H146" s="1">
        <v>0.2</v>
      </c>
      <c r="I146">
        <v>1</v>
      </c>
      <c r="J146" s="1">
        <f t="shared" si="25"/>
        <v>2.4869083333333322E-9</v>
      </c>
    </row>
    <row r="147" spans="1:10" x14ac:dyDescent="0.25">
      <c r="A147">
        <v>10</v>
      </c>
      <c r="B147">
        <v>9.3000000000000002E-11</v>
      </c>
      <c r="C147">
        <v>1.268E-8</v>
      </c>
      <c r="D147" s="1">
        <v>2.3999999999999998E-3</v>
      </c>
      <c r="E147">
        <f t="shared" si="27"/>
        <v>6.9999999999999999E-4</v>
      </c>
      <c r="F147" s="1">
        <v>1</v>
      </c>
      <c r="G147">
        <f t="shared" si="26"/>
        <v>0.79166666666666674</v>
      </c>
      <c r="H147" s="1">
        <v>0.2</v>
      </c>
      <c r="I147">
        <v>1</v>
      </c>
      <c r="J147" s="1">
        <f t="shared" si="25"/>
        <v>1.4379916666666645E-9</v>
      </c>
    </row>
    <row r="148" spans="1:10" x14ac:dyDescent="0.25">
      <c r="A148">
        <v>11</v>
      </c>
      <c r="B148">
        <v>9.3000000000000002E-11</v>
      </c>
      <c r="C148">
        <v>1.268E-8</v>
      </c>
      <c r="D148" s="1">
        <v>2.3999999999999998E-3</v>
      </c>
      <c r="E148">
        <f t="shared" si="27"/>
        <v>8.9999999999999998E-4</v>
      </c>
      <c r="F148" s="1">
        <v>1</v>
      </c>
      <c r="G148">
        <f t="shared" si="26"/>
        <v>0.875</v>
      </c>
      <c r="H148" s="1">
        <v>0.2</v>
      </c>
      <c r="I148">
        <v>1</v>
      </c>
      <c r="J148" s="1">
        <f t="shared" si="25"/>
        <v>3.8907500000000013E-10</v>
      </c>
    </row>
    <row r="149" spans="1:10" x14ac:dyDescent="0.25">
      <c r="A149">
        <v>12</v>
      </c>
      <c r="B149">
        <v>9.3000000000000002E-11</v>
      </c>
      <c r="C149">
        <v>1.268E-8</v>
      </c>
      <c r="D149" s="1">
        <v>2.3999999999999998E-3</v>
      </c>
      <c r="E149">
        <f t="shared" si="27"/>
        <v>1.1000000000000001E-3</v>
      </c>
      <c r="F149" s="1">
        <v>1</v>
      </c>
      <c r="G149">
        <f t="shared" si="26"/>
        <v>0.95833333333333348</v>
      </c>
      <c r="H149" s="1">
        <v>0.2</v>
      </c>
      <c r="I149">
        <v>1</v>
      </c>
      <c r="J149" s="1">
        <f t="shared" si="25"/>
        <v>-6.598416666666692E-10</v>
      </c>
    </row>
    <row r="150" spans="1:10" x14ac:dyDescent="0.25">
      <c r="D150" s="1"/>
      <c r="F150" s="1"/>
      <c r="H150" s="1"/>
      <c r="J150" s="1"/>
    </row>
    <row r="155" spans="1:10" x14ac:dyDescent="0.25">
      <c r="A155" s="3" t="s">
        <v>16</v>
      </c>
      <c r="B155" s="2" t="s">
        <v>108</v>
      </c>
      <c r="C155" s="2" t="s">
        <v>111</v>
      </c>
      <c r="D155" s="2" t="s">
        <v>132</v>
      </c>
      <c r="E155" s="2" t="s">
        <v>60</v>
      </c>
      <c r="F155" s="2" t="s">
        <v>134</v>
      </c>
      <c r="G155" s="2" t="s">
        <v>135</v>
      </c>
      <c r="H155" s="2" t="s">
        <v>279</v>
      </c>
      <c r="I155" s="2" t="s">
        <v>280</v>
      </c>
      <c r="J155" s="2" t="s">
        <v>129</v>
      </c>
    </row>
    <row r="156" spans="1:10" x14ac:dyDescent="0.25">
      <c r="B156" s="1">
        <v>1.5699999999999999E-4</v>
      </c>
      <c r="C156" s="1">
        <v>1.0000000000000001E-5</v>
      </c>
      <c r="D156" s="1">
        <v>2.3999999999999998E-3</v>
      </c>
      <c r="E156">
        <f>-0.0011</f>
        <v>-1.1000000000000001E-3</v>
      </c>
      <c r="F156" s="1">
        <v>1</v>
      </c>
      <c r="G156">
        <f>(0.5+E156/D156)^F156</f>
        <v>4.1666666666666574E-2</v>
      </c>
      <c r="H156" s="1">
        <v>0.2</v>
      </c>
      <c r="I156">
        <v>1</v>
      </c>
      <c r="J156" s="1">
        <f>(B156-C156)*G156+C156-(B156+C156)*(H156/2)*I156</f>
        <v>-5.7500000000001398E-7</v>
      </c>
    </row>
    <row r="157" spans="1:10" x14ac:dyDescent="0.25">
      <c r="B157" s="1">
        <v>1.5699999999999999E-4</v>
      </c>
      <c r="C157" s="1">
        <v>1.0000000000000001E-5</v>
      </c>
      <c r="D157" s="1">
        <v>2.3999999999999998E-3</v>
      </c>
      <c r="E157">
        <f>-0.001+0.0001</f>
        <v>-8.9999999999999998E-4</v>
      </c>
      <c r="F157" s="1">
        <v>1</v>
      </c>
      <c r="G157">
        <f>(0.5+E157/D157)^F157</f>
        <v>0.125</v>
      </c>
      <c r="H157" s="1">
        <v>0.2</v>
      </c>
      <c r="I157">
        <v>1</v>
      </c>
      <c r="J157" s="1">
        <f t="shared" ref="J157:J167" si="28">(B157-C157)*G157+C157-(B157+C157)*(H157/2)*I157</f>
        <v>1.1674999999999999E-5</v>
      </c>
    </row>
    <row r="158" spans="1:10" x14ac:dyDescent="0.25">
      <c r="B158" s="1">
        <v>1.5699999999999999E-4</v>
      </c>
      <c r="C158" s="1">
        <v>1.0000000000000001E-5</v>
      </c>
      <c r="D158" s="1">
        <v>2.3999999999999998E-3</v>
      </c>
      <c r="E158">
        <f>E157+0.0002</f>
        <v>-6.9999999999999999E-4</v>
      </c>
      <c r="F158" s="1">
        <v>1</v>
      </c>
      <c r="G158">
        <f t="shared" ref="G158:G167" si="29">(0.5+E158/D158)^F158</f>
        <v>0.20833333333333331</v>
      </c>
      <c r="H158" s="1">
        <v>0.2</v>
      </c>
      <c r="I158">
        <v>1</v>
      </c>
      <c r="J158" s="1">
        <f t="shared" si="28"/>
        <v>2.3924999999999999E-5</v>
      </c>
    </row>
    <row r="159" spans="1:10" x14ac:dyDescent="0.25">
      <c r="B159" s="1">
        <v>1.5699999999999999E-4</v>
      </c>
      <c r="C159" s="1">
        <v>1.0000000000000001E-5</v>
      </c>
      <c r="D159" s="1">
        <v>2.3999999999999998E-3</v>
      </c>
      <c r="E159">
        <f t="shared" ref="E159:E167" si="30">E158+0.0002</f>
        <v>-5.0000000000000001E-4</v>
      </c>
      <c r="F159" s="1">
        <v>1</v>
      </c>
      <c r="G159">
        <f t="shared" si="29"/>
        <v>0.29166666666666663</v>
      </c>
      <c r="H159" s="1">
        <v>0.2</v>
      </c>
      <c r="I159">
        <v>1</v>
      </c>
      <c r="J159" s="1">
        <f t="shared" si="28"/>
        <v>3.6174999999999992E-5</v>
      </c>
    </row>
    <row r="160" spans="1:10" x14ac:dyDescent="0.25">
      <c r="B160" s="1">
        <v>1.5699999999999999E-4</v>
      </c>
      <c r="C160" s="1">
        <v>1.0000000000000001E-5</v>
      </c>
      <c r="D160" s="1">
        <v>2.3999999999999998E-3</v>
      </c>
      <c r="E160">
        <f t="shared" si="30"/>
        <v>-3.0000000000000003E-4</v>
      </c>
      <c r="F160" s="1">
        <v>1</v>
      </c>
      <c r="G160">
        <f t="shared" si="29"/>
        <v>0.375</v>
      </c>
      <c r="H160" s="1">
        <v>0.2</v>
      </c>
      <c r="I160">
        <v>1</v>
      </c>
      <c r="J160" s="1">
        <f t="shared" si="28"/>
        <v>4.8424999999999998E-5</v>
      </c>
    </row>
    <row r="161" spans="1:10" x14ac:dyDescent="0.25">
      <c r="B161" s="1">
        <v>1.5699999999999999E-4</v>
      </c>
      <c r="C161" s="1">
        <v>1.0000000000000001E-5</v>
      </c>
      <c r="D161" s="1">
        <v>2.3999999999999998E-3</v>
      </c>
      <c r="E161">
        <f t="shared" si="30"/>
        <v>-1.0000000000000002E-4</v>
      </c>
      <c r="F161" s="1">
        <v>1</v>
      </c>
      <c r="G161">
        <f t="shared" si="29"/>
        <v>0.45833333333333331</v>
      </c>
      <c r="H161" s="1">
        <v>0.2</v>
      </c>
      <c r="I161">
        <v>1</v>
      </c>
      <c r="J161" s="1">
        <f t="shared" si="28"/>
        <v>6.0674999999999998E-5</v>
      </c>
    </row>
    <row r="162" spans="1:10" x14ac:dyDescent="0.25">
      <c r="B162" s="1">
        <v>1.5699999999999999E-4</v>
      </c>
      <c r="C162" s="1">
        <v>1.0000000000000001E-5</v>
      </c>
      <c r="D162" s="1">
        <v>2.3999999999999998E-3</v>
      </c>
      <c r="E162">
        <f t="shared" si="30"/>
        <v>9.9999999999999991E-5</v>
      </c>
      <c r="F162" s="1">
        <v>1</v>
      </c>
      <c r="G162">
        <f t="shared" si="29"/>
        <v>0.54166666666666663</v>
      </c>
      <c r="H162" s="1">
        <v>0.2</v>
      </c>
      <c r="I162">
        <v>1</v>
      </c>
      <c r="J162" s="1">
        <f t="shared" si="28"/>
        <v>7.2924999999999997E-5</v>
      </c>
    </row>
    <row r="163" spans="1:10" x14ac:dyDescent="0.25">
      <c r="B163" s="1">
        <v>1.5699999999999999E-4</v>
      </c>
      <c r="C163" s="1">
        <v>1.0000000000000001E-5</v>
      </c>
      <c r="D163" s="1">
        <v>2.3999999999999998E-3</v>
      </c>
      <c r="E163">
        <f t="shared" si="30"/>
        <v>3.0000000000000003E-4</v>
      </c>
      <c r="F163" s="1">
        <v>1</v>
      </c>
      <c r="G163">
        <f t="shared" si="29"/>
        <v>0.625</v>
      </c>
      <c r="H163" s="1">
        <v>0.2</v>
      </c>
      <c r="I163">
        <v>1</v>
      </c>
      <c r="J163" s="1">
        <f t="shared" si="28"/>
        <v>8.5174999999999997E-5</v>
      </c>
    </row>
    <row r="164" spans="1:10" x14ac:dyDescent="0.25">
      <c r="B164" s="1">
        <v>1.5699999999999999E-4</v>
      </c>
      <c r="C164" s="1">
        <v>1.0000000000000001E-5</v>
      </c>
      <c r="D164" s="1">
        <v>2.3999999999999998E-3</v>
      </c>
      <c r="E164">
        <f t="shared" si="30"/>
        <v>5.0000000000000001E-4</v>
      </c>
      <c r="F164" s="1">
        <v>1</v>
      </c>
      <c r="G164">
        <f t="shared" si="29"/>
        <v>0.70833333333333337</v>
      </c>
      <c r="H164" s="1">
        <v>0.2</v>
      </c>
      <c r="I164">
        <v>1</v>
      </c>
      <c r="J164" s="1">
        <f t="shared" si="28"/>
        <v>9.7424999999999996E-5</v>
      </c>
    </row>
    <row r="165" spans="1:10" x14ac:dyDescent="0.25">
      <c r="B165" s="1">
        <v>1.5699999999999999E-4</v>
      </c>
      <c r="C165" s="1">
        <v>1.0000000000000001E-5</v>
      </c>
      <c r="D165" s="1">
        <v>2.3999999999999998E-3</v>
      </c>
      <c r="E165">
        <f t="shared" si="30"/>
        <v>6.9999999999999999E-4</v>
      </c>
      <c r="F165" s="1">
        <v>1</v>
      </c>
      <c r="G165">
        <f t="shared" si="29"/>
        <v>0.79166666666666674</v>
      </c>
      <c r="H165" s="1">
        <v>0.2</v>
      </c>
      <c r="I165">
        <v>1</v>
      </c>
      <c r="J165" s="1">
        <f t="shared" si="28"/>
        <v>1.0967500000000002E-4</v>
      </c>
    </row>
    <row r="166" spans="1:10" x14ac:dyDescent="0.25">
      <c r="B166" s="1">
        <v>1.5699999999999999E-4</v>
      </c>
      <c r="C166" s="1">
        <v>1.0000000000000001E-5</v>
      </c>
      <c r="D166" s="1">
        <v>2.3999999999999998E-3</v>
      </c>
      <c r="E166">
        <f t="shared" si="30"/>
        <v>8.9999999999999998E-4</v>
      </c>
      <c r="F166" s="1">
        <v>1</v>
      </c>
      <c r="G166">
        <f t="shared" si="29"/>
        <v>0.875</v>
      </c>
      <c r="H166" s="1">
        <v>0.2</v>
      </c>
      <c r="I166">
        <v>1</v>
      </c>
      <c r="J166" s="1">
        <f t="shared" si="28"/>
        <v>1.21925E-4</v>
      </c>
    </row>
    <row r="167" spans="1:10" x14ac:dyDescent="0.25">
      <c r="B167" s="1">
        <v>1.5699999999999999E-4</v>
      </c>
      <c r="C167" s="1">
        <v>1.0000000000000001E-5</v>
      </c>
      <c r="D167" s="1">
        <v>2.3999999999999998E-3</v>
      </c>
      <c r="E167">
        <f t="shared" si="30"/>
        <v>1.1000000000000001E-3</v>
      </c>
      <c r="F167" s="1">
        <v>1</v>
      </c>
      <c r="G167">
        <f t="shared" si="29"/>
        <v>0.95833333333333348</v>
      </c>
      <c r="H167" s="1">
        <v>0.2</v>
      </c>
      <c r="I167">
        <v>1</v>
      </c>
      <c r="J167" s="1">
        <f t="shared" si="28"/>
        <v>1.3417500000000002E-4</v>
      </c>
    </row>
    <row r="174" spans="1:10" x14ac:dyDescent="0.25">
      <c r="A174" s="3" t="s">
        <v>21</v>
      </c>
      <c r="B174" s="2" t="s">
        <v>108</v>
      </c>
      <c r="C174" s="2" t="s">
        <v>111</v>
      </c>
      <c r="D174" s="2" t="s">
        <v>132</v>
      </c>
      <c r="E174" s="2" t="s">
        <v>60</v>
      </c>
      <c r="F174" s="2" t="s">
        <v>134</v>
      </c>
      <c r="G174" s="2" t="s">
        <v>135</v>
      </c>
      <c r="H174" s="2" t="s">
        <v>279</v>
      </c>
      <c r="I174" s="2" t="s">
        <v>280</v>
      </c>
      <c r="J174" s="2" t="s">
        <v>129</v>
      </c>
    </row>
    <row r="175" spans="1:10" x14ac:dyDescent="0.25">
      <c r="B175" s="1">
        <v>1.0000000000000001E-5</v>
      </c>
      <c r="C175" s="1">
        <v>1.5699999999999999E-5</v>
      </c>
      <c r="D175" s="1">
        <v>2.3999999999999998E-3</v>
      </c>
      <c r="E175">
        <f>-0.0011</f>
        <v>-1.1000000000000001E-3</v>
      </c>
      <c r="F175" s="1">
        <v>1</v>
      </c>
      <c r="G175">
        <f>(0.5+E175/D175)^F175</f>
        <v>4.1666666666666574E-2</v>
      </c>
      <c r="H175" s="1">
        <v>0.2</v>
      </c>
      <c r="I175">
        <v>1</v>
      </c>
      <c r="J175" s="1">
        <f>(B175-C175)*G175+C175-(B175+C175)*(H175/2)*I175</f>
        <v>1.2892499999999999E-5</v>
      </c>
    </row>
    <row r="176" spans="1:10" x14ac:dyDescent="0.25">
      <c r="B176" s="1">
        <v>1.0000000000000001E-5</v>
      </c>
      <c r="C176" s="1">
        <v>1.5699999999999999E-5</v>
      </c>
      <c r="D176" s="1">
        <v>2.3999999999999998E-3</v>
      </c>
      <c r="E176">
        <f>-0.001+0.0001</f>
        <v>-8.9999999999999998E-4</v>
      </c>
      <c r="F176" s="1">
        <v>1</v>
      </c>
      <c r="G176">
        <f>(0.5+E176/D176)^F176</f>
        <v>0.125</v>
      </c>
      <c r="H176" s="1">
        <v>0.2</v>
      </c>
      <c r="I176">
        <v>1</v>
      </c>
      <c r="J176" s="1">
        <f t="shared" ref="J176:J186" si="31">(B176-C176)*G176+C176-(B176+C176)*(H176/2)*I176</f>
        <v>1.2417499999999998E-5</v>
      </c>
    </row>
    <row r="177" spans="2:10" x14ac:dyDescent="0.25">
      <c r="B177" s="1">
        <v>1.0000000000000001E-5</v>
      </c>
      <c r="C177" s="1">
        <v>1.5699999999999999E-5</v>
      </c>
      <c r="D177" s="1">
        <v>2.3999999999999998E-3</v>
      </c>
      <c r="E177">
        <f>E176+0.0002</f>
        <v>-6.9999999999999999E-4</v>
      </c>
      <c r="F177" s="1">
        <v>1</v>
      </c>
      <c r="G177">
        <f t="shared" ref="G177:G186" si="32">(0.5+E177/D177)^F177</f>
        <v>0.20833333333333331</v>
      </c>
      <c r="H177" s="1">
        <v>0.2</v>
      </c>
      <c r="I177">
        <v>1</v>
      </c>
      <c r="J177" s="1">
        <f t="shared" si="31"/>
        <v>1.1942499999999998E-5</v>
      </c>
    </row>
    <row r="178" spans="2:10" x14ac:dyDescent="0.25">
      <c r="B178" s="1">
        <v>1.0000000000000001E-5</v>
      </c>
      <c r="C178" s="1">
        <v>1.5699999999999999E-5</v>
      </c>
      <c r="D178" s="1">
        <v>2.3999999999999998E-3</v>
      </c>
      <c r="E178">
        <f t="shared" ref="E178:E186" si="33">E177+0.0002</f>
        <v>-5.0000000000000001E-4</v>
      </c>
      <c r="F178" s="1">
        <v>1</v>
      </c>
      <c r="G178">
        <f t="shared" si="32"/>
        <v>0.29166666666666663</v>
      </c>
      <c r="H178" s="1">
        <v>0.2</v>
      </c>
      <c r="I178">
        <v>1</v>
      </c>
      <c r="J178" s="1">
        <f t="shared" si="31"/>
        <v>1.1467499999999998E-5</v>
      </c>
    </row>
    <row r="179" spans="2:10" x14ac:dyDescent="0.25">
      <c r="B179" s="1">
        <v>1.0000000000000001E-5</v>
      </c>
      <c r="C179" s="1">
        <v>1.5699999999999999E-5</v>
      </c>
      <c r="D179" s="1">
        <v>2.3999999999999998E-3</v>
      </c>
      <c r="E179">
        <f t="shared" si="33"/>
        <v>-3.0000000000000003E-4</v>
      </c>
      <c r="F179" s="1">
        <v>1</v>
      </c>
      <c r="G179">
        <f t="shared" si="32"/>
        <v>0.375</v>
      </c>
      <c r="H179" s="1">
        <v>0.2</v>
      </c>
      <c r="I179">
        <v>1</v>
      </c>
      <c r="J179" s="1">
        <f t="shared" si="31"/>
        <v>1.0992499999999999E-5</v>
      </c>
    </row>
    <row r="180" spans="2:10" x14ac:dyDescent="0.25">
      <c r="B180" s="1">
        <v>1.0000000000000001E-5</v>
      </c>
      <c r="C180" s="1">
        <v>1.5699999999999999E-5</v>
      </c>
      <c r="D180" s="1">
        <v>2.3999999999999998E-3</v>
      </c>
      <c r="E180">
        <f t="shared" si="33"/>
        <v>-1.0000000000000002E-4</v>
      </c>
      <c r="F180" s="1">
        <v>1</v>
      </c>
      <c r="G180">
        <f t="shared" si="32"/>
        <v>0.45833333333333331</v>
      </c>
      <c r="H180" s="1">
        <v>0.2</v>
      </c>
      <c r="I180">
        <v>1</v>
      </c>
      <c r="J180" s="1">
        <f t="shared" si="31"/>
        <v>1.0517499999999999E-5</v>
      </c>
    </row>
    <row r="181" spans="2:10" x14ac:dyDescent="0.25">
      <c r="B181" s="1">
        <v>1.0000000000000001E-5</v>
      </c>
      <c r="C181" s="1">
        <v>1.5699999999999999E-5</v>
      </c>
      <c r="D181" s="1">
        <v>2.3999999999999998E-3</v>
      </c>
      <c r="E181">
        <f t="shared" si="33"/>
        <v>9.9999999999999991E-5</v>
      </c>
      <c r="F181" s="1">
        <v>1</v>
      </c>
      <c r="G181">
        <f t="shared" si="32"/>
        <v>0.54166666666666663</v>
      </c>
      <c r="H181" s="1">
        <v>0.2</v>
      </c>
      <c r="I181">
        <v>1</v>
      </c>
      <c r="J181" s="1">
        <f t="shared" si="31"/>
        <v>1.0042499999999999E-5</v>
      </c>
    </row>
    <row r="182" spans="2:10" x14ac:dyDescent="0.25">
      <c r="B182" s="1">
        <v>1.0000000000000001E-5</v>
      </c>
      <c r="C182" s="1">
        <v>1.5699999999999999E-5</v>
      </c>
      <c r="D182" s="1">
        <v>2.3999999999999998E-3</v>
      </c>
      <c r="E182">
        <f t="shared" si="33"/>
        <v>3.0000000000000003E-4</v>
      </c>
      <c r="F182" s="1">
        <v>1</v>
      </c>
      <c r="G182">
        <f t="shared" si="32"/>
        <v>0.625</v>
      </c>
      <c r="H182" s="1">
        <v>0.2</v>
      </c>
      <c r="I182">
        <v>1</v>
      </c>
      <c r="J182" s="1">
        <f t="shared" si="31"/>
        <v>9.5674999999999995E-6</v>
      </c>
    </row>
    <row r="183" spans="2:10" x14ac:dyDescent="0.25">
      <c r="B183" s="1">
        <v>1.0000000000000001E-5</v>
      </c>
      <c r="C183" s="1">
        <v>1.5699999999999999E-5</v>
      </c>
      <c r="D183" s="1">
        <v>2.3999999999999998E-3</v>
      </c>
      <c r="E183">
        <f t="shared" si="33"/>
        <v>5.0000000000000001E-4</v>
      </c>
      <c r="F183" s="1">
        <v>1</v>
      </c>
      <c r="G183">
        <f t="shared" si="32"/>
        <v>0.70833333333333337</v>
      </c>
      <c r="H183" s="1">
        <v>0.2</v>
      </c>
      <c r="I183">
        <v>1</v>
      </c>
      <c r="J183" s="1">
        <f t="shared" si="31"/>
        <v>9.0924999999999981E-6</v>
      </c>
    </row>
    <row r="184" spans="2:10" x14ac:dyDescent="0.25">
      <c r="B184" s="1">
        <v>1.0000000000000001E-5</v>
      </c>
      <c r="C184" s="1">
        <v>1.5699999999999999E-5</v>
      </c>
      <c r="D184" s="1">
        <v>2.3999999999999998E-3</v>
      </c>
      <c r="E184">
        <f t="shared" si="33"/>
        <v>6.9999999999999999E-4</v>
      </c>
      <c r="F184" s="1">
        <v>1</v>
      </c>
      <c r="G184">
        <f t="shared" si="32"/>
        <v>0.79166666666666674</v>
      </c>
      <c r="H184" s="1">
        <v>0.2</v>
      </c>
      <c r="I184">
        <v>1</v>
      </c>
      <c r="J184" s="1">
        <f t="shared" si="31"/>
        <v>8.6175000000000001E-6</v>
      </c>
    </row>
    <row r="185" spans="2:10" x14ac:dyDescent="0.25">
      <c r="B185" s="1">
        <v>1.0000000000000001E-5</v>
      </c>
      <c r="C185" s="1">
        <v>1.5699999999999999E-5</v>
      </c>
      <c r="D185" s="1">
        <v>2.3999999999999998E-3</v>
      </c>
      <c r="E185">
        <f t="shared" si="33"/>
        <v>8.9999999999999998E-4</v>
      </c>
      <c r="F185" s="1">
        <v>1</v>
      </c>
      <c r="G185">
        <f t="shared" si="32"/>
        <v>0.875</v>
      </c>
      <c r="H185" s="1">
        <v>0.2</v>
      </c>
      <c r="I185">
        <v>1</v>
      </c>
      <c r="J185" s="1">
        <f t="shared" si="31"/>
        <v>8.1424999999999987E-6</v>
      </c>
    </row>
    <row r="186" spans="2:10" x14ac:dyDescent="0.25">
      <c r="B186" s="1">
        <v>1.0000000000000001E-5</v>
      </c>
      <c r="C186" s="1">
        <v>1.5699999999999999E-5</v>
      </c>
      <c r="D186" s="1">
        <v>2.3999999999999998E-3</v>
      </c>
      <c r="E186">
        <f t="shared" si="33"/>
        <v>1.1000000000000001E-3</v>
      </c>
      <c r="F186" s="1">
        <v>1</v>
      </c>
      <c r="G186">
        <f t="shared" si="32"/>
        <v>0.95833333333333348</v>
      </c>
      <c r="H186" s="1">
        <v>0.2</v>
      </c>
      <c r="I186">
        <v>1</v>
      </c>
      <c r="J186" s="1">
        <f t="shared" si="31"/>
        <v>7.667499999999999E-6</v>
      </c>
    </row>
    <row r="193" spans="1:11" x14ac:dyDescent="0.25">
      <c r="A193" s="3" t="s">
        <v>83</v>
      </c>
      <c r="B193" s="2" t="s">
        <v>108</v>
      </c>
      <c r="C193" s="2" t="s">
        <v>111</v>
      </c>
      <c r="D193" s="2" t="s">
        <v>132</v>
      </c>
      <c r="E193" s="2" t="s">
        <v>60</v>
      </c>
      <c r="F193" s="2" t="s">
        <v>134</v>
      </c>
      <c r="G193" s="2" t="s">
        <v>135</v>
      </c>
      <c r="H193" s="2" t="s">
        <v>279</v>
      </c>
      <c r="I193" s="2" t="s">
        <v>280</v>
      </c>
      <c r="J193" s="2" t="s">
        <v>129</v>
      </c>
      <c r="K193" s="2" t="s">
        <v>155</v>
      </c>
    </row>
    <row r="194" spans="1:11" x14ac:dyDescent="0.25">
      <c r="B194" s="1">
        <v>2.5</v>
      </c>
      <c r="C194" s="1">
        <v>3.2</v>
      </c>
      <c r="D194" s="1">
        <v>2.3999999999999998E-3</v>
      </c>
      <c r="E194">
        <f>-0.0011</f>
        <v>-1.1000000000000001E-3</v>
      </c>
      <c r="F194" s="1">
        <v>1</v>
      </c>
      <c r="G194">
        <f>(0.5+E194/D194)^F194</f>
        <v>4.1666666666666574E-2</v>
      </c>
      <c r="H194" s="1">
        <v>0.2</v>
      </c>
      <c r="I194">
        <v>1</v>
      </c>
      <c r="J194" s="1">
        <f>(B194-C194)*G194+C194-(B194+C194)*(H194/2)*I194</f>
        <v>2.6008333333333331</v>
      </c>
      <c r="K194" s="1">
        <f>1/J194</f>
        <v>0.38449214995193853</v>
      </c>
    </row>
    <row r="195" spans="1:11" x14ac:dyDescent="0.25">
      <c r="B195" s="1">
        <v>2.5</v>
      </c>
      <c r="C195" s="1">
        <v>3.2</v>
      </c>
      <c r="D195" s="1">
        <v>2.3999999999999998E-3</v>
      </c>
      <c r="E195">
        <f>-0.001+0.0001</f>
        <v>-8.9999999999999998E-4</v>
      </c>
      <c r="F195" s="1">
        <v>1</v>
      </c>
      <c r="G195">
        <f>(0.5+E195/D195)^F195</f>
        <v>0.125</v>
      </c>
      <c r="H195" s="1">
        <v>0.2</v>
      </c>
      <c r="I195">
        <v>1</v>
      </c>
      <c r="J195" s="1">
        <f t="shared" ref="J195:J205" si="34">(B195-C195)*G195+C195-(B195+C195)*(H195/2)*I195</f>
        <v>2.5425000000000004</v>
      </c>
      <c r="K195" s="1">
        <f t="shared" ref="K195:K205" si="35">1/J195</f>
        <v>0.39331366764995079</v>
      </c>
    </row>
    <row r="196" spans="1:11" x14ac:dyDescent="0.25">
      <c r="B196" s="1">
        <v>2.5</v>
      </c>
      <c r="C196" s="1">
        <v>3.2</v>
      </c>
      <c r="D196" s="1">
        <v>2.3999999999999998E-3</v>
      </c>
      <c r="E196">
        <f>E195+0.0002</f>
        <v>-6.9999999999999999E-4</v>
      </c>
      <c r="F196" s="1">
        <v>1</v>
      </c>
      <c r="G196">
        <f t="shared" ref="G196:G205" si="36">(0.5+E196/D196)^F196</f>
        <v>0.20833333333333331</v>
      </c>
      <c r="H196" s="1">
        <v>0.2</v>
      </c>
      <c r="I196">
        <v>1</v>
      </c>
      <c r="J196" s="1">
        <f t="shared" si="34"/>
        <v>2.4841666666666669</v>
      </c>
      <c r="K196" s="1">
        <f t="shared" si="35"/>
        <v>0.40254948004025493</v>
      </c>
    </row>
    <row r="197" spans="1:11" x14ac:dyDescent="0.25">
      <c r="B197" s="1">
        <v>2.5</v>
      </c>
      <c r="C197" s="1">
        <v>3.2</v>
      </c>
      <c r="D197" s="1">
        <v>2.3999999999999998E-3</v>
      </c>
      <c r="E197">
        <f t="shared" ref="E197:E205" si="37">E196+0.0002</f>
        <v>-5.0000000000000001E-4</v>
      </c>
      <c r="F197" s="1">
        <v>1</v>
      </c>
      <c r="G197">
        <f t="shared" si="36"/>
        <v>0.29166666666666663</v>
      </c>
      <c r="H197" s="1">
        <v>0.2</v>
      </c>
      <c r="I197">
        <v>1</v>
      </c>
      <c r="J197" s="1">
        <f t="shared" si="34"/>
        <v>2.4258333333333333</v>
      </c>
      <c r="K197" s="1">
        <f t="shared" si="35"/>
        <v>0.41222947440742014</v>
      </c>
    </row>
    <row r="198" spans="1:11" x14ac:dyDescent="0.25">
      <c r="B198" s="1">
        <v>2.5</v>
      </c>
      <c r="C198" s="1">
        <v>3.2</v>
      </c>
      <c r="D198" s="1">
        <v>2.3999999999999998E-3</v>
      </c>
      <c r="E198">
        <f t="shared" si="37"/>
        <v>-3.0000000000000003E-4</v>
      </c>
      <c r="F198" s="1">
        <v>1</v>
      </c>
      <c r="G198">
        <f t="shared" si="36"/>
        <v>0.375</v>
      </c>
      <c r="H198" s="1">
        <v>0.2</v>
      </c>
      <c r="I198">
        <v>1</v>
      </c>
      <c r="J198" s="1">
        <f t="shared" si="34"/>
        <v>2.3674999999999997</v>
      </c>
      <c r="K198" s="1">
        <f t="shared" si="35"/>
        <v>0.42238648363252379</v>
      </c>
    </row>
    <row r="199" spans="1:11" x14ac:dyDescent="0.25">
      <c r="B199" s="1">
        <v>2.5</v>
      </c>
      <c r="C199" s="1">
        <v>3.2</v>
      </c>
      <c r="D199" s="1">
        <v>2.3999999999999998E-3</v>
      </c>
      <c r="E199">
        <f t="shared" si="37"/>
        <v>-1.0000000000000002E-4</v>
      </c>
      <c r="F199" s="1">
        <v>1</v>
      </c>
      <c r="G199">
        <f t="shared" si="36"/>
        <v>0.45833333333333331</v>
      </c>
      <c r="H199" s="1">
        <v>0.2</v>
      </c>
      <c r="I199">
        <v>1</v>
      </c>
      <c r="J199" s="1">
        <f t="shared" si="34"/>
        <v>2.309166666666667</v>
      </c>
      <c r="K199" s="1">
        <f t="shared" si="35"/>
        <v>0.43305665824612044</v>
      </c>
    </row>
    <row r="200" spans="1:11" x14ac:dyDescent="0.25">
      <c r="B200" s="1">
        <v>2.5</v>
      </c>
      <c r="C200" s="1">
        <v>3.2</v>
      </c>
      <c r="D200" s="1">
        <v>2.3999999999999998E-3</v>
      </c>
      <c r="E200">
        <f t="shared" si="37"/>
        <v>9.9999999999999991E-5</v>
      </c>
      <c r="F200" s="1">
        <v>1</v>
      </c>
      <c r="G200">
        <f t="shared" si="36"/>
        <v>0.54166666666666663</v>
      </c>
      <c r="H200" s="1">
        <v>0.2</v>
      </c>
      <c r="I200">
        <v>1</v>
      </c>
      <c r="J200" s="1">
        <f t="shared" si="34"/>
        <v>2.2508333333333335</v>
      </c>
      <c r="K200" s="1">
        <f t="shared" si="35"/>
        <v>0.44427989633469084</v>
      </c>
    </row>
    <row r="201" spans="1:11" x14ac:dyDescent="0.25">
      <c r="B201" s="1">
        <v>2.5</v>
      </c>
      <c r="C201" s="1">
        <v>3.2</v>
      </c>
      <c r="D201" s="1">
        <v>2.3999999999999998E-3</v>
      </c>
      <c r="E201">
        <f t="shared" si="37"/>
        <v>3.0000000000000003E-4</v>
      </c>
      <c r="F201" s="1">
        <v>1</v>
      </c>
      <c r="G201">
        <f t="shared" si="36"/>
        <v>0.625</v>
      </c>
      <c r="H201" s="1">
        <v>0.2</v>
      </c>
      <c r="I201">
        <v>1</v>
      </c>
      <c r="J201" s="1">
        <f t="shared" si="34"/>
        <v>2.1924999999999999</v>
      </c>
      <c r="K201" s="1">
        <f t="shared" si="35"/>
        <v>0.45610034207525657</v>
      </c>
    </row>
    <row r="202" spans="1:11" x14ac:dyDescent="0.25">
      <c r="B202" s="1">
        <v>2.5</v>
      </c>
      <c r="C202" s="1">
        <v>3.2</v>
      </c>
      <c r="D202" s="1">
        <v>2.3999999999999998E-3</v>
      </c>
      <c r="E202">
        <f t="shared" si="37"/>
        <v>5.0000000000000001E-4</v>
      </c>
      <c r="F202" s="1">
        <v>1</v>
      </c>
      <c r="G202">
        <f t="shared" si="36"/>
        <v>0.70833333333333337</v>
      </c>
      <c r="H202" s="1">
        <v>0.2</v>
      </c>
      <c r="I202">
        <v>1</v>
      </c>
      <c r="J202" s="1">
        <f t="shared" si="34"/>
        <v>2.1341666666666663</v>
      </c>
      <c r="K202" s="1">
        <f t="shared" si="35"/>
        <v>0.46856696602889503</v>
      </c>
    </row>
    <row r="203" spans="1:11" x14ac:dyDescent="0.25">
      <c r="B203" s="1">
        <v>2.5</v>
      </c>
      <c r="C203" s="1">
        <v>3.2</v>
      </c>
      <c r="D203" s="1">
        <v>2.3999999999999998E-3</v>
      </c>
      <c r="E203">
        <f t="shared" si="37"/>
        <v>6.9999999999999999E-4</v>
      </c>
      <c r="F203" s="1">
        <v>1</v>
      </c>
      <c r="G203">
        <f t="shared" si="36"/>
        <v>0.79166666666666674</v>
      </c>
      <c r="H203" s="1">
        <v>0.2</v>
      </c>
      <c r="I203">
        <v>1</v>
      </c>
      <c r="J203" s="1">
        <f t="shared" si="34"/>
        <v>2.0758333333333336</v>
      </c>
      <c r="K203" s="1">
        <f t="shared" si="35"/>
        <v>0.48173424327579278</v>
      </c>
    </row>
    <row r="204" spans="1:11" x14ac:dyDescent="0.25">
      <c r="B204" s="1">
        <v>2.5</v>
      </c>
      <c r="C204" s="1">
        <v>3.2</v>
      </c>
      <c r="D204" s="1">
        <v>2.3999999999999998E-3</v>
      </c>
      <c r="E204">
        <f t="shared" si="37"/>
        <v>8.9999999999999998E-4</v>
      </c>
      <c r="F204" s="1">
        <v>1</v>
      </c>
      <c r="G204">
        <f t="shared" si="36"/>
        <v>0.875</v>
      </c>
      <c r="H204" s="1">
        <v>0.2</v>
      </c>
      <c r="I204">
        <v>1</v>
      </c>
      <c r="J204" s="1">
        <f t="shared" si="34"/>
        <v>2.0175000000000001</v>
      </c>
      <c r="K204" s="1">
        <f t="shared" si="35"/>
        <v>0.49566294919454768</v>
      </c>
    </row>
    <row r="205" spans="1:11" x14ac:dyDescent="0.25">
      <c r="B205" s="1">
        <v>2.5</v>
      </c>
      <c r="C205" s="1">
        <v>3.2</v>
      </c>
      <c r="D205" s="1">
        <v>2.3999999999999998E-3</v>
      </c>
      <c r="E205">
        <f t="shared" si="37"/>
        <v>1.1000000000000001E-3</v>
      </c>
      <c r="F205" s="1">
        <v>1</v>
      </c>
      <c r="G205">
        <f t="shared" si="36"/>
        <v>0.95833333333333348</v>
      </c>
      <c r="H205" s="1">
        <v>0.2</v>
      </c>
      <c r="I205">
        <v>1</v>
      </c>
      <c r="J205" s="1">
        <f t="shared" si="34"/>
        <v>1.9591666666666667</v>
      </c>
      <c r="K205" s="1">
        <f t="shared" si="35"/>
        <v>0.51042109740535946</v>
      </c>
    </row>
    <row r="211" spans="1:10" x14ac:dyDescent="0.25">
      <c r="A211" s="3" t="s">
        <v>17</v>
      </c>
      <c r="B211" s="2" t="s">
        <v>108</v>
      </c>
      <c r="C211" s="2" t="s">
        <v>111</v>
      </c>
      <c r="D211" s="2" t="s">
        <v>132</v>
      </c>
      <c r="E211" s="2" t="s">
        <v>60</v>
      </c>
      <c r="F211" s="2" t="s">
        <v>134</v>
      </c>
      <c r="G211" s="2" t="s">
        <v>135</v>
      </c>
      <c r="H211" s="2" t="s">
        <v>279</v>
      </c>
      <c r="I211" s="2" t="s">
        <v>280</v>
      </c>
      <c r="J211" s="2" t="s">
        <v>129</v>
      </c>
    </row>
    <row r="212" spans="1:10" x14ac:dyDescent="0.25">
      <c r="A212">
        <v>1</v>
      </c>
      <c r="B212" s="1">
        <v>5300</v>
      </c>
      <c r="C212" s="1">
        <v>5800</v>
      </c>
      <c r="D212" s="1">
        <v>2.3999999999999998E-3</v>
      </c>
      <c r="E212">
        <f>-0.0011</f>
        <v>-1.1000000000000001E-3</v>
      </c>
      <c r="F212" s="1">
        <v>1</v>
      </c>
      <c r="G212">
        <f>(0.5+E212/D212)^F212</f>
        <v>4.1666666666666574E-2</v>
      </c>
      <c r="H212" s="1">
        <v>0.2</v>
      </c>
      <c r="I212">
        <v>1</v>
      </c>
      <c r="J212" s="1">
        <f>(B212-C212)*G212+C212-(B212+C212)*(H212/2)*I212</f>
        <v>4669.166666666667</v>
      </c>
    </row>
    <row r="213" spans="1:10" x14ac:dyDescent="0.25">
      <c r="A213">
        <v>2</v>
      </c>
      <c r="B213" s="1">
        <v>5300</v>
      </c>
      <c r="C213" s="1">
        <v>5800</v>
      </c>
      <c r="D213" s="1">
        <v>2.3999999999999998E-3</v>
      </c>
      <c r="E213">
        <f>-0.001+0.0001</f>
        <v>-8.9999999999999998E-4</v>
      </c>
      <c r="F213" s="1">
        <v>1</v>
      </c>
      <c r="G213">
        <f>(0.5+E213/D213)^F213</f>
        <v>0.125</v>
      </c>
      <c r="H213" s="1">
        <v>0.2</v>
      </c>
      <c r="I213">
        <v>1</v>
      </c>
      <c r="J213" s="1">
        <f t="shared" ref="J213:J223" si="38">(B213-C213)*G213+C213-(B213+C213)*(H213/2)*I213</f>
        <v>4627.5</v>
      </c>
    </row>
    <row r="214" spans="1:10" x14ac:dyDescent="0.25">
      <c r="A214">
        <v>3</v>
      </c>
      <c r="B214" s="1">
        <v>5300</v>
      </c>
      <c r="C214" s="1">
        <v>5800</v>
      </c>
      <c r="D214" s="1">
        <v>2.3999999999999998E-3</v>
      </c>
      <c r="E214">
        <f>E213+0.0002</f>
        <v>-6.9999999999999999E-4</v>
      </c>
      <c r="F214" s="1">
        <v>1</v>
      </c>
      <c r="G214">
        <f t="shared" ref="G214:G223" si="39">(0.5+E214/D214)^F214</f>
        <v>0.20833333333333331</v>
      </c>
      <c r="H214" s="1">
        <v>0.2</v>
      </c>
      <c r="I214">
        <v>1</v>
      </c>
      <c r="J214" s="1">
        <f t="shared" si="38"/>
        <v>4585.833333333333</v>
      </c>
    </row>
    <row r="215" spans="1:10" x14ac:dyDescent="0.25">
      <c r="A215">
        <v>4</v>
      </c>
      <c r="B215" s="1">
        <v>5300</v>
      </c>
      <c r="C215" s="1">
        <v>5800</v>
      </c>
      <c r="D215" s="1">
        <v>2.3999999999999998E-3</v>
      </c>
      <c r="E215">
        <f t="shared" ref="E215:E223" si="40">E214+0.0002</f>
        <v>-5.0000000000000001E-4</v>
      </c>
      <c r="F215" s="1">
        <v>1</v>
      </c>
      <c r="G215">
        <f t="shared" si="39"/>
        <v>0.29166666666666663</v>
      </c>
      <c r="H215" s="1">
        <v>0.2</v>
      </c>
      <c r="I215">
        <v>1</v>
      </c>
      <c r="J215" s="1">
        <f t="shared" si="38"/>
        <v>4544.166666666667</v>
      </c>
    </row>
    <row r="216" spans="1:10" x14ac:dyDescent="0.25">
      <c r="A216">
        <v>5</v>
      </c>
      <c r="B216" s="1">
        <v>5300</v>
      </c>
      <c r="C216" s="1">
        <v>5800</v>
      </c>
      <c r="D216" s="1">
        <v>2.3999999999999998E-3</v>
      </c>
      <c r="E216">
        <f t="shared" si="40"/>
        <v>-3.0000000000000003E-4</v>
      </c>
      <c r="F216" s="1">
        <v>1</v>
      </c>
      <c r="G216">
        <f t="shared" si="39"/>
        <v>0.375</v>
      </c>
      <c r="H216" s="1">
        <v>0.2</v>
      </c>
      <c r="I216">
        <v>1</v>
      </c>
      <c r="J216" s="1">
        <f t="shared" si="38"/>
        <v>4502.5</v>
      </c>
    </row>
    <row r="217" spans="1:10" x14ac:dyDescent="0.25">
      <c r="A217">
        <v>6</v>
      </c>
      <c r="B217" s="1">
        <v>5300</v>
      </c>
      <c r="C217" s="1">
        <v>5800</v>
      </c>
      <c r="D217" s="1">
        <v>2.3999999999999998E-3</v>
      </c>
      <c r="E217">
        <f t="shared" si="40"/>
        <v>-1.0000000000000002E-4</v>
      </c>
      <c r="F217" s="1">
        <v>1</v>
      </c>
      <c r="G217">
        <f t="shared" si="39"/>
        <v>0.45833333333333331</v>
      </c>
      <c r="H217" s="1">
        <v>0.2</v>
      </c>
      <c r="I217">
        <v>1</v>
      </c>
      <c r="J217" s="1">
        <f t="shared" si="38"/>
        <v>4460.833333333333</v>
      </c>
    </row>
    <row r="218" spans="1:10" x14ac:dyDescent="0.25">
      <c r="A218">
        <v>7</v>
      </c>
      <c r="B218" s="1">
        <v>5300</v>
      </c>
      <c r="C218" s="1">
        <v>5800</v>
      </c>
      <c r="D218" s="1">
        <v>2.3999999999999998E-3</v>
      </c>
      <c r="E218">
        <f t="shared" si="40"/>
        <v>9.9999999999999991E-5</v>
      </c>
      <c r="F218" s="1">
        <v>1</v>
      </c>
      <c r="G218">
        <f t="shared" si="39"/>
        <v>0.54166666666666663</v>
      </c>
      <c r="H218" s="1">
        <v>0.2</v>
      </c>
      <c r="I218">
        <v>1</v>
      </c>
      <c r="J218" s="1">
        <f t="shared" si="38"/>
        <v>4419.166666666667</v>
      </c>
    </row>
    <row r="219" spans="1:10" x14ac:dyDescent="0.25">
      <c r="A219">
        <v>8</v>
      </c>
      <c r="B219" s="1">
        <v>5300</v>
      </c>
      <c r="C219" s="1">
        <v>5800</v>
      </c>
      <c r="D219" s="1">
        <v>2.3999999999999998E-3</v>
      </c>
      <c r="E219">
        <f t="shared" si="40"/>
        <v>3.0000000000000003E-4</v>
      </c>
      <c r="F219" s="1">
        <v>1</v>
      </c>
      <c r="G219">
        <f t="shared" si="39"/>
        <v>0.625</v>
      </c>
      <c r="H219" s="1">
        <v>0.2</v>
      </c>
      <c r="I219">
        <v>1</v>
      </c>
      <c r="J219" s="1">
        <f t="shared" si="38"/>
        <v>4377.5</v>
      </c>
    </row>
    <row r="220" spans="1:10" x14ac:dyDescent="0.25">
      <c r="A220">
        <v>9</v>
      </c>
      <c r="B220" s="1">
        <v>5300</v>
      </c>
      <c r="C220" s="1">
        <v>5800</v>
      </c>
      <c r="D220" s="1">
        <v>2.3999999999999998E-3</v>
      </c>
      <c r="E220">
        <f t="shared" si="40"/>
        <v>5.0000000000000001E-4</v>
      </c>
      <c r="F220" s="1">
        <v>1</v>
      </c>
      <c r="G220">
        <f t="shared" si="39"/>
        <v>0.70833333333333337</v>
      </c>
      <c r="H220" s="1">
        <v>0.2</v>
      </c>
      <c r="I220">
        <v>1</v>
      </c>
      <c r="J220" s="1">
        <f t="shared" si="38"/>
        <v>4335.833333333333</v>
      </c>
    </row>
    <row r="221" spans="1:10" x14ac:dyDescent="0.25">
      <c r="A221">
        <v>10</v>
      </c>
      <c r="B221" s="1">
        <v>5300</v>
      </c>
      <c r="C221" s="1">
        <v>5800</v>
      </c>
      <c r="D221" s="1">
        <v>2.3999999999999998E-3</v>
      </c>
      <c r="E221">
        <f t="shared" si="40"/>
        <v>6.9999999999999999E-4</v>
      </c>
      <c r="F221" s="1">
        <v>1</v>
      </c>
      <c r="G221">
        <f t="shared" si="39"/>
        <v>0.79166666666666674</v>
      </c>
      <c r="H221" s="1">
        <v>0.2</v>
      </c>
      <c r="I221">
        <v>1</v>
      </c>
      <c r="J221" s="1">
        <f t="shared" si="38"/>
        <v>4294.166666666667</v>
      </c>
    </row>
    <row r="222" spans="1:10" x14ac:dyDescent="0.25">
      <c r="B222" s="1">
        <v>5300</v>
      </c>
      <c r="C222" s="1">
        <v>5800</v>
      </c>
      <c r="D222" s="1">
        <v>2.3999999999999998E-3</v>
      </c>
      <c r="E222">
        <f t="shared" si="40"/>
        <v>8.9999999999999998E-4</v>
      </c>
      <c r="F222" s="1">
        <v>1</v>
      </c>
      <c r="G222">
        <f t="shared" si="39"/>
        <v>0.875</v>
      </c>
      <c r="H222" s="1">
        <v>0.2</v>
      </c>
      <c r="I222">
        <v>1</v>
      </c>
      <c r="J222" s="1">
        <f t="shared" si="38"/>
        <v>4252.5</v>
      </c>
    </row>
    <row r="223" spans="1:10" x14ac:dyDescent="0.25">
      <c r="B223" s="1">
        <v>5300</v>
      </c>
      <c r="C223" s="1">
        <v>5800</v>
      </c>
      <c r="D223" s="1">
        <v>2.3999999999999998E-3</v>
      </c>
      <c r="E223">
        <f t="shared" si="40"/>
        <v>1.1000000000000001E-3</v>
      </c>
      <c r="F223" s="1">
        <v>1</v>
      </c>
      <c r="G223">
        <f t="shared" si="39"/>
        <v>0.95833333333333348</v>
      </c>
      <c r="H223" s="1">
        <v>0.2</v>
      </c>
      <c r="I223">
        <v>1</v>
      </c>
      <c r="J223" s="1">
        <f t="shared" si="38"/>
        <v>4210.833333333333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59"/>
  <sheetViews>
    <sheetView topLeftCell="A29" workbookViewId="0">
      <selection activeCell="H47" sqref="H47:H58"/>
    </sheetView>
  </sheetViews>
  <sheetFormatPr defaultRowHeight="14" x14ac:dyDescent="0.25"/>
  <cols>
    <col min="1" max="1" width="10.453125" customWidth="1"/>
    <col min="2" max="2" width="15.36328125" customWidth="1"/>
    <col min="3" max="3" width="11.81640625" customWidth="1"/>
    <col min="4" max="4" width="11.90625" customWidth="1"/>
    <col min="5" max="5" width="10.453125" bestFit="1" customWidth="1"/>
    <col min="6" max="6" width="11.36328125" customWidth="1"/>
    <col min="7" max="7" width="10.54296875" bestFit="1" customWidth="1"/>
    <col min="8" max="8" width="10.36328125" bestFit="1" customWidth="1"/>
    <col min="9" max="9" width="11" customWidth="1"/>
    <col min="10" max="10" width="11.36328125" bestFit="1" customWidth="1"/>
    <col min="11" max="12" width="11.63281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" customWidth="1"/>
    <col min="18" max="18" width="11.54296875" customWidth="1"/>
    <col min="19" max="19" width="11.7265625" customWidth="1"/>
    <col min="20" max="23" width="10.26953125" bestFit="1" customWidth="1"/>
    <col min="24" max="25" width="11.36328125" bestFit="1" customWidth="1"/>
    <col min="26" max="26" width="10.90625" customWidth="1"/>
    <col min="27" max="27" width="11.4531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37</v>
      </c>
      <c r="C1" s="1" t="s">
        <v>39</v>
      </c>
      <c r="D1" s="1" t="s">
        <v>42</v>
      </c>
      <c r="E1" s="1" t="s">
        <v>40</v>
      </c>
      <c r="F1" s="1" t="s">
        <v>41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46</v>
      </c>
      <c r="L1" t="s">
        <v>174</v>
      </c>
      <c r="M1" t="s">
        <v>176</v>
      </c>
      <c r="N1" t="s">
        <v>177</v>
      </c>
      <c r="O1" t="s">
        <v>227</v>
      </c>
      <c r="P1" t="s">
        <v>228</v>
      </c>
      <c r="AE1" s="2" t="s">
        <v>130</v>
      </c>
      <c r="BB1" s="54"/>
    </row>
    <row r="2" spans="1:54" x14ac:dyDescent="0.25">
      <c r="A2" s="1" t="s">
        <v>229</v>
      </c>
      <c r="B2" s="1">
        <v>166000000000</v>
      </c>
      <c r="C2" s="1">
        <v>77000000000</v>
      </c>
      <c r="D2" s="1">
        <v>44500000000</v>
      </c>
      <c r="E2" s="1">
        <v>43000000000</v>
      </c>
      <c r="F2" s="1">
        <v>43000000000</v>
      </c>
      <c r="G2" s="1">
        <v>-4.4000000000000004</v>
      </c>
      <c r="H2" s="1">
        <v>0</v>
      </c>
      <c r="I2" s="1">
        <v>1.26E-8</v>
      </c>
      <c r="J2" s="1">
        <v>1.0000000000000001E-5</v>
      </c>
      <c r="K2" s="1">
        <v>0</v>
      </c>
      <c r="L2" s="1">
        <v>1.5699999999999999E-5</v>
      </c>
      <c r="M2" s="1">
        <v>0</v>
      </c>
      <c r="N2" s="1">
        <v>0</v>
      </c>
      <c r="O2" s="1">
        <v>3.2</v>
      </c>
      <c r="P2" s="1">
        <v>5800</v>
      </c>
      <c r="BB2" s="54"/>
    </row>
    <row r="3" spans="1:54" x14ac:dyDescent="0.25">
      <c r="A3" s="1" t="s">
        <v>230</v>
      </c>
      <c r="B3" s="1">
        <v>286000000000</v>
      </c>
      <c r="C3" s="1">
        <v>173000000000</v>
      </c>
      <c r="D3" s="1">
        <v>56500000000</v>
      </c>
      <c r="E3" s="1">
        <v>43500000000</v>
      </c>
      <c r="F3" s="1">
        <v>43500000000</v>
      </c>
      <c r="G3" s="1">
        <v>0</v>
      </c>
      <c r="H3" s="1">
        <v>580.29999999999995</v>
      </c>
      <c r="I3" s="1">
        <v>9.3000000000000002E-11</v>
      </c>
      <c r="J3" s="1">
        <v>1.5699999999999999E-4</v>
      </c>
      <c r="K3" s="1">
        <v>0</v>
      </c>
      <c r="L3" s="1">
        <v>1.0000000000000001E-5</v>
      </c>
      <c r="M3" s="1">
        <v>0</v>
      </c>
      <c r="N3" s="1">
        <v>0</v>
      </c>
      <c r="O3" s="1">
        <v>2.5</v>
      </c>
      <c r="P3" s="1">
        <v>5300</v>
      </c>
      <c r="AE3" t="s">
        <v>26</v>
      </c>
      <c r="AF3" t="s">
        <v>140</v>
      </c>
      <c r="AG3" t="s">
        <v>84</v>
      </c>
      <c r="AH3" t="s">
        <v>90</v>
      </c>
      <c r="AI3" t="s">
        <v>156</v>
      </c>
      <c r="AJ3" t="s">
        <v>87</v>
      </c>
      <c r="AK3" t="s">
        <v>86</v>
      </c>
      <c r="AL3" s="5" t="s">
        <v>88</v>
      </c>
      <c r="AM3" t="s">
        <v>89</v>
      </c>
      <c r="AN3" t="s">
        <v>137</v>
      </c>
      <c r="AO3" t="s">
        <v>138</v>
      </c>
      <c r="AP3" t="s">
        <v>61</v>
      </c>
      <c r="BB3" s="54"/>
    </row>
    <row r="4" spans="1:54" x14ac:dyDescent="0.25">
      <c r="A4" s="1"/>
      <c r="B4" s="1"/>
      <c r="C4" s="1"/>
      <c r="AE4">
        <v>1</v>
      </c>
      <c r="AF4" s="12">
        <v>0.3125</v>
      </c>
      <c r="AG4" s="12">
        <v>2.0000000000000001E-4</v>
      </c>
      <c r="AH4" s="22">
        <f>AF4*AG4</f>
        <v>6.2500000000000001E-5</v>
      </c>
      <c r="AI4" s="12">
        <f t="shared" ref="AI4:AI15" si="0">AF4*AG4</f>
        <v>6.2500000000000001E-5</v>
      </c>
      <c r="AJ4" s="22">
        <f>SUM(AI4:AI15)</f>
        <v>9.2306672367591623E-4</v>
      </c>
      <c r="AK4" s="23">
        <f>AH4/AJ4</f>
        <v>6.770908147474658E-2</v>
      </c>
      <c r="AL4" s="36">
        <f>1-AM4</f>
        <v>0.93229091852525348</v>
      </c>
      <c r="AM4" s="36">
        <f>AH4/AJ4</f>
        <v>6.770908147474658E-2</v>
      </c>
      <c r="AN4" s="27">
        <v>20</v>
      </c>
      <c r="AO4">
        <v>300</v>
      </c>
      <c r="AP4">
        <f>AN4*AL4+AO4*AM4</f>
        <v>38.958542812929039</v>
      </c>
      <c r="BB4" s="54"/>
    </row>
    <row r="5" spans="1:54" x14ac:dyDescent="0.25">
      <c r="A5" s="1"/>
      <c r="B5" s="1"/>
      <c r="C5" s="1"/>
      <c r="AE5">
        <v>2</v>
      </c>
      <c r="AF5" s="12">
        <v>0.38022813688213919</v>
      </c>
      <c r="AG5" s="12">
        <v>2.0000000000000001E-4</v>
      </c>
      <c r="AH5" s="22">
        <f t="shared" ref="AH5:AH15" si="1">AF5*AG5+AH4</f>
        <v>1.3854562737642784E-4</v>
      </c>
      <c r="AI5" s="12">
        <f t="shared" si="0"/>
        <v>7.6045627376427835E-5</v>
      </c>
      <c r="AJ5" s="22">
        <v>9.2306672367591623E-4</v>
      </c>
      <c r="AK5" s="23">
        <f t="shared" ref="AK5:AK15" si="2">AH5/AJ5</f>
        <v>0.15009275475200692</v>
      </c>
      <c r="AL5" s="36">
        <f t="shared" ref="AL5:AL15" si="3">1-AM5</f>
        <v>0.8499072452479931</v>
      </c>
      <c r="AM5" s="36">
        <f t="shared" ref="AM5:AM15" si="4">AH5/AJ5</f>
        <v>0.15009275475200692</v>
      </c>
      <c r="AN5" s="27">
        <v>20</v>
      </c>
      <c r="AO5">
        <v>300</v>
      </c>
      <c r="AP5">
        <f t="shared" ref="AP5:AP15" si="5">AN5*AL5+AO5*AM5</f>
        <v>62.025971330561944</v>
      </c>
      <c r="BB5" s="54"/>
    </row>
    <row r="6" spans="1:54" x14ac:dyDescent="0.25">
      <c r="A6" s="1"/>
      <c r="B6" s="1"/>
      <c r="C6" s="1"/>
      <c r="AE6">
        <v>3</v>
      </c>
      <c r="AF6" s="12">
        <v>0.38022813746570755</v>
      </c>
      <c r="AG6" s="12">
        <v>2.0000000000000001E-4</v>
      </c>
      <c r="AH6" s="22">
        <f t="shared" si="1"/>
        <v>2.1459125486956933E-4</v>
      </c>
      <c r="AI6" s="12">
        <f t="shared" si="0"/>
        <v>7.6045627493141508E-5</v>
      </c>
      <c r="AJ6" s="22">
        <v>9.2306672367591623E-4</v>
      </c>
      <c r="AK6" s="23">
        <f t="shared" si="2"/>
        <v>0.23247642815570846</v>
      </c>
      <c r="AL6" s="36">
        <f t="shared" si="3"/>
        <v>0.76752357184429154</v>
      </c>
      <c r="AM6" s="36">
        <f t="shared" si="4"/>
        <v>0.23247642815570846</v>
      </c>
      <c r="AN6" s="27">
        <v>20</v>
      </c>
      <c r="AO6">
        <v>300</v>
      </c>
      <c r="AP6">
        <f t="shared" si="5"/>
        <v>85.093399883598366</v>
      </c>
      <c r="BB6" s="54"/>
    </row>
    <row r="7" spans="1:54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232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83</v>
      </c>
      <c r="X7" s="3" t="s">
        <v>17</v>
      </c>
      <c r="Y7" s="3" t="s">
        <v>18</v>
      </c>
      <c r="Z7" s="3" t="s">
        <v>19</v>
      </c>
      <c r="AA7" s="3" t="s">
        <v>20</v>
      </c>
      <c r="AE7">
        <v>4</v>
      </c>
      <c r="AF7" s="12">
        <v>0.38022823339533479</v>
      </c>
      <c r="AG7" s="12">
        <v>2.0000000000000001E-4</v>
      </c>
      <c r="AH7" s="22">
        <f t="shared" si="1"/>
        <v>2.906369015486363E-4</v>
      </c>
      <c r="AI7" s="12">
        <f t="shared" si="0"/>
        <v>7.6045646679066966E-5</v>
      </c>
      <c r="AJ7" s="22">
        <v>9.2306672367591623E-4</v>
      </c>
      <c r="AK7" s="23">
        <f t="shared" si="2"/>
        <v>0.31486012234439226</v>
      </c>
      <c r="AL7" s="36">
        <f t="shared" si="3"/>
        <v>0.68513987765560769</v>
      </c>
      <c r="AM7" s="36">
        <f t="shared" si="4"/>
        <v>0.31486012234439226</v>
      </c>
      <c r="AN7" s="27">
        <v>20</v>
      </c>
      <c r="AO7">
        <v>300</v>
      </c>
      <c r="AP7">
        <f t="shared" si="5"/>
        <v>108.16083425642982</v>
      </c>
      <c r="BB7" s="54"/>
    </row>
    <row r="8" spans="1:54" x14ac:dyDescent="0.25">
      <c r="A8" t="s">
        <v>283</v>
      </c>
      <c r="B8" s="14">
        <v>1</v>
      </c>
      <c r="C8" s="12">
        <v>148061601651.36072</v>
      </c>
      <c r="D8" s="12">
        <v>148061601651.36072</v>
      </c>
      <c r="E8" s="12">
        <v>0.49214339876990487</v>
      </c>
      <c r="F8" s="12">
        <v>0</v>
      </c>
      <c r="G8" s="12">
        <v>45900000000</v>
      </c>
      <c r="H8" s="12">
        <v>41795000000</v>
      </c>
      <c r="I8" s="12">
        <v>41795000000</v>
      </c>
      <c r="J8" s="12">
        <v>1.0562414266117961E-12</v>
      </c>
      <c r="K8" s="12">
        <v>1.0562414266117961E-12</v>
      </c>
      <c r="L8" s="12">
        <v>0</v>
      </c>
      <c r="M8" s="12">
        <v>2.0000000000000001E-4</v>
      </c>
      <c r="N8" s="12">
        <v>498.09083333333342</v>
      </c>
      <c r="O8" s="12">
        <v>498.09083333333342</v>
      </c>
      <c r="P8" s="12">
        <v>-6.598416666666692E-10</v>
      </c>
      <c r="Q8" s="12">
        <v>0</v>
      </c>
      <c r="R8" s="12">
        <v>1.3417500000000002E-4</v>
      </c>
      <c r="S8" s="12">
        <v>7.667499999999999E-6</v>
      </c>
      <c r="T8" s="12">
        <v>7.667499999999999E-6</v>
      </c>
      <c r="U8" s="12">
        <v>0</v>
      </c>
      <c r="V8" s="12">
        <v>0</v>
      </c>
      <c r="W8" s="12">
        <v>1.9591666666666667</v>
      </c>
      <c r="X8" s="12">
        <v>4210.833333333333</v>
      </c>
      <c r="Y8" s="12">
        <v>-1.1999999999999999E-3</v>
      </c>
      <c r="Z8" s="12">
        <v>-1E-3</v>
      </c>
      <c r="AA8" s="5">
        <v>2</v>
      </c>
      <c r="AE8">
        <v>5</v>
      </c>
      <c r="AF8" s="12">
        <v>0.38023092859131269</v>
      </c>
      <c r="AG8" s="12">
        <v>2.0000000000000001E-4</v>
      </c>
      <c r="AH8" s="22">
        <f t="shared" si="1"/>
        <v>3.6668308726689881E-4</v>
      </c>
      <c r="AI8" s="12">
        <f t="shared" si="0"/>
        <v>7.6046185718262543E-5</v>
      </c>
      <c r="AJ8" s="22">
        <v>9.2306672367591623E-4</v>
      </c>
      <c r="AK8" s="23">
        <f t="shared" si="2"/>
        <v>0.397244400498657</v>
      </c>
      <c r="AL8" s="36">
        <f t="shared" si="3"/>
        <v>0.60275559950134294</v>
      </c>
      <c r="AM8" s="36">
        <f t="shared" si="4"/>
        <v>0.397244400498657</v>
      </c>
      <c r="AN8" s="27">
        <v>20</v>
      </c>
      <c r="AO8">
        <v>300</v>
      </c>
      <c r="AP8">
        <f t="shared" si="5"/>
        <v>131.22843213962398</v>
      </c>
      <c r="BB8" s="54"/>
    </row>
    <row r="9" spans="1:54" x14ac:dyDescent="0.25">
      <c r="B9" s="5">
        <v>2</v>
      </c>
      <c r="C9" s="12">
        <v>143805767124.44183</v>
      </c>
      <c r="D9" s="12">
        <v>143805767124.44183</v>
      </c>
      <c r="E9" s="12">
        <v>0.480390091835875</v>
      </c>
      <c r="F9" s="12">
        <v>0</v>
      </c>
      <c r="G9" s="12">
        <v>44900000000</v>
      </c>
      <c r="H9" s="12">
        <v>41745000000</v>
      </c>
      <c r="I9" s="12">
        <v>41745000000</v>
      </c>
      <c r="J9" s="12">
        <v>-4.526748971193382E-13</v>
      </c>
      <c r="K9" s="12">
        <v>-4.526748971193382E-13</v>
      </c>
      <c r="L9" s="12">
        <v>0</v>
      </c>
      <c r="M9" s="12">
        <v>2.0000000000000001E-4</v>
      </c>
      <c r="N9" s="12">
        <v>449.73249999999996</v>
      </c>
      <c r="O9" s="12">
        <v>449.73249999999996</v>
      </c>
      <c r="P9" s="12">
        <v>3.8907500000000013E-10</v>
      </c>
      <c r="Q9" s="12">
        <v>0</v>
      </c>
      <c r="R9" s="12">
        <v>1.21925E-4</v>
      </c>
      <c r="S9" s="12">
        <v>8.1424999999999987E-6</v>
      </c>
      <c r="T9" s="12">
        <v>8.1424999999999987E-6</v>
      </c>
      <c r="U9" s="12">
        <v>0</v>
      </c>
      <c r="V9" s="12">
        <v>0</v>
      </c>
      <c r="W9" s="12">
        <v>2.0175000000000001</v>
      </c>
      <c r="X9" s="12">
        <v>4252.5</v>
      </c>
      <c r="Y9" s="12">
        <f t="shared" ref="Y9:Z19" si="6">Y8+0.0002</f>
        <v>-9.999999999999998E-4</v>
      </c>
      <c r="Z9" s="12">
        <f t="shared" si="6"/>
        <v>-8.0000000000000004E-4</v>
      </c>
      <c r="AA9" s="5">
        <v>2</v>
      </c>
      <c r="AE9">
        <v>6</v>
      </c>
      <c r="AF9" s="12">
        <v>0.38026259972042431</v>
      </c>
      <c r="AG9" s="12">
        <v>2.0000000000000001E-4</v>
      </c>
      <c r="AH9" s="22">
        <f t="shared" si="1"/>
        <v>4.4273560721098368E-4</v>
      </c>
      <c r="AI9" s="12">
        <f t="shared" si="0"/>
        <v>7.6052519944084867E-5</v>
      </c>
      <c r="AJ9" s="22">
        <v>9.2306672367591623E-4</v>
      </c>
      <c r="AK9" s="23">
        <f t="shared" si="2"/>
        <v>0.47963554080671827</v>
      </c>
      <c r="AL9" s="36">
        <f t="shared" si="3"/>
        <v>0.52036445919328167</v>
      </c>
      <c r="AM9" s="36">
        <f t="shared" si="4"/>
        <v>0.47963554080671827</v>
      </c>
      <c r="AN9" s="27">
        <v>20</v>
      </c>
      <c r="AO9">
        <v>300</v>
      </c>
      <c r="AP9">
        <f t="shared" si="5"/>
        <v>154.29795142588111</v>
      </c>
      <c r="BB9" s="54"/>
    </row>
    <row r="10" spans="1:54" x14ac:dyDescent="0.25">
      <c r="B10" s="5">
        <v>3</v>
      </c>
      <c r="C10" s="12">
        <v>139549932597.52295</v>
      </c>
      <c r="D10" s="12">
        <v>139549932597.52295</v>
      </c>
      <c r="E10" s="12">
        <v>0.46863678490184513</v>
      </c>
      <c r="F10" s="12">
        <v>0</v>
      </c>
      <c r="G10" s="12">
        <v>43900000000</v>
      </c>
      <c r="H10" s="12">
        <v>41695000000</v>
      </c>
      <c r="I10" s="12">
        <v>41695000000</v>
      </c>
      <c r="J10" s="12">
        <v>-1.9615912208504725E-12</v>
      </c>
      <c r="K10" s="12">
        <v>-1.9615912208504725E-12</v>
      </c>
      <c r="L10" s="12">
        <v>0</v>
      </c>
      <c r="M10" s="12">
        <v>2.0000000000000001E-4</v>
      </c>
      <c r="N10" s="12">
        <v>401.37416666666672</v>
      </c>
      <c r="O10" s="12">
        <v>401.37416666666672</v>
      </c>
      <c r="P10" s="12">
        <v>1.4379916666666645E-9</v>
      </c>
      <c r="Q10" s="12">
        <v>0</v>
      </c>
      <c r="R10" s="12">
        <v>1.0967500000000002E-4</v>
      </c>
      <c r="S10" s="12">
        <v>8.6175000000000001E-6</v>
      </c>
      <c r="T10" s="12">
        <v>8.6175000000000001E-6</v>
      </c>
      <c r="U10" s="12">
        <v>0</v>
      </c>
      <c r="V10" s="12">
        <v>0</v>
      </c>
      <c r="W10" s="12">
        <v>2.0758333333333336</v>
      </c>
      <c r="X10" s="12">
        <v>4294.166666666667</v>
      </c>
      <c r="Y10" s="12">
        <f t="shared" si="6"/>
        <v>-7.9999999999999982E-4</v>
      </c>
      <c r="Z10" s="12">
        <f t="shared" si="6"/>
        <v>-6.0000000000000006E-4</v>
      </c>
      <c r="AA10" s="5">
        <v>2</v>
      </c>
      <c r="AE10">
        <v>7</v>
      </c>
      <c r="AF10" s="12">
        <v>0.38048464807769228</v>
      </c>
      <c r="AG10" s="12">
        <v>2.0000000000000001E-4</v>
      </c>
      <c r="AH10" s="22">
        <f t="shared" si="1"/>
        <v>5.1883253682652214E-4</v>
      </c>
      <c r="AI10" s="12">
        <f t="shared" si="0"/>
        <v>7.6096929615538462E-5</v>
      </c>
      <c r="AJ10" s="22">
        <v>9.2306672367591623E-4</v>
      </c>
      <c r="AK10" s="23">
        <f t="shared" si="2"/>
        <v>0.56207479212378308</v>
      </c>
      <c r="AL10" s="36">
        <f t="shared" si="3"/>
        <v>0.43792520787621692</v>
      </c>
      <c r="AM10" s="36">
        <f t="shared" si="4"/>
        <v>0.56207479212378308</v>
      </c>
      <c r="AN10" s="27">
        <v>20</v>
      </c>
      <c r="AO10">
        <v>300</v>
      </c>
      <c r="AP10">
        <f t="shared" si="5"/>
        <v>177.38094179465926</v>
      </c>
      <c r="BB10" s="54"/>
    </row>
    <row r="11" spans="1:54" x14ac:dyDescent="0.25">
      <c r="B11" s="5">
        <v>4</v>
      </c>
      <c r="C11" s="12">
        <v>135294098070.60411</v>
      </c>
      <c r="D11" s="12">
        <v>135294098070.60411</v>
      </c>
      <c r="E11" s="12">
        <v>0.45688347796781525</v>
      </c>
      <c r="F11" s="12">
        <v>0</v>
      </c>
      <c r="G11" s="12">
        <v>42900000000</v>
      </c>
      <c r="H11" s="12">
        <v>41645000000</v>
      </c>
      <c r="I11" s="12">
        <v>41645000000</v>
      </c>
      <c r="J11" s="12">
        <v>-3.4705075445816052E-12</v>
      </c>
      <c r="K11" s="12">
        <v>-3.4705075445816052E-12</v>
      </c>
      <c r="L11" s="12">
        <v>0</v>
      </c>
      <c r="M11" s="12">
        <v>2.0000000000000001E-4</v>
      </c>
      <c r="N11" s="12">
        <v>353.01583333333338</v>
      </c>
      <c r="O11" s="12">
        <v>353.01583333333338</v>
      </c>
      <c r="P11" s="12">
        <v>2.4869083333333322E-9</v>
      </c>
      <c r="Q11" s="12">
        <v>0</v>
      </c>
      <c r="R11" s="12">
        <v>9.7424999999999996E-5</v>
      </c>
      <c r="S11" s="12">
        <v>9.0924999999999981E-6</v>
      </c>
      <c r="T11" s="12">
        <v>9.0924999999999981E-6</v>
      </c>
      <c r="U11" s="12">
        <v>0</v>
      </c>
      <c r="V11" s="12">
        <v>0</v>
      </c>
      <c r="W11" s="12">
        <v>2.1341666666666663</v>
      </c>
      <c r="X11" s="12">
        <v>4335.833333333333</v>
      </c>
      <c r="Y11" s="12">
        <f t="shared" si="6"/>
        <v>-5.9999999999999984E-4</v>
      </c>
      <c r="Z11" s="12">
        <f t="shared" si="6"/>
        <v>-4.0000000000000007E-4</v>
      </c>
      <c r="AA11" s="5">
        <v>2</v>
      </c>
      <c r="AE11">
        <v>8</v>
      </c>
      <c r="AF11" s="12">
        <v>0.38159548496306794</v>
      </c>
      <c r="AG11" s="12">
        <v>2.0000000000000001E-4</v>
      </c>
      <c r="AH11" s="22">
        <f t="shared" si="1"/>
        <v>5.9515163381913577E-4</v>
      </c>
      <c r="AI11" s="12">
        <f t="shared" si="0"/>
        <v>7.6319096992613592E-5</v>
      </c>
      <c r="AJ11" s="22">
        <v>9.2306672367591623E-4</v>
      </c>
      <c r="AK11" s="23">
        <f t="shared" si="2"/>
        <v>0.64475472742541451</v>
      </c>
      <c r="AL11" s="36">
        <f t="shared" si="3"/>
        <v>0.35524527257458549</v>
      </c>
      <c r="AM11" s="36">
        <f t="shared" si="4"/>
        <v>0.64475472742541451</v>
      </c>
      <c r="AN11" s="27">
        <v>20</v>
      </c>
      <c r="AO11">
        <v>300</v>
      </c>
      <c r="AP11">
        <f t="shared" si="5"/>
        <v>200.53132367911604</v>
      </c>
      <c r="BB11" s="54"/>
    </row>
    <row r="12" spans="1:54" x14ac:dyDescent="0.25">
      <c r="B12" s="5">
        <v>5</v>
      </c>
      <c r="C12" s="12">
        <v>131038263543.68523</v>
      </c>
      <c r="D12" s="12">
        <v>131038263543.68523</v>
      </c>
      <c r="E12" s="12">
        <v>0.44513017103378549</v>
      </c>
      <c r="F12" s="12">
        <v>0</v>
      </c>
      <c r="G12" s="12">
        <v>41900000000</v>
      </c>
      <c r="H12" s="12">
        <v>41595000000</v>
      </c>
      <c r="I12" s="12">
        <v>41595000000</v>
      </c>
      <c r="J12" s="12">
        <v>-4.9794238683127395E-12</v>
      </c>
      <c r="K12" s="12">
        <v>-4.9794238683127395E-12</v>
      </c>
      <c r="L12" s="12">
        <v>0</v>
      </c>
      <c r="M12" s="12">
        <v>2.0000000000000001E-4</v>
      </c>
      <c r="N12" s="12">
        <v>304.65750000000003</v>
      </c>
      <c r="O12" s="12">
        <v>304.65750000000003</v>
      </c>
      <c r="P12" s="12">
        <v>3.5358249999999998E-9</v>
      </c>
      <c r="Q12" s="12">
        <v>0</v>
      </c>
      <c r="R12" s="12">
        <v>8.5174999999999997E-5</v>
      </c>
      <c r="S12" s="12">
        <v>9.5674999999999995E-6</v>
      </c>
      <c r="T12" s="12">
        <v>9.5674999999999995E-6</v>
      </c>
      <c r="U12" s="12">
        <v>0</v>
      </c>
      <c r="V12" s="12">
        <v>0</v>
      </c>
      <c r="W12" s="12">
        <v>2.1924999999999999</v>
      </c>
      <c r="X12" s="12">
        <v>4377.5</v>
      </c>
      <c r="Y12" s="12">
        <f t="shared" si="6"/>
        <v>-3.9999999999999986E-4</v>
      </c>
      <c r="Z12" s="12">
        <f t="shared" si="6"/>
        <v>-2.0000000000000006E-4</v>
      </c>
      <c r="AA12" s="5">
        <v>2</v>
      </c>
      <c r="AE12">
        <v>9</v>
      </c>
      <c r="AF12" s="12">
        <v>0.38601386240417895</v>
      </c>
      <c r="AG12" s="12">
        <v>2.0000000000000001E-4</v>
      </c>
      <c r="AH12" s="22">
        <f t="shared" si="1"/>
        <v>6.7235440629997154E-4</v>
      </c>
      <c r="AI12" s="12">
        <f t="shared" si="0"/>
        <v>7.7202772480835792E-5</v>
      </c>
      <c r="AJ12" s="22">
        <v>9.2306672367591623E-4</v>
      </c>
      <c r="AK12" s="23">
        <f t="shared" si="2"/>
        <v>0.72839198841711417</v>
      </c>
      <c r="AL12" s="36">
        <f t="shared" si="3"/>
        <v>0.27160801158288583</v>
      </c>
      <c r="AM12" s="36">
        <f t="shared" si="4"/>
        <v>0.72839198841711417</v>
      </c>
      <c r="AN12" s="27">
        <v>20</v>
      </c>
      <c r="AO12">
        <v>300</v>
      </c>
      <c r="AP12">
        <f t="shared" si="5"/>
        <v>223.94975675679197</v>
      </c>
      <c r="BB12" s="54"/>
    </row>
    <row r="13" spans="1:54" x14ac:dyDescent="0.25">
      <c r="B13" s="5">
        <v>6</v>
      </c>
      <c r="C13" s="12">
        <v>126782429016.76637</v>
      </c>
      <c r="D13" s="12">
        <v>126782429016.76637</v>
      </c>
      <c r="E13" s="12">
        <v>0.43337686409975562</v>
      </c>
      <c r="F13" s="12">
        <v>0</v>
      </c>
      <c r="G13" s="12">
        <v>40900000000</v>
      </c>
      <c r="H13" s="12">
        <v>41545000000</v>
      </c>
      <c r="I13" s="12">
        <v>41545000000</v>
      </c>
      <c r="J13" s="12">
        <v>-6.4883401920438739E-12</v>
      </c>
      <c r="K13" s="12">
        <v>-6.4883401920438739E-12</v>
      </c>
      <c r="L13" s="12">
        <v>0</v>
      </c>
      <c r="M13" s="12">
        <v>2.0000000000000001E-4</v>
      </c>
      <c r="N13" s="12">
        <v>256.29916666666657</v>
      </c>
      <c r="O13" s="12">
        <v>256.29916666666657</v>
      </c>
      <c r="P13" s="12">
        <v>4.5847416666666667E-9</v>
      </c>
      <c r="Q13" s="12">
        <v>0</v>
      </c>
      <c r="R13" s="12">
        <v>7.2924999999999997E-5</v>
      </c>
      <c r="S13" s="12">
        <v>1.0042499999999999E-5</v>
      </c>
      <c r="T13" s="12">
        <v>1.0042499999999999E-5</v>
      </c>
      <c r="U13" s="12">
        <v>0</v>
      </c>
      <c r="V13" s="12">
        <v>0</v>
      </c>
      <c r="W13" s="12">
        <v>2.2508333333333335</v>
      </c>
      <c r="X13" s="12">
        <v>4419.166666666667</v>
      </c>
      <c r="Y13" s="12">
        <f t="shared" si="6"/>
        <v>-1.9999999999999985E-4</v>
      </c>
      <c r="Z13" s="12">
        <f t="shared" si="6"/>
        <v>0</v>
      </c>
      <c r="AA13" s="5">
        <v>2</v>
      </c>
      <c r="AE13">
        <v>10</v>
      </c>
      <c r="AF13" s="12">
        <v>0.40125385136254571</v>
      </c>
      <c r="AG13" s="12">
        <v>2.0000000000000001E-4</v>
      </c>
      <c r="AH13" s="22">
        <f t="shared" si="1"/>
        <v>7.5260517657248064E-4</v>
      </c>
      <c r="AI13" s="12">
        <f t="shared" si="0"/>
        <v>8.0250770272509146E-5</v>
      </c>
      <c r="AJ13" s="22">
        <v>9.2306672367591623E-4</v>
      </c>
      <c r="AK13" s="23">
        <f t="shared" si="2"/>
        <v>0.81533128350179407</v>
      </c>
      <c r="AL13" s="36">
        <f t="shared" si="3"/>
        <v>0.18466871649820593</v>
      </c>
      <c r="AM13" s="36">
        <f t="shared" si="4"/>
        <v>0.81533128350179407</v>
      </c>
      <c r="AN13" s="27">
        <v>20</v>
      </c>
      <c r="AO13">
        <v>300</v>
      </c>
      <c r="AP13">
        <f t="shared" si="5"/>
        <v>248.29275938050233</v>
      </c>
      <c r="BB13" s="54"/>
    </row>
    <row r="14" spans="1:54" x14ac:dyDescent="0.25">
      <c r="B14" s="5">
        <v>7</v>
      </c>
      <c r="C14" s="12">
        <v>122526594489.84749</v>
      </c>
      <c r="D14" s="12">
        <v>122526594489.84749</v>
      </c>
      <c r="E14" s="12">
        <v>0.42162355716572586</v>
      </c>
      <c r="F14" s="12">
        <v>0</v>
      </c>
      <c r="G14" s="12">
        <v>39900000000</v>
      </c>
      <c r="H14" s="12">
        <v>41495000000</v>
      </c>
      <c r="I14" s="12">
        <v>41495000000</v>
      </c>
      <c r="J14" s="12">
        <v>-7.9972565157750074E-12</v>
      </c>
      <c r="K14" s="12">
        <v>-7.9972565157750074E-12</v>
      </c>
      <c r="L14" s="12">
        <v>0</v>
      </c>
      <c r="M14" s="12">
        <v>2.0000000000000001E-4</v>
      </c>
      <c r="N14" s="12">
        <v>207.9408333333333</v>
      </c>
      <c r="O14" s="12">
        <v>207.9408333333333</v>
      </c>
      <c r="P14" s="12">
        <v>5.6336583333333335E-9</v>
      </c>
      <c r="Q14" s="12">
        <v>0</v>
      </c>
      <c r="R14" s="12">
        <v>6.0674999999999998E-5</v>
      </c>
      <c r="S14" s="12">
        <v>1.0517499999999999E-5</v>
      </c>
      <c r="T14" s="12">
        <v>1.0517499999999999E-5</v>
      </c>
      <c r="U14" s="12">
        <v>0</v>
      </c>
      <c r="V14" s="12">
        <v>0</v>
      </c>
      <c r="W14" s="12">
        <v>2.309166666666667</v>
      </c>
      <c r="X14" s="12">
        <v>4460.833333333333</v>
      </c>
      <c r="Y14" s="12">
        <f t="shared" si="6"/>
        <v>0</v>
      </c>
      <c r="Z14" s="12">
        <f t="shared" si="6"/>
        <v>2.0000000000000001E-4</v>
      </c>
      <c r="AA14" s="5">
        <v>2</v>
      </c>
      <c r="AE14">
        <v>11</v>
      </c>
      <c r="AF14">
        <v>0.45230773551717801</v>
      </c>
      <c r="AG14">
        <v>2.0000000000000001E-4</v>
      </c>
      <c r="AH14" s="22">
        <f t="shared" si="1"/>
        <v>8.4306672367591624E-4</v>
      </c>
      <c r="AI14" s="12">
        <f t="shared" si="0"/>
        <v>9.0461547103435608E-5</v>
      </c>
      <c r="AJ14" s="22">
        <v>9.2306672367591623E-4</v>
      </c>
      <c r="AK14" s="23">
        <f t="shared" si="2"/>
        <v>0.9133323757123244</v>
      </c>
      <c r="AL14" s="36">
        <f t="shared" si="3"/>
        <v>8.6667624287675604E-2</v>
      </c>
      <c r="AM14" s="36">
        <f t="shared" si="4"/>
        <v>0.9133323757123244</v>
      </c>
      <c r="AN14" s="27">
        <v>20</v>
      </c>
      <c r="AO14">
        <v>300</v>
      </c>
      <c r="AP14">
        <f t="shared" si="5"/>
        <v>275.73306519945083</v>
      </c>
      <c r="BB14" s="54"/>
    </row>
    <row r="15" spans="1:54" x14ac:dyDescent="0.25">
      <c r="B15" s="5">
        <v>8</v>
      </c>
      <c r="C15" s="12">
        <v>118270759962.92863</v>
      </c>
      <c r="D15" s="12">
        <v>118270759962.92863</v>
      </c>
      <c r="E15" s="12">
        <v>0.40987025023169599</v>
      </c>
      <c r="F15" s="12">
        <v>0</v>
      </c>
      <c r="G15" s="12">
        <v>38900000000</v>
      </c>
      <c r="H15" s="12">
        <v>41445000000</v>
      </c>
      <c r="I15" s="12">
        <v>41445000000</v>
      </c>
      <c r="J15" s="12">
        <v>-9.5061728395061385E-12</v>
      </c>
      <c r="K15" s="12">
        <v>-9.5061728395061385E-12</v>
      </c>
      <c r="L15" s="12">
        <v>0</v>
      </c>
      <c r="M15" s="12">
        <v>2.0000000000000001E-4</v>
      </c>
      <c r="N15" s="12">
        <v>159.58249999999998</v>
      </c>
      <c r="O15" s="12">
        <v>159.58249999999998</v>
      </c>
      <c r="P15" s="12">
        <v>6.6825749999999995E-9</v>
      </c>
      <c r="Q15" s="12">
        <v>0</v>
      </c>
      <c r="R15" s="12">
        <v>4.8424999999999998E-5</v>
      </c>
      <c r="S15" s="12">
        <v>1.0992499999999999E-5</v>
      </c>
      <c r="T15" s="12">
        <v>1.0992499999999999E-5</v>
      </c>
      <c r="U15" s="12">
        <v>0</v>
      </c>
      <c r="V15" s="12">
        <v>0</v>
      </c>
      <c r="W15" s="12">
        <v>2.3674999999999997</v>
      </c>
      <c r="X15" s="12">
        <v>4502.5</v>
      </c>
      <c r="Y15" s="12">
        <f t="shared" si="6"/>
        <v>2.0000000000000001E-4</v>
      </c>
      <c r="Z15" s="12">
        <f t="shared" si="6"/>
        <v>4.0000000000000002E-4</v>
      </c>
      <c r="AA15" s="5">
        <v>2</v>
      </c>
      <c r="AE15">
        <v>12</v>
      </c>
      <c r="AF15">
        <v>0.4</v>
      </c>
      <c r="AG15">
        <v>2.0000000000000001E-4</v>
      </c>
      <c r="AH15" s="22">
        <f t="shared" si="1"/>
        <v>9.2306672367591623E-4</v>
      </c>
      <c r="AI15" s="12">
        <f t="shared" si="0"/>
        <v>8.0000000000000007E-5</v>
      </c>
      <c r="AJ15" s="22">
        <v>9.2306672367591623E-4</v>
      </c>
      <c r="AK15" s="23">
        <f t="shared" si="2"/>
        <v>1</v>
      </c>
      <c r="AL15" s="36">
        <f t="shared" si="3"/>
        <v>0</v>
      </c>
      <c r="AM15" s="36">
        <f t="shared" si="4"/>
        <v>1</v>
      </c>
      <c r="AN15" s="27">
        <v>20</v>
      </c>
      <c r="AO15">
        <v>300</v>
      </c>
      <c r="AP15">
        <f t="shared" si="5"/>
        <v>300</v>
      </c>
      <c r="BB15" s="54"/>
    </row>
    <row r="16" spans="1:54" x14ac:dyDescent="0.25">
      <c r="B16" s="5">
        <v>9</v>
      </c>
      <c r="C16" s="12">
        <v>114014925436.00978</v>
      </c>
      <c r="D16" s="12">
        <v>114014925436.00978</v>
      </c>
      <c r="E16" s="12">
        <v>0.39811694329766611</v>
      </c>
      <c r="F16" s="12">
        <v>0</v>
      </c>
      <c r="G16" s="12">
        <v>37900000000</v>
      </c>
      <c r="H16" s="12">
        <v>41395000000</v>
      </c>
      <c r="I16" s="12">
        <v>41395000000</v>
      </c>
      <c r="J16" s="12">
        <v>-1.1015089163237273E-11</v>
      </c>
      <c r="K16" s="12">
        <v>-1.1015089163237273E-11</v>
      </c>
      <c r="L16" s="12">
        <v>0</v>
      </c>
      <c r="M16" s="12">
        <v>2.0000000000000001E-4</v>
      </c>
      <c r="N16" s="12">
        <v>111.22416666666663</v>
      </c>
      <c r="O16" s="12">
        <v>111.22416666666663</v>
      </c>
      <c r="P16" s="12">
        <v>7.7314916666666672E-9</v>
      </c>
      <c r="Q16" s="12">
        <v>0</v>
      </c>
      <c r="R16" s="12">
        <v>3.6174999999999992E-5</v>
      </c>
      <c r="S16" s="12">
        <v>1.1467499999999998E-5</v>
      </c>
      <c r="T16" s="12">
        <v>1.1467499999999998E-5</v>
      </c>
      <c r="U16" s="12">
        <v>0</v>
      </c>
      <c r="V16" s="12">
        <v>0</v>
      </c>
      <c r="W16" s="12">
        <v>2.4258333333333333</v>
      </c>
      <c r="X16" s="12">
        <v>4544.166666666667</v>
      </c>
      <c r="Y16" s="12">
        <f t="shared" si="6"/>
        <v>4.0000000000000002E-4</v>
      </c>
      <c r="Z16" s="12">
        <f t="shared" si="6"/>
        <v>6.0000000000000006E-4</v>
      </c>
      <c r="AA16" s="5">
        <v>2</v>
      </c>
      <c r="BB16" s="54"/>
    </row>
    <row r="17" spans="1:54" x14ac:dyDescent="0.25">
      <c r="B17" s="5">
        <v>10</v>
      </c>
      <c r="C17" s="12">
        <v>109759090909.0909</v>
      </c>
      <c r="D17" s="12">
        <v>109759090909.0909</v>
      </c>
      <c r="E17" s="12">
        <v>0.38636363636363635</v>
      </c>
      <c r="F17" s="12">
        <v>0</v>
      </c>
      <c r="G17" s="12">
        <v>36900000000</v>
      </c>
      <c r="H17" s="12">
        <v>41345000000</v>
      </c>
      <c r="I17" s="12">
        <v>41345000000</v>
      </c>
      <c r="J17" s="12">
        <v>-1.2524005486968407E-11</v>
      </c>
      <c r="K17" s="12">
        <v>-1.2524005486968407E-11</v>
      </c>
      <c r="L17" s="12">
        <v>0</v>
      </c>
      <c r="M17" s="12">
        <v>2.0000000000000001E-4</v>
      </c>
      <c r="N17" s="12">
        <v>62.865833333333313</v>
      </c>
      <c r="O17" s="12">
        <v>62.865833333333313</v>
      </c>
      <c r="P17" s="12">
        <v>8.7804083333333332E-9</v>
      </c>
      <c r="Q17" s="12">
        <v>0</v>
      </c>
      <c r="R17" s="12">
        <v>2.3924999999999999E-5</v>
      </c>
      <c r="S17" s="12">
        <v>1.1942499999999998E-5</v>
      </c>
      <c r="T17" s="12">
        <v>1.1942499999999998E-5</v>
      </c>
      <c r="U17" s="12">
        <v>0</v>
      </c>
      <c r="V17" s="12">
        <v>0</v>
      </c>
      <c r="W17" s="12">
        <v>2.4841666666666669</v>
      </c>
      <c r="X17" s="12">
        <v>4585.833333333333</v>
      </c>
      <c r="Y17" s="12">
        <f t="shared" si="6"/>
        <v>6.0000000000000006E-4</v>
      </c>
      <c r="Z17" s="12">
        <f t="shared" si="6"/>
        <v>8.0000000000000004E-4</v>
      </c>
      <c r="AA17" s="5">
        <v>2</v>
      </c>
      <c r="BB17" s="54"/>
    </row>
    <row r="18" spans="1:54" x14ac:dyDescent="0.25">
      <c r="B18" s="5">
        <v>11</v>
      </c>
      <c r="C18" s="12">
        <v>105503256382.17204</v>
      </c>
      <c r="D18" s="12">
        <v>105503256382.17204</v>
      </c>
      <c r="E18" s="12">
        <v>0.37461032942960654</v>
      </c>
      <c r="F18" s="12">
        <v>0</v>
      </c>
      <c r="G18" s="12">
        <v>35900000000</v>
      </c>
      <c r="H18" s="12">
        <v>41295000000</v>
      </c>
      <c r="I18" s="12">
        <v>41295000000</v>
      </c>
      <c r="J18" s="12">
        <v>-1.4032921810699541E-11</v>
      </c>
      <c r="K18" s="12">
        <v>-1.4032921810699541E-11</v>
      </c>
      <c r="L18" s="12">
        <v>0</v>
      </c>
      <c r="M18" s="12">
        <v>2.0000000000000001E-4</v>
      </c>
      <c r="N18" s="12">
        <v>14.507499999999993</v>
      </c>
      <c r="O18" s="12">
        <v>14.507499999999993</v>
      </c>
      <c r="P18" s="12">
        <v>9.8293249999999992E-9</v>
      </c>
      <c r="Q18" s="12">
        <v>0</v>
      </c>
      <c r="R18" s="12">
        <v>1.1674999999999999E-5</v>
      </c>
      <c r="S18" s="12">
        <v>1.2417499999999998E-5</v>
      </c>
      <c r="T18" s="12">
        <v>1.2417499999999998E-5</v>
      </c>
      <c r="U18" s="12">
        <v>0</v>
      </c>
      <c r="V18" s="12">
        <v>0</v>
      </c>
      <c r="W18" s="12">
        <v>2.5425000000000004</v>
      </c>
      <c r="X18" s="12">
        <v>4627.5</v>
      </c>
      <c r="Y18" s="12">
        <f t="shared" si="6"/>
        <v>8.0000000000000004E-4</v>
      </c>
      <c r="Z18" s="12">
        <f t="shared" si="6"/>
        <v>1E-3</v>
      </c>
      <c r="AA18" s="5">
        <v>2</v>
      </c>
      <c r="BB18" s="54"/>
    </row>
    <row r="19" spans="1:54" x14ac:dyDescent="0.25">
      <c r="A19" t="s">
        <v>282</v>
      </c>
      <c r="B19" s="14">
        <v>12</v>
      </c>
      <c r="C19" s="12">
        <v>101247421855.25317</v>
      </c>
      <c r="D19" s="12">
        <v>101247421855.25317</v>
      </c>
      <c r="E19" s="12">
        <v>0.36285702249557666</v>
      </c>
      <c r="F19" s="12">
        <v>0</v>
      </c>
      <c r="G19" s="12">
        <v>34900000000</v>
      </c>
      <c r="H19" s="12">
        <v>41245000000</v>
      </c>
      <c r="I19" s="12">
        <v>41245000000</v>
      </c>
      <c r="J19" s="12">
        <v>-1.5541838134430676E-11</v>
      </c>
      <c r="K19" s="12">
        <v>-1.5541838134430676E-11</v>
      </c>
      <c r="L19" s="12">
        <v>0</v>
      </c>
      <c r="M19" s="12">
        <v>2.0000000000000001E-4</v>
      </c>
      <c r="N19" s="12">
        <v>-33.850833333333391</v>
      </c>
      <c r="O19" s="12">
        <v>-33.850833333333391</v>
      </c>
      <c r="P19" s="12">
        <v>1.0878241666666667E-8</v>
      </c>
      <c r="Q19" s="12">
        <v>0</v>
      </c>
      <c r="R19" s="12">
        <v>-5.7500000000001398E-7</v>
      </c>
      <c r="S19" s="12">
        <v>1.2892499999999999E-5</v>
      </c>
      <c r="T19" s="12">
        <v>1.2892499999999999E-5</v>
      </c>
      <c r="U19" s="12">
        <v>0</v>
      </c>
      <c r="V19" s="12">
        <v>0</v>
      </c>
      <c r="W19" s="12">
        <v>2.6008333333333331</v>
      </c>
      <c r="X19" s="12">
        <v>4669.166666666667</v>
      </c>
      <c r="Y19" s="12">
        <f t="shared" si="6"/>
        <v>1E-3</v>
      </c>
      <c r="Z19" s="12">
        <f t="shared" si="6"/>
        <v>1.2000000000000001E-3</v>
      </c>
      <c r="AA19" s="5">
        <v>2</v>
      </c>
      <c r="BB19" s="54"/>
    </row>
    <row r="20" spans="1:54" x14ac:dyDescent="0.25"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5"/>
      <c r="BB20" s="54"/>
    </row>
    <row r="21" spans="1:54" x14ac:dyDescent="0.25"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5"/>
      <c r="BB21" s="54"/>
    </row>
    <row r="22" spans="1:54" x14ac:dyDescent="0.25"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5"/>
      <c r="BB22" s="54"/>
    </row>
    <row r="23" spans="1:54" x14ac:dyDescent="0.25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5"/>
      <c r="BB23" s="54"/>
    </row>
    <row r="24" spans="1:54" x14ac:dyDescent="0.25">
      <c r="B24" s="3" t="s">
        <v>0</v>
      </c>
      <c r="C24" s="3" t="s">
        <v>1</v>
      </c>
      <c r="D24" s="3" t="s">
        <v>2</v>
      </c>
      <c r="E24" s="3" t="s">
        <v>3</v>
      </c>
      <c r="F24" s="3" t="s">
        <v>4</v>
      </c>
      <c r="G24" s="3" t="s">
        <v>232</v>
      </c>
      <c r="H24" s="3" t="s">
        <v>6</v>
      </c>
      <c r="I24" s="3" t="s">
        <v>7</v>
      </c>
      <c r="J24" s="3" t="s">
        <v>8</v>
      </c>
      <c r="K24" s="3" t="s">
        <v>9</v>
      </c>
      <c r="L24" s="3" t="s">
        <v>10</v>
      </c>
      <c r="M24" s="3" t="s">
        <v>11</v>
      </c>
      <c r="N24" s="3" t="s">
        <v>12</v>
      </c>
      <c r="O24" s="3" t="s">
        <v>13</v>
      </c>
      <c r="P24" s="3" t="s">
        <v>14</v>
      </c>
      <c r="Q24" s="3" t="s">
        <v>15</v>
      </c>
      <c r="R24" s="3" t="s">
        <v>16</v>
      </c>
      <c r="S24" s="3" t="s">
        <v>21</v>
      </c>
      <c r="T24" s="3" t="s">
        <v>22</v>
      </c>
      <c r="U24" s="3" t="s">
        <v>23</v>
      </c>
      <c r="V24" s="3" t="s">
        <v>24</v>
      </c>
      <c r="W24" s="3" t="s">
        <v>83</v>
      </c>
      <c r="X24" s="3" t="s">
        <v>17</v>
      </c>
      <c r="Y24" s="3" t="s">
        <v>18</v>
      </c>
      <c r="Z24" s="3" t="s">
        <v>19</v>
      </c>
      <c r="AA24" s="3" t="s">
        <v>20</v>
      </c>
      <c r="BB24" s="54"/>
    </row>
    <row r="25" spans="1:54" x14ac:dyDescent="0.25">
      <c r="A25" t="s">
        <v>295</v>
      </c>
      <c r="B25" s="14">
        <v>1</v>
      </c>
      <c r="C25" s="12">
        <v>101247421855.25317</v>
      </c>
      <c r="D25" s="12">
        <v>101247421855.25317</v>
      </c>
      <c r="E25" s="12">
        <v>0.36285702249557666</v>
      </c>
      <c r="F25" s="12">
        <v>0</v>
      </c>
      <c r="G25" s="12">
        <v>34900000000</v>
      </c>
      <c r="H25" s="12">
        <v>41245000000</v>
      </c>
      <c r="I25" s="12">
        <v>41245000000</v>
      </c>
      <c r="J25" s="12">
        <v>-1.5541838134430676E-11</v>
      </c>
      <c r="K25" s="12">
        <v>-1.5541838134430676E-11</v>
      </c>
      <c r="L25" s="12">
        <v>0</v>
      </c>
      <c r="M25" s="12">
        <v>2.0000000000000001E-4</v>
      </c>
      <c r="N25" s="12">
        <v>-33.850833333333391</v>
      </c>
      <c r="O25" s="12">
        <v>-33.850833333333391</v>
      </c>
      <c r="P25" s="12">
        <v>1.0878241666666667E-8</v>
      </c>
      <c r="Q25" s="12">
        <v>0</v>
      </c>
      <c r="R25" s="12">
        <v>-5.7500000000001398E-7</v>
      </c>
      <c r="S25" s="12">
        <v>1.2892499999999999E-5</v>
      </c>
      <c r="T25" s="12">
        <v>1.2892499999999999E-5</v>
      </c>
      <c r="U25" s="12">
        <v>0</v>
      </c>
      <c r="V25" s="12">
        <v>0</v>
      </c>
      <c r="W25" s="12">
        <v>2.6008333333333331</v>
      </c>
      <c r="X25" s="12">
        <v>4669.166666666667</v>
      </c>
      <c r="Y25" s="12">
        <v>-1.1999999999999999E-3</v>
      </c>
      <c r="Z25" s="12">
        <v>-1E-3</v>
      </c>
      <c r="AA25" s="5">
        <v>2</v>
      </c>
      <c r="BB25" s="54"/>
    </row>
    <row r="26" spans="1:54" x14ac:dyDescent="0.25">
      <c r="B26" s="5">
        <v>2</v>
      </c>
      <c r="C26" s="12">
        <v>105503256382.17204</v>
      </c>
      <c r="D26" s="12">
        <v>105503256382.17204</v>
      </c>
      <c r="E26" s="12">
        <v>0.37461032942960654</v>
      </c>
      <c r="F26" s="12">
        <v>0</v>
      </c>
      <c r="G26" s="12">
        <v>35900000000</v>
      </c>
      <c r="H26" s="12">
        <v>41295000000</v>
      </c>
      <c r="I26" s="12">
        <v>41295000000</v>
      </c>
      <c r="J26" s="12">
        <v>-1.4032921810699541E-11</v>
      </c>
      <c r="K26" s="12">
        <v>-1.4032921810699541E-11</v>
      </c>
      <c r="L26" s="12">
        <v>0</v>
      </c>
      <c r="M26" s="12">
        <v>2.0000000000000001E-4</v>
      </c>
      <c r="N26" s="12">
        <v>14.507499999999993</v>
      </c>
      <c r="O26" s="12">
        <v>14.507499999999993</v>
      </c>
      <c r="P26" s="12">
        <v>9.8293249999999992E-9</v>
      </c>
      <c r="Q26" s="12">
        <v>0</v>
      </c>
      <c r="R26" s="12">
        <v>1.1674999999999999E-5</v>
      </c>
      <c r="S26" s="12">
        <v>1.2417499999999998E-5</v>
      </c>
      <c r="T26" s="12">
        <v>1.2417499999999998E-5</v>
      </c>
      <c r="U26" s="12">
        <v>0</v>
      </c>
      <c r="V26" s="12">
        <v>0</v>
      </c>
      <c r="W26" s="12">
        <v>2.5425000000000004</v>
      </c>
      <c r="X26" s="12">
        <v>4627.5</v>
      </c>
      <c r="Y26" s="12">
        <f t="shared" ref="Y26:Z26" si="7">Y25+0.0002</f>
        <v>-9.999999999999998E-4</v>
      </c>
      <c r="Z26" s="12">
        <f t="shared" si="7"/>
        <v>-8.0000000000000004E-4</v>
      </c>
      <c r="AA26" s="5">
        <v>2</v>
      </c>
      <c r="BB26" s="54"/>
    </row>
    <row r="27" spans="1:54" x14ac:dyDescent="0.25">
      <c r="B27" s="5">
        <v>3</v>
      </c>
      <c r="C27" s="12">
        <v>109759090909.0909</v>
      </c>
      <c r="D27" s="12">
        <v>109759090909.0909</v>
      </c>
      <c r="E27" s="12">
        <v>0.38636363636363635</v>
      </c>
      <c r="F27" s="12">
        <v>0</v>
      </c>
      <c r="G27" s="12">
        <v>36900000000</v>
      </c>
      <c r="H27" s="12">
        <v>41345000000</v>
      </c>
      <c r="I27" s="12">
        <v>41345000000</v>
      </c>
      <c r="J27" s="12">
        <v>-1.2524005486968407E-11</v>
      </c>
      <c r="K27" s="12">
        <v>-1.2524005486968407E-11</v>
      </c>
      <c r="L27" s="12">
        <v>0</v>
      </c>
      <c r="M27" s="12">
        <v>2.0000000000000001E-4</v>
      </c>
      <c r="N27" s="12">
        <v>62.865833333333313</v>
      </c>
      <c r="O27" s="12">
        <v>62.865833333333313</v>
      </c>
      <c r="P27" s="12">
        <v>8.7804083333333332E-9</v>
      </c>
      <c r="Q27" s="12">
        <v>0</v>
      </c>
      <c r="R27" s="12">
        <v>2.3924999999999999E-5</v>
      </c>
      <c r="S27" s="12">
        <v>1.1942499999999998E-5</v>
      </c>
      <c r="T27" s="12">
        <v>1.1942499999999998E-5</v>
      </c>
      <c r="U27" s="12">
        <v>0</v>
      </c>
      <c r="V27" s="12">
        <v>0</v>
      </c>
      <c r="W27" s="12">
        <v>2.4841666666666669</v>
      </c>
      <c r="X27" s="12">
        <v>4585.833333333333</v>
      </c>
      <c r="Y27" s="12">
        <f t="shared" ref="Y27:Z27" si="8">Y26+0.0002</f>
        <v>-7.9999999999999982E-4</v>
      </c>
      <c r="Z27" s="12">
        <f t="shared" si="8"/>
        <v>-6.0000000000000006E-4</v>
      </c>
      <c r="AA27" s="5">
        <v>2</v>
      </c>
      <c r="BB27" s="54"/>
    </row>
    <row r="28" spans="1:54" x14ac:dyDescent="0.25">
      <c r="B28" s="5">
        <v>4</v>
      </c>
      <c r="C28" s="12">
        <v>114014925436.00978</v>
      </c>
      <c r="D28" s="12">
        <v>114014925436.00978</v>
      </c>
      <c r="E28" s="12">
        <v>0.39811694329766611</v>
      </c>
      <c r="F28" s="12">
        <v>0</v>
      </c>
      <c r="G28" s="12">
        <v>37900000000</v>
      </c>
      <c r="H28" s="12">
        <v>41395000000</v>
      </c>
      <c r="I28" s="12">
        <v>41395000000</v>
      </c>
      <c r="J28" s="12">
        <v>-1.1015089163237273E-11</v>
      </c>
      <c r="K28" s="12">
        <v>-1.1015089163237273E-11</v>
      </c>
      <c r="L28" s="12">
        <v>0</v>
      </c>
      <c r="M28" s="12">
        <v>2.0000000000000001E-4</v>
      </c>
      <c r="N28" s="12">
        <v>111.22416666666663</v>
      </c>
      <c r="O28" s="12">
        <v>111.22416666666663</v>
      </c>
      <c r="P28" s="12">
        <v>7.7314916666666672E-9</v>
      </c>
      <c r="Q28" s="12">
        <v>0</v>
      </c>
      <c r="R28" s="12">
        <v>3.6174999999999992E-5</v>
      </c>
      <c r="S28" s="12">
        <v>1.1467499999999998E-5</v>
      </c>
      <c r="T28" s="12">
        <v>1.1467499999999998E-5</v>
      </c>
      <c r="U28" s="12">
        <v>0</v>
      </c>
      <c r="V28" s="12">
        <v>0</v>
      </c>
      <c r="W28" s="12">
        <v>2.4258333333333333</v>
      </c>
      <c r="X28" s="12">
        <v>4544.166666666667</v>
      </c>
      <c r="Y28" s="12">
        <f t="shared" ref="Y28:Z28" si="9">Y27+0.0002</f>
        <v>-5.9999999999999984E-4</v>
      </c>
      <c r="Z28" s="12">
        <f t="shared" si="9"/>
        <v>-4.0000000000000007E-4</v>
      </c>
      <c r="AA28" s="5">
        <v>2</v>
      </c>
      <c r="BB28" s="54"/>
    </row>
    <row r="29" spans="1:54" x14ac:dyDescent="0.25">
      <c r="B29" s="5">
        <v>5</v>
      </c>
      <c r="C29" s="12">
        <v>118270759962.92863</v>
      </c>
      <c r="D29" s="12">
        <v>118270759962.92863</v>
      </c>
      <c r="E29" s="12">
        <v>0.40987025023169599</v>
      </c>
      <c r="F29" s="12">
        <v>0</v>
      </c>
      <c r="G29" s="12">
        <v>38900000000</v>
      </c>
      <c r="H29" s="12">
        <v>41445000000</v>
      </c>
      <c r="I29" s="12">
        <v>41445000000</v>
      </c>
      <c r="J29" s="12">
        <v>-9.5061728395061385E-12</v>
      </c>
      <c r="K29" s="12">
        <v>-9.5061728395061385E-12</v>
      </c>
      <c r="L29" s="12">
        <v>0</v>
      </c>
      <c r="M29" s="12">
        <v>2.0000000000000001E-4</v>
      </c>
      <c r="N29" s="12">
        <v>159.58249999999998</v>
      </c>
      <c r="O29" s="12">
        <v>159.58249999999998</v>
      </c>
      <c r="P29" s="12">
        <v>6.6825749999999995E-9</v>
      </c>
      <c r="Q29" s="12">
        <v>0</v>
      </c>
      <c r="R29" s="12">
        <v>4.8424999999999998E-5</v>
      </c>
      <c r="S29" s="12">
        <v>1.0992499999999999E-5</v>
      </c>
      <c r="T29" s="12">
        <v>1.0992499999999999E-5</v>
      </c>
      <c r="U29" s="12">
        <v>0</v>
      </c>
      <c r="V29" s="12">
        <v>0</v>
      </c>
      <c r="W29" s="12">
        <v>2.3674999999999997</v>
      </c>
      <c r="X29" s="12">
        <v>4502.5</v>
      </c>
      <c r="Y29" s="12">
        <f t="shared" ref="Y29:Z29" si="10">Y28+0.0002</f>
        <v>-3.9999999999999986E-4</v>
      </c>
      <c r="Z29" s="12">
        <f t="shared" si="10"/>
        <v>-2.0000000000000006E-4</v>
      </c>
      <c r="AA29" s="5">
        <v>2</v>
      </c>
      <c r="BB29" s="54"/>
    </row>
    <row r="30" spans="1:54" x14ac:dyDescent="0.25">
      <c r="B30" s="5">
        <v>6</v>
      </c>
      <c r="C30" s="12">
        <v>122526594489.84749</v>
      </c>
      <c r="D30" s="12">
        <v>122526594489.84749</v>
      </c>
      <c r="E30" s="12">
        <v>0.42162355716572586</v>
      </c>
      <c r="F30" s="12">
        <v>0</v>
      </c>
      <c r="G30" s="12">
        <v>39900000000</v>
      </c>
      <c r="H30" s="12">
        <v>41495000000</v>
      </c>
      <c r="I30" s="12">
        <v>41495000000</v>
      </c>
      <c r="J30" s="12">
        <v>-7.9972565157750074E-12</v>
      </c>
      <c r="K30" s="12">
        <v>-7.9972565157750074E-12</v>
      </c>
      <c r="L30" s="12">
        <v>0</v>
      </c>
      <c r="M30" s="12">
        <v>2.0000000000000001E-4</v>
      </c>
      <c r="N30" s="12">
        <v>207.9408333333333</v>
      </c>
      <c r="O30" s="12">
        <v>207.9408333333333</v>
      </c>
      <c r="P30" s="12">
        <v>5.6336583333333335E-9</v>
      </c>
      <c r="Q30" s="12">
        <v>0</v>
      </c>
      <c r="R30" s="12">
        <v>6.0674999999999998E-5</v>
      </c>
      <c r="S30" s="12">
        <v>1.0517499999999999E-5</v>
      </c>
      <c r="T30" s="12">
        <v>1.0517499999999999E-5</v>
      </c>
      <c r="U30" s="12">
        <v>0</v>
      </c>
      <c r="V30" s="12">
        <v>0</v>
      </c>
      <c r="W30" s="12">
        <v>2.309166666666667</v>
      </c>
      <c r="X30" s="12">
        <v>4460.833333333333</v>
      </c>
      <c r="Y30" s="12">
        <f t="shared" ref="Y30:Z30" si="11">Y29+0.0002</f>
        <v>-1.9999999999999985E-4</v>
      </c>
      <c r="Z30" s="12">
        <f t="shared" si="11"/>
        <v>0</v>
      </c>
      <c r="AA30" s="5">
        <v>2</v>
      </c>
      <c r="BB30" s="54"/>
    </row>
    <row r="31" spans="1:54" x14ac:dyDescent="0.25">
      <c r="B31" s="5">
        <v>7</v>
      </c>
      <c r="C31" s="12">
        <v>126782429016.76637</v>
      </c>
      <c r="D31" s="12">
        <v>126782429016.76637</v>
      </c>
      <c r="E31" s="12">
        <v>0.43337686409975562</v>
      </c>
      <c r="F31" s="12">
        <v>0</v>
      </c>
      <c r="G31" s="12">
        <v>40900000000</v>
      </c>
      <c r="H31" s="12">
        <v>41545000000</v>
      </c>
      <c r="I31" s="12">
        <v>41545000000</v>
      </c>
      <c r="J31" s="12">
        <v>-6.4883401920438739E-12</v>
      </c>
      <c r="K31" s="12">
        <v>-6.4883401920438739E-12</v>
      </c>
      <c r="L31" s="12">
        <v>0</v>
      </c>
      <c r="M31" s="12">
        <v>2.0000000000000001E-4</v>
      </c>
      <c r="N31" s="12">
        <v>256.29916666666657</v>
      </c>
      <c r="O31" s="12">
        <v>256.29916666666657</v>
      </c>
      <c r="P31" s="12">
        <v>4.5847416666666667E-9</v>
      </c>
      <c r="Q31" s="12">
        <v>0</v>
      </c>
      <c r="R31" s="12">
        <v>7.2924999999999997E-5</v>
      </c>
      <c r="S31" s="12">
        <v>1.0042499999999999E-5</v>
      </c>
      <c r="T31" s="12">
        <v>1.0042499999999999E-5</v>
      </c>
      <c r="U31" s="12">
        <v>0</v>
      </c>
      <c r="V31" s="12">
        <v>0</v>
      </c>
      <c r="W31" s="12">
        <v>2.2508333333333335</v>
      </c>
      <c r="X31" s="12">
        <v>4419.166666666667</v>
      </c>
      <c r="Y31" s="12">
        <f t="shared" ref="Y31:Z31" si="12">Y30+0.0002</f>
        <v>0</v>
      </c>
      <c r="Z31" s="12">
        <f t="shared" si="12"/>
        <v>2.0000000000000001E-4</v>
      </c>
      <c r="AA31" s="5">
        <v>2</v>
      </c>
      <c r="BB31" s="54"/>
    </row>
    <row r="32" spans="1:54" x14ac:dyDescent="0.25">
      <c r="B32" s="5">
        <v>8</v>
      </c>
      <c r="C32" s="12">
        <v>131038263543.68523</v>
      </c>
      <c r="D32" s="12">
        <v>131038263543.68523</v>
      </c>
      <c r="E32" s="12">
        <v>0.44513017103378549</v>
      </c>
      <c r="F32" s="12">
        <v>0</v>
      </c>
      <c r="G32" s="12">
        <v>41900000000</v>
      </c>
      <c r="H32" s="12">
        <v>41595000000</v>
      </c>
      <c r="I32" s="12">
        <v>41595000000</v>
      </c>
      <c r="J32" s="12">
        <v>-4.9794238683127395E-12</v>
      </c>
      <c r="K32" s="12">
        <v>-4.9794238683127395E-12</v>
      </c>
      <c r="L32" s="12">
        <v>0</v>
      </c>
      <c r="M32" s="12">
        <v>2.0000000000000001E-4</v>
      </c>
      <c r="N32" s="12">
        <v>304.65750000000003</v>
      </c>
      <c r="O32" s="12">
        <v>304.65750000000003</v>
      </c>
      <c r="P32" s="12">
        <v>3.5358249999999998E-9</v>
      </c>
      <c r="Q32" s="12">
        <v>0</v>
      </c>
      <c r="R32" s="12">
        <v>8.5174999999999997E-5</v>
      </c>
      <c r="S32" s="12">
        <v>9.5674999999999995E-6</v>
      </c>
      <c r="T32" s="12">
        <v>9.5674999999999995E-6</v>
      </c>
      <c r="U32" s="12">
        <v>0</v>
      </c>
      <c r="V32" s="12">
        <v>0</v>
      </c>
      <c r="W32" s="12">
        <v>2.1924999999999999</v>
      </c>
      <c r="X32" s="12">
        <v>4377.5</v>
      </c>
      <c r="Y32" s="12">
        <f t="shared" ref="Y32:Z32" si="13">Y31+0.0002</f>
        <v>2.0000000000000001E-4</v>
      </c>
      <c r="Z32" s="12">
        <f t="shared" si="13"/>
        <v>4.0000000000000002E-4</v>
      </c>
      <c r="AA32" s="5">
        <v>2</v>
      </c>
      <c r="BB32" s="54"/>
    </row>
    <row r="33" spans="1:54" x14ac:dyDescent="0.25">
      <c r="B33" s="5">
        <v>9</v>
      </c>
      <c r="C33" s="12">
        <v>135294098070.60411</v>
      </c>
      <c r="D33" s="12">
        <v>135294098070.60411</v>
      </c>
      <c r="E33" s="12">
        <v>0.45688347796781525</v>
      </c>
      <c r="F33" s="12">
        <v>0</v>
      </c>
      <c r="G33" s="12">
        <v>42900000000</v>
      </c>
      <c r="H33" s="12">
        <v>41645000000</v>
      </c>
      <c r="I33" s="12">
        <v>41645000000</v>
      </c>
      <c r="J33" s="12">
        <v>-3.4705075445816052E-12</v>
      </c>
      <c r="K33" s="12">
        <v>-3.4705075445816052E-12</v>
      </c>
      <c r="L33" s="12">
        <v>0</v>
      </c>
      <c r="M33" s="12">
        <v>2.0000000000000001E-4</v>
      </c>
      <c r="N33" s="12">
        <v>353.01583333333338</v>
      </c>
      <c r="O33" s="12">
        <v>353.01583333333338</v>
      </c>
      <c r="P33" s="12">
        <v>2.4869083333333322E-9</v>
      </c>
      <c r="Q33" s="12">
        <v>0</v>
      </c>
      <c r="R33" s="12">
        <v>9.7424999999999996E-5</v>
      </c>
      <c r="S33" s="12">
        <v>9.0924999999999981E-6</v>
      </c>
      <c r="T33" s="12">
        <v>9.0924999999999981E-6</v>
      </c>
      <c r="U33" s="12">
        <v>0</v>
      </c>
      <c r="V33" s="12">
        <v>0</v>
      </c>
      <c r="W33" s="12">
        <v>2.1341666666666663</v>
      </c>
      <c r="X33" s="12">
        <v>4335.833333333333</v>
      </c>
      <c r="Y33" s="12">
        <f t="shared" ref="Y33:Z33" si="14">Y32+0.0002</f>
        <v>4.0000000000000002E-4</v>
      </c>
      <c r="Z33" s="12">
        <f t="shared" si="14"/>
        <v>6.0000000000000006E-4</v>
      </c>
      <c r="AA33" s="5">
        <v>2</v>
      </c>
      <c r="BB33" s="54"/>
    </row>
    <row r="34" spans="1:54" x14ac:dyDescent="0.25">
      <c r="B34" s="5">
        <v>10</v>
      </c>
      <c r="C34" s="12">
        <v>139549932597.52295</v>
      </c>
      <c r="D34" s="12">
        <v>139549932597.52295</v>
      </c>
      <c r="E34" s="12">
        <v>0.46863678490184513</v>
      </c>
      <c r="F34" s="12">
        <v>0</v>
      </c>
      <c r="G34" s="12">
        <v>43900000000</v>
      </c>
      <c r="H34" s="12">
        <v>41695000000</v>
      </c>
      <c r="I34" s="12">
        <v>41695000000</v>
      </c>
      <c r="J34" s="12">
        <v>-1.9615912208504725E-12</v>
      </c>
      <c r="K34" s="12">
        <v>-1.9615912208504725E-12</v>
      </c>
      <c r="L34" s="12">
        <v>0</v>
      </c>
      <c r="M34" s="12">
        <v>2.0000000000000001E-4</v>
      </c>
      <c r="N34" s="12">
        <v>401.37416666666672</v>
      </c>
      <c r="O34" s="12">
        <v>401.37416666666672</v>
      </c>
      <c r="P34" s="12">
        <v>1.4379916666666645E-9</v>
      </c>
      <c r="Q34" s="12">
        <v>0</v>
      </c>
      <c r="R34" s="12">
        <v>1.0967500000000002E-4</v>
      </c>
      <c r="S34" s="12">
        <v>8.6175000000000001E-6</v>
      </c>
      <c r="T34" s="12">
        <v>8.6175000000000001E-6</v>
      </c>
      <c r="U34" s="12">
        <v>0</v>
      </c>
      <c r="V34" s="12">
        <v>0</v>
      </c>
      <c r="W34" s="12">
        <v>2.0758333333333336</v>
      </c>
      <c r="X34" s="12">
        <v>4294.166666666667</v>
      </c>
      <c r="Y34" s="12">
        <f t="shared" ref="Y34:Z34" si="15">Y33+0.0002</f>
        <v>6.0000000000000006E-4</v>
      </c>
      <c r="Z34" s="12">
        <f t="shared" si="15"/>
        <v>8.0000000000000004E-4</v>
      </c>
      <c r="AA34" s="5">
        <v>2</v>
      </c>
      <c r="BB34" s="54"/>
    </row>
    <row r="35" spans="1:54" x14ac:dyDescent="0.25">
      <c r="B35" s="5">
        <v>11</v>
      </c>
      <c r="C35" s="12">
        <v>143805767124.44183</v>
      </c>
      <c r="D35" s="12">
        <v>143805767124.44183</v>
      </c>
      <c r="E35" s="12">
        <v>0.480390091835875</v>
      </c>
      <c r="F35" s="12">
        <v>0</v>
      </c>
      <c r="G35" s="12">
        <v>44900000000</v>
      </c>
      <c r="H35" s="12">
        <v>41745000000</v>
      </c>
      <c r="I35" s="12">
        <v>41745000000</v>
      </c>
      <c r="J35" s="12">
        <v>-4.526748971193382E-13</v>
      </c>
      <c r="K35" s="12">
        <v>-4.526748971193382E-13</v>
      </c>
      <c r="L35" s="12">
        <v>0</v>
      </c>
      <c r="M35" s="12">
        <v>2.0000000000000001E-4</v>
      </c>
      <c r="N35" s="12">
        <v>449.73249999999996</v>
      </c>
      <c r="O35" s="12">
        <v>449.73249999999996</v>
      </c>
      <c r="P35" s="12">
        <v>3.8907500000000013E-10</v>
      </c>
      <c r="Q35" s="12">
        <v>0</v>
      </c>
      <c r="R35" s="12">
        <v>1.21925E-4</v>
      </c>
      <c r="S35" s="12">
        <v>8.1424999999999987E-6</v>
      </c>
      <c r="T35" s="12">
        <v>8.1424999999999987E-6</v>
      </c>
      <c r="U35" s="12">
        <v>0</v>
      </c>
      <c r="V35" s="12">
        <v>0</v>
      </c>
      <c r="W35" s="12">
        <v>2.0175000000000001</v>
      </c>
      <c r="X35" s="12">
        <v>4252.5</v>
      </c>
      <c r="Y35" s="12">
        <f t="shared" ref="Y35:Z35" si="16">Y34+0.0002</f>
        <v>8.0000000000000004E-4</v>
      </c>
      <c r="Z35" s="12">
        <f t="shared" si="16"/>
        <v>1E-3</v>
      </c>
      <c r="AA35" s="5">
        <v>2</v>
      </c>
      <c r="BB35" s="54"/>
    </row>
    <row r="36" spans="1:54" x14ac:dyDescent="0.25">
      <c r="A36" t="s">
        <v>296</v>
      </c>
      <c r="B36" s="14">
        <v>12</v>
      </c>
      <c r="C36" s="12">
        <v>148061601651.36072</v>
      </c>
      <c r="D36" s="12">
        <v>148061601651.36072</v>
      </c>
      <c r="E36" s="12">
        <v>0.49214339876990487</v>
      </c>
      <c r="F36" s="12">
        <v>0</v>
      </c>
      <c r="G36" s="12">
        <v>45900000000</v>
      </c>
      <c r="H36" s="12">
        <v>41795000000</v>
      </c>
      <c r="I36" s="12">
        <v>41795000000</v>
      </c>
      <c r="J36" s="12">
        <v>1.0562414266117961E-12</v>
      </c>
      <c r="K36" s="12">
        <v>1.0562414266117961E-12</v>
      </c>
      <c r="L36" s="12">
        <v>0</v>
      </c>
      <c r="M36" s="12">
        <v>2.0000000000000001E-4</v>
      </c>
      <c r="N36" s="12">
        <v>498.09083333333342</v>
      </c>
      <c r="O36" s="12">
        <v>498.09083333333342</v>
      </c>
      <c r="P36" s="12">
        <v>-6.598416666666692E-10</v>
      </c>
      <c r="Q36" s="12">
        <v>0</v>
      </c>
      <c r="R36" s="12">
        <v>1.3417500000000002E-4</v>
      </c>
      <c r="S36" s="12">
        <v>7.667499999999999E-6</v>
      </c>
      <c r="T36" s="12">
        <v>7.667499999999999E-6</v>
      </c>
      <c r="U36" s="12">
        <v>0</v>
      </c>
      <c r="V36" s="12">
        <v>0</v>
      </c>
      <c r="W36" s="12">
        <v>1.9591666666666667</v>
      </c>
      <c r="X36" s="12">
        <v>4210.833333333333</v>
      </c>
      <c r="Y36" s="12">
        <f t="shared" ref="Y36:Z36" si="17">Y35+0.0002</f>
        <v>1E-3</v>
      </c>
      <c r="Z36" s="12">
        <f t="shared" si="17"/>
        <v>1.2000000000000001E-3</v>
      </c>
      <c r="AA36" s="5">
        <v>2</v>
      </c>
      <c r="BB36" s="54"/>
    </row>
    <row r="37" spans="1:54" x14ac:dyDescent="0.25">
      <c r="A37" s="1"/>
      <c r="B37" s="1"/>
    </row>
    <row r="41" spans="1:54" x14ac:dyDescent="0.25">
      <c r="A41" s="50" t="s">
        <v>275</v>
      </c>
      <c r="B41" t="s">
        <v>277</v>
      </c>
    </row>
    <row r="42" spans="1:54" x14ac:dyDescent="0.25">
      <c r="A42" s="50" t="s">
        <v>276</v>
      </c>
      <c r="B42" t="s">
        <v>278</v>
      </c>
    </row>
    <row r="46" spans="1:54" x14ac:dyDescent="0.25">
      <c r="A46" t="s">
        <v>146</v>
      </c>
      <c r="B46" s="2" t="s">
        <v>108</v>
      </c>
      <c r="C46" s="2" t="s">
        <v>111</v>
      </c>
      <c r="D46" s="2" t="s">
        <v>284</v>
      </c>
      <c r="E46" s="2" t="s">
        <v>285</v>
      </c>
      <c r="F46" s="2" t="s">
        <v>286</v>
      </c>
      <c r="G46" s="2" t="s">
        <v>135</v>
      </c>
      <c r="H46" s="2" t="s">
        <v>279</v>
      </c>
      <c r="I46" s="2" t="s">
        <v>280</v>
      </c>
      <c r="J46" s="2" t="s">
        <v>129</v>
      </c>
    </row>
    <row r="47" spans="1:54" x14ac:dyDescent="0.25">
      <c r="B47" s="1">
        <v>181353146853.14685</v>
      </c>
      <c r="C47" s="1">
        <v>130283132530.12048</v>
      </c>
      <c r="D47" s="1">
        <v>2.3999999999999998E-3</v>
      </c>
      <c r="E47">
        <v>-1.1000000000000001E-3</v>
      </c>
      <c r="F47" s="1">
        <v>1</v>
      </c>
      <c r="G47">
        <f>(0.5+E47/D47)^F47</f>
        <v>4.1666666666666574E-2</v>
      </c>
      <c r="H47" s="1">
        <v>0.2</v>
      </c>
      <c r="I47">
        <v>1</v>
      </c>
      <c r="J47" s="1">
        <f>(B47-C47)*G47+C47-(B47+C47)*(H47/2)*I47</f>
        <v>101247421855.25317</v>
      </c>
    </row>
    <row r="48" spans="1:54" x14ac:dyDescent="0.25">
      <c r="B48" s="1">
        <v>181353146853.14685</v>
      </c>
      <c r="C48" s="1">
        <v>130283132530.12048</v>
      </c>
      <c r="D48" s="1">
        <v>2.3999999999999998E-3</v>
      </c>
      <c r="E48">
        <f>-0.001+0.0001</f>
        <v>-8.9999999999999998E-4</v>
      </c>
      <c r="F48" s="1">
        <v>1</v>
      </c>
      <c r="G48">
        <f t="shared" ref="G48:G58" si="18">(0.5+E48/D48)^F48</f>
        <v>0.125</v>
      </c>
      <c r="H48" s="1">
        <v>0.2</v>
      </c>
      <c r="I48">
        <v>1</v>
      </c>
      <c r="J48" s="1">
        <f t="shared" ref="J48:J58" si="19">(B48-C48)*G48+C48-(B48+C48)*(H48/2)*I48</f>
        <v>105503256382.17204</v>
      </c>
    </row>
    <row r="49" spans="1:10" x14ac:dyDescent="0.25">
      <c r="B49" s="1">
        <v>181353146853.14685</v>
      </c>
      <c r="C49" s="1">
        <v>130283132530.12048</v>
      </c>
      <c r="D49" s="1">
        <v>2.3999999999999998E-3</v>
      </c>
      <c r="E49">
        <f>E48+0.0002</f>
        <v>-6.9999999999999999E-4</v>
      </c>
      <c r="F49" s="1">
        <v>1</v>
      </c>
      <c r="G49">
        <f t="shared" si="18"/>
        <v>0.20833333333333331</v>
      </c>
      <c r="H49" s="1">
        <v>0.2</v>
      </c>
      <c r="I49">
        <v>1</v>
      </c>
      <c r="J49" s="1">
        <f t="shared" si="19"/>
        <v>109759090909.0909</v>
      </c>
    </row>
    <row r="50" spans="1:10" x14ac:dyDescent="0.25">
      <c r="B50" s="1">
        <v>181353146853.14685</v>
      </c>
      <c r="C50" s="1">
        <v>130283132530.12048</v>
      </c>
      <c r="D50" s="1">
        <v>2.3999999999999998E-3</v>
      </c>
      <c r="E50">
        <f t="shared" ref="E50:E57" si="20">E49+0.0002</f>
        <v>-5.0000000000000001E-4</v>
      </c>
      <c r="F50" s="1">
        <v>1</v>
      </c>
      <c r="G50">
        <f t="shared" si="18"/>
        <v>0.29166666666666663</v>
      </c>
      <c r="H50" s="1">
        <v>0.2</v>
      </c>
      <c r="I50">
        <v>1</v>
      </c>
      <c r="J50" s="1">
        <f t="shared" si="19"/>
        <v>114014925436.00978</v>
      </c>
    </row>
    <row r="51" spans="1:10" x14ac:dyDescent="0.25">
      <c r="B51" s="1">
        <v>181353146853.14685</v>
      </c>
      <c r="C51" s="1">
        <v>130283132530.12048</v>
      </c>
      <c r="D51" s="1">
        <v>2.3999999999999998E-3</v>
      </c>
      <c r="E51">
        <f t="shared" si="20"/>
        <v>-3.0000000000000003E-4</v>
      </c>
      <c r="F51" s="1">
        <v>1</v>
      </c>
      <c r="G51">
        <f t="shared" si="18"/>
        <v>0.375</v>
      </c>
      <c r="H51" s="1">
        <v>0.2</v>
      </c>
      <c r="I51">
        <v>1</v>
      </c>
      <c r="J51" s="1">
        <f t="shared" si="19"/>
        <v>118270759962.92863</v>
      </c>
    </row>
    <row r="52" spans="1:10" x14ac:dyDescent="0.25">
      <c r="B52" s="1">
        <v>181353146853.14685</v>
      </c>
      <c r="C52" s="1">
        <v>130283132530.12048</v>
      </c>
      <c r="D52" s="1">
        <v>2.3999999999999998E-3</v>
      </c>
      <c r="E52">
        <f t="shared" si="20"/>
        <v>-1.0000000000000002E-4</v>
      </c>
      <c r="F52" s="1">
        <v>1</v>
      </c>
      <c r="G52">
        <f t="shared" si="18"/>
        <v>0.45833333333333331</v>
      </c>
      <c r="H52" s="1">
        <v>0.2</v>
      </c>
      <c r="I52">
        <v>1</v>
      </c>
      <c r="J52" s="1">
        <f t="shared" si="19"/>
        <v>122526594489.84749</v>
      </c>
    </row>
    <row r="53" spans="1:10" x14ac:dyDescent="0.25">
      <c r="B53" s="1">
        <v>181353146853.14685</v>
      </c>
      <c r="C53" s="1">
        <v>130283132530.12048</v>
      </c>
      <c r="D53" s="1">
        <v>2.3999999999999998E-3</v>
      </c>
      <c r="E53">
        <f t="shared" si="20"/>
        <v>9.9999999999999991E-5</v>
      </c>
      <c r="F53" s="1">
        <v>1</v>
      </c>
      <c r="G53">
        <f t="shared" si="18"/>
        <v>0.54166666666666663</v>
      </c>
      <c r="H53" s="1">
        <v>0.2</v>
      </c>
      <c r="I53">
        <v>1</v>
      </c>
      <c r="J53" s="1">
        <f t="shared" si="19"/>
        <v>126782429016.76637</v>
      </c>
    </row>
    <row r="54" spans="1:10" x14ac:dyDescent="0.25">
      <c r="B54" s="1">
        <v>181353146853.14685</v>
      </c>
      <c r="C54" s="1">
        <v>130283132530.12048</v>
      </c>
      <c r="D54" s="1">
        <v>2.3999999999999998E-3</v>
      </c>
      <c r="E54">
        <f t="shared" si="20"/>
        <v>3.0000000000000003E-4</v>
      </c>
      <c r="F54" s="1">
        <v>1</v>
      </c>
      <c r="G54">
        <f t="shared" si="18"/>
        <v>0.625</v>
      </c>
      <c r="H54" s="1">
        <v>0.2</v>
      </c>
      <c r="I54">
        <v>1</v>
      </c>
      <c r="J54" s="1">
        <f t="shared" si="19"/>
        <v>131038263543.68523</v>
      </c>
    </row>
    <row r="55" spans="1:10" x14ac:dyDescent="0.25">
      <c r="B55" s="1">
        <v>181353146853.14685</v>
      </c>
      <c r="C55" s="1">
        <v>130283132530.12048</v>
      </c>
      <c r="D55" s="1">
        <v>2.3999999999999998E-3</v>
      </c>
      <c r="E55">
        <f t="shared" si="20"/>
        <v>5.0000000000000001E-4</v>
      </c>
      <c r="F55" s="1">
        <v>1</v>
      </c>
      <c r="G55">
        <f t="shared" si="18"/>
        <v>0.70833333333333337</v>
      </c>
      <c r="H55" s="1">
        <v>0.2</v>
      </c>
      <c r="I55">
        <v>1</v>
      </c>
      <c r="J55" s="1">
        <f t="shared" si="19"/>
        <v>135294098070.60411</v>
      </c>
    </row>
    <row r="56" spans="1:10" x14ac:dyDescent="0.25">
      <c r="B56" s="1">
        <v>181353146853.14685</v>
      </c>
      <c r="C56" s="1">
        <v>130283132530.12048</v>
      </c>
      <c r="D56" s="1">
        <v>2.3999999999999998E-3</v>
      </c>
      <c r="E56">
        <f t="shared" si="20"/>
        <v>6.9999999999999999E-4</v>
      </c>
      <c r="F56" s="1">
        <v>1</v>
      </c>
      <c r="G56">
        <f t="shared" si="18"/>
        <v>0.79166666666666674</v>
      </c>
      <c r="H56" s="1">
        <v>0.2</v>
      </c>
      <c r="I56">
        <v>1</v>
      </c>
      <c r="J56" s="1">
        <f t="shared" si="19"/>
        <v>139549932597.52295</v>
      </c>
    </row>
    <row r="57" spans="1:10" x14ac:dyDescent="0.25">
      <c r="B57" s="1">
        <v>181353146853.14685</v>
      </c>
      <c r="C57" s="1">
        <v>130283132530.12048</v>
      </c>
      <c r="D57" s="1">
        <v>2.3999999999999998E-3</v>
      </c>
      <c r="E57">
        <f t="shared" si="20"/>
        <v>8.9999999999999998E-4</v>
      </c>
      <c r="F57" s="1">
        <v>1</v>
      </c>
      <c r="G57">
        <f t="shared" si="18"/>
        <v>0.875</v>
      </c>
      <c r="H57" s="1">
        <v>0.2</v>
      </c>
      <c r="I57">
        <v>1</v>
      </c>
      <c r="J57" s="1">
        <f t="shared" si="19"/>
        <v>143805767124.44183</v>
      </c>
    </row>
    <row r="58" spans="1:10" x14ac:dyDescent="0.25">
      <c r="B58" s="31">
        <v>181353146853.14685</v>
      </c>
      <c r="C58" s="31">
        <v>130283132530.12048</v>
      </c>
      <c r="D58" s="1">
        <v>2.3999999999999998E-3</v>
      </c>
      <c r="E58" s="21">
        <v>1.1000000000000001E-3</v>
      </c>
      <c r="F58" s="1">
        <v>1</v>
      </c>
      <c r="G58">
        <f t="shared" si="18"/>
        <v>0.95833333333333348</v>
      </c>
      <c r="H58" s="1">
        <v>0.2</v>
      </c>
      <c r="I58" s="21">
        <v>1</v>
      </c>
      <c r="J58" s="1">
        <f t="shared" si="19"/>
        <v>148061601651.36072</v>
      </c>
    </row>
    <row r="59" spans="1:10" x14ac:dyDescent="0.25">
      <c r="A59" s="1"/>
      <c r="B59" s="1"/>
      <c r="C59" s="1"/>
      <c r="D59" s="1"/>
      <c r="F59" s="1"/>
      <c r="H59" s="1"/>
      <c r="J59" s="1"/>
    </row>
    <row r="60" spans="1:10" x14ac:dyDescent="0.25">
      <c r="A60" t="s">
        <v>152</v>
      </c>
      <c r="B60" s="2" t="s">
        <v>108</v>
      </c>
      <c r="C60" s="2" t="s">
        <v>111</v>
      </c>
      <c r="D60" s="2" t="s">
        <v>284</v>
      </c>
      <c r="E60" s="2" t="s">
        <v>285</v>
      </c>
      <c r="F60" s="2" t="s">
        <v>286</v>
      </c>
      <c r="G60" s="2" t="s">
        <v>135</v>
      </c>
      <c r="H60" s="2" t="s">
        <v>279</v>
      </c>
      <c r="I60" s="2" t="s">
        <v>280</v>
      </c>
      <c r="J60" s="2" t="s">
        <v>129</v>
      </c>
    </row>
    <row r="61" spans="1:10" x14ac:dyDescent="0.25">
      <c r="B61" s="1">
        <v>0.6048951048951049</v>
      </c>
      <c r="C61" s="1">
        <v>0.46385542168674698</v>
      </c>
      <c r="D61" s="1">
        <v>2.3999999999999998E-3</v>
      </c>
      <c r="E61">
        <v>-1.1000000000000001E-3</v>
      </c>
      <c r="F61" s="1">
        <v>1</v>
      </c>
      <c r="G61">
        <f>(0.5+E61/D61)^F61</f>
        <v>4.1666666666666574E-2</v>
      </c>
      <c r="H61" s="1">
        <v>0.2</v>
      </c>
      <c r="I61">
        <v>1</v>
      </c>
      <c r="J61" s="1">
        <f t="shared" ref="J61:J72" si="21">(B61-C61)*G61+C61-(B61+C61)*(H61/2)*I61</f>
        <v>0.36285702249557666</v>
      </c>
    </row>
    <row r="62" spans="1:10" x14ac:dyDescent="0.25">
      <c r="B62" s="1">
        <v>0.6048951048951049</v>
      </c>
      <c r="C62" s="1">
        <v>0.46385542168674698</v>
      </c>
      <c r="D62" s="1">
        <v>2.3999999999999998E-3</v>
      </c>
      <c r="E62">
        <f>-0.001+0.0001</f>
        <v>-8.9999999999999998E-4</v>
      </c>
      <c r="F62" s="1">
        <v>1</v>
      </c>
      <c r="G62">
        <f>(0.5+E62/D62)^F62</f>
        <v>0.125</v>
      </c>
      <c r="H62" s="1">
        <v>0.2</v>
      </c>
      <c r="I62">
        <v>1</v>
      </c>
      <c r="J62" s="1">
        <f t="shared" si="21"/>
        <v>0.37461032942960654</v>
      </c>
    </row>
    <row r="63" spans="1:10" x14ac:dyDescent="0.25">
      <c r="A63" s="21"/>
      <c r="B63" s="1">
        <v>0.6048951048951049</v>
      </c>
      <c r="C63" s="1">
        <v>0.46385542168674698</v>
      </c>
      <c r="D63" s="1">
        <v>2.3999999999999998E-3</v>
      </c>
      <c r="E63">
        <f>E62+0.0002</f>
        <v>-6.9999999999999999E-4</v>
      </c>
      <c r="F63" s="1">
        <v>1</v>
      </c>
      <c r="G63">
        <f t="shared" ref="G63:G72" si="22">(0.5+E63/D63)^F63</f>
        <v>0.20833333333333331</v>
      </c>
      <c r="H63" s="1">
        <v>0.2</v>
      </c>
      <c r="I63">
        <v>1</v>
      </c>
      <c r="J63" s="1">
        <f t="shared" si="21"/>
        <v>0.38636363636363635</v>
      </c>
    </row>
    <row r="64" spans="1:10" x14ac:dyDescent="0.25">
      <c r="B64" s="1">
        <v>0.6048951048951049</v>
      </c>
      <c r="C64" s="1">
        <v>0.46385542168674698</v>
      </c>
      <c r="D64" s="1">
        <v>2.3999999999999998E-3</v>
      </c>
      <c r="E64">
        <f t="shared" ref="E64:E71" si="23">E63+0.0002</f>
        <v>-5.0000000000000001E-4</v>
      </c>
      <c r="F64" s="1">
        <v>1</v>
      </c>
      <c r="G64">
        <f t="shared" si="22"/>
        <v>0.29166666666666663</v>
      </c>
      <c r="H64" s="1">
        <v>0.2</v>
      </c>
      <c r="I64">
        <v>1</v>
      </c>
      <c r="J64" s="1">
        <f t="shared" si="21"/>
        <v>0.39811694329766611</v>
      </c>
    </row>
    <row r="65" spans="1:10" x14ac:dyDescent="0.25">
      <c r="B65" s="1">
        <v>0.6048951048951049</v>
      </c>
      <c r="C65" s="1">
        <v>0.46385542168674698</v>
      </c>
      <c r="D65" s="1">
        <v>2.3999999999999998E-3</v>
      </c>
      <c r="E65">
        <f t="shared" si="23"/>
        <v>-3.0000000000000003E-4</v>
      </c>
      <c r="F65" s="1">
        <v>1</v>
      </c>
      <c r="G65">
        <f t="shared" si="22"/>
        <v>0.375</v>
      </c>
      <c r="H65" s="1">
        <v>0.2</v>
      </c>
      <c r="I65">
        <v>1</v>
      </c>
      <c r="J65" s="1">
        <f t="shared" si="21"/>
        <v>0.40987025023169599</v>
      </c>
    </row>
    <row r="66" spans="1:10" x14ac:dyDescent="0.25">
      <c r="B66" s="1">
        <v>0.6048951048951049</v>
      </c>
      <c r="C66" s="1">
        <v>0.46385542168674698</v>
      </c>
      <c r="D66" s="1">
        <v>2.3999999999999998E-3</v>
      </c>
      <c r="E66">
        <f t="shared" si="23"/>
        <v>-1.0000000000000002E-4</v>
      </c>
      <c r="F66" s="1">
        <v>1</v>
      </c>
      <c r="G66">
        <f t="shared" si="22"/>
        <v>0.45833333333333331</v>
      </c>
      <c r="H66" s="1">
        <v>0.2</v>
      </c>
      <c r="I66">
        <v>1</v>
      </c>
      <c r="J66" s="1">
        <f t="shared" si="21"/>
        <v>0.42162355716572586</v>
      </c>
    </row>
    <row r="67" spans="1:10" x14ac:dyDescent="0.25">
      <c r="B67" s="1">
        <v>0.6048951048951049</v>
      </c>
      <c r="C67" s="1">
        <v>0.46385542168674698</v>
      </c>
      <c r="D67" s="1">
        <v>2.3999999999999998E-3</v>
      </c>
      <c r="E67">
        <f t="shared" si="23"/>
        <v>9.9999999999999991E-5</v>
      </c>
      <c r="F67" s="1">
        <v>1</v>
      </c>
      <c r="G67">
        <f t="shared" si="22"/>
        <v>0.54166666666666663</v>
      </c>
      <c r="H67" s="1">
        <v>0.2</v>
      </c>
      <c r="I67">
        <v>1</v>
      </c>
      <c r="J67" s="1">
        <f t="shared" si="21"/>
        <v>0.43337686409975562</v>
      </c>
    </row>
    <row r="68" spans="1:10" x14ac:dyDescent="0.25">
      <c r="B68" s="1">
        <v>0.6048951048951049</v>
      </c>
      <c r="C68" s="1">
        <v>0.46385542168674698</v>
      </c>
      <c r="D68" s="1">
        <v>2.3999999999999998E-3</v>
      </c>
      <c r="E68">
        <f t="shared" si="23"/>
        <v>3.0000000000000003E-4</v>
      </c>
      <c r="F68" s="1">
        <v>1</v>
      </c>
      <c r="G68">
        <f t="shared" si="22"/>
        <v>0.625</v>
      </c>
      <c r="H68" s="1">
        <v>0.2</v>
      </c>
      <c r="I68">
        <v>1</v>
      </c>
      <c r="J68" s="1">
        <f t="shared" si="21"/>
        <v>0.44513017103378549</v>
      </c>
    </row>
    <row r="69" spans="1:10" x14ac:dyDescent="0.25">
      <c r="B69" s="1">
        <v>0.6048951048951049</v>
      </c>
      <c r="C69" s="1">
        <v>0.46385542168674698</v>
      </c>
      <c r="D69" s="1">
        <v>2.3999999999999998E-3</v>
      </c>
      <c r="E69">
        <f t="shared" si="23"/>
        <v>5.0000000000000001E-4</v>
      </c>
      <c r="F69" s="1">
        <v>1</v>
      </c>
      <c r="G69">
        <f t="shared" si="22"/>
        <v>0.70833333333333337</v>
      </c>
      <c r="H69" s="1">
        <v>0.2</v>
      </c>
      <c r="I69">
        <v>1</v>
      </c>
      <c r="J69" s="1">
        <f t="shared" si="21"/>
        <v>0.45688347796781525</v>
      </c>
    </row>
    <row r="70" spans="1:10" x14ac:dyDescent="0.25">
      <c r="B70" s="1">
        <v>0.6048951048951049</v>
      </c>
      <c r="C70" s="1">
        <v>0.46385542168674698</v>
      </c>
      <c r="D70" s="1">
        <v>2.3999999999999998E-3</v>
      </c>
      <c r="E70">
        <f t="shared" si="23"/>
        <v>6.9999999999999999E-4</v>
      </c>
      <c r="F70" s="1">
        <v>1</v>
      </c>
      <c r="G70">
        <f t="shared" si="22"/>
        <v>0.79166666666666674</v>
      </c>
      <c r="H70" s="1">
        <v>0.2</v>
      </c>
      <c r="I70">
        <v>1</v>
      </c>
      <c r="J70" s="1">
        <f t="shared" si="21"/>
        <v>0.46863678490184513</v>
      </c>
    </row>
    <row r="71" spans="1:10" x14ac:dyDescent="0.25">
      <c r="B71" s="1">
        <v>0.6048951048951049</v>
      </c>
      <c r="C71" s="1">
        <v>0.46385542168674698</v>
      </c>
      <c r="D71" s="1">
        <v>2.3999999999999998E-3</v>
      </c>
      <c r="E71">
        <f t="shared" si="23"/>
        <v>8.9999999999999998E-4</v>
      </c>
      <c r="F71" s="1">
        <v>1</v>
      </c>
      <c r="G71">
        <f t="shared" si="22"/>
        <v>0.875</v>
      </c>
      <c r="H71" s="1">
        <v>0.2</v>
      </c>
      <c r="I71">
        <v>1</v>
      </c>
      <c r="J71" s="1">
        <f t="shared" si="21"/>
        <v>0.480390091835875</v>
      </c>
    </row>
    <row r="72" spans="1:10" x14ac:dyDescent="0.25">
      <c r="B72" s="1">
        <v>0.6048951048951049</v>
      </c>
      <c r="C72" s="1">
        <v>0.46385542168674698</v>
      </c>
      <c r="D72" s="1">
        <v>2.3999999999999998E-3</v>
      </c>
      <c r="E72" s="21">
        <v>1.1000000000000001E-3</v>
      </c>
      <c r="F72" s="1">
        <v>1</v>
      </c>
      <c r="G72">
        <f t="shared" si="22"/>
        <v>0.95833333333333348</v>
      </c>
      <c r="H72" s="1">
        <v>0.2</v>
      </c>
      <c r="I72" s="21">
        <v>1</v>
      </c>
      <c r="J72" s="1">
        <f t="shared" si="21"/>
        <v>0.49214339876990487</v>
      </c>
    </row>
    <row r="74" spans="1:10" x14ac:dyDescent="0.25">
      <c r="A74" t="s">
        <v>232</v>
      </c>
      <c r="B74" s="2" t="s">
        <v>108</v>
      </c>
      <c r="C74" s="2" t="s">
        <v>111</v>
      </c>
      <c r="D74" s="2" t="s">
        <v>284</v>
      </c>
      <c r="E74" s="2" t="s">
        <v>285</v>
      </c>
      <c r="F74" s="2" t="s">
        <v>286</v>
      </c>
      <c r="G74" s="2" t="s">
        <v>135</v>
      </c>
      <c r="H74" s="2" t="s">
        <v>279</v>
      </c>
      <c r="I74" s="2" t="s">
        <v>280</v>
      </c>
      <c r="J74" s="2" t="s">
        <v>129</v>
      </c>
    </row>
    <row r="75" spans="1:10" x14ac:dyDescent="0.25">
      <c r="B75" s="1">
        <v>56500000000</v>
      </c>
      <c r="C75" s="1">
        <v>44500000000</v>
      </c>
      <c r="D75" s="1">
        <v>2.3999999999999998E-3</v>
      </c>
      <c r="E75">
        <v>-1.1000000000000001E-3</v>
      </c>
      <c r="F75" s="1">
        <v>1</v>
      </c>
      <c r="G75">
        <f>(0.5+E75/D75)^F75</f>
        <v>4.1666666666666574E-2</v>
      </c>
      <c r="H75" s="1">
        <v>0.2</v>
      </c>
      <c r="I75">
        <v>1</v>
      </c>
      <c r="J75" s="1">
        <f t="shared" ref="J75:J86" si="24">(B75-C75)*G75+C75-(B75+C75)*(H75/2)*I75</f>
        <v>34900000000</v>
      </c>
    </row>
    <row r="76" spans="1:10" x14ac:dyDescent="0.25">
      <c r="B76" s="1">
        <v>56500000000</v>
      </c>
      <c r="C76" s="1">
        <v>44500000000</v>
      </c>
      <c r="D76" s="1">
        <v>2.3999999999999998E-3</v>
      </c>
      <c r="E76">
        <f>-0.001+0.0001</f>
        <v>-8.9999999999999998E-4</v>
      </c>
      <c r="F76" s="1">
        <v>1</v>
      </c>
      <c r="G76">
        <f>(0.5+E76/D76)^F76</f>
        <v>0.125</v>
      </c>
      <c r="H76" s="1">
        <v>0.2</v>
      </c>
      <c r="I76">
        <v>1</v>
      </c>
      <c r="J76" s="1">
        <f t="shared" si="24"/>
        <v>35900000000</v>
      </c>
    </row>
    <row r="77" spans="1:10" x14ac:dyDescent="0.25">
      <c r="A77" s="21"/>
      <c r="B77" s="1">
        <v>56500000000</v>
      </c>
      <c r="C77" s="1">
        <v>44500000000</v>
      </c>
      <c r="D77" s="1">
        <v>2.3999999999999998E-3</v>
      </c>
      <c r="E77">
        <f>E76+0.0002</f>
        <v>-6.9999999999999999E-4</v>
      </c>
      <c r="F77" s="1">
        <v>1</v>
      </c>
      <c r="G77">
        <f t="shared" ref="G77:G86" si="25">(0.5+E77/D77)^F77</f>
        <v>0.20833333333333331</v>
      </c>
      <c r="H77" s="1">
        <v>0.2</v>
      </c>
      <c r="I77">
        <v>1</v>
      </c>
      <c r="J77" s="1">
        <f t="shared" si="24"/>
        <v>36900000000</v>
      </c>
    </row>
    <row r="78" spans="1:10" x14ac:dyDescent="0.25">
      <c r="B78" s="1">
        <v>56500000000</v>
      </c>
      <c r="C78" s="1">
        <v>44500000000</v>
      </c>
      <c r="D78" s="1">
        <v>2.3999999999999998E-3</v>
      </c>
      <c r="E78">
        <f t="shared" ref="E78:E85" si="26">E77+0.0002</f>
        <v>-5.0000000000000001E-4</v>
      </c>
      <c r="F78" s="1">
        <v>1</v>
      </c>
      <c r="G78">
        <f t="shared" si="25"/>
        <v>0.29166666666666663</v>
      </c>
      <c r="H78" s="1">
        <v>0.2</v>
      </c>
      <c r="I78">
        <v>1</v>
      </c>
      <c r="J78" s="1">
        <f t="shared" si="24"/>
        <v>37900000000</v>
      </c>
    </row>
    <row r="79" spans="1:10" x14ac:dyDescent="0.25">
      <c r="B79" s="1">
        <v>56500000000</v>
      </c>
      <c r="C79" s="1">
        <v>44500000000</v>
      </c>
      <c r="D79" s="1">
        <v>2.3999999999999998E-3</v>
      </c>
      <c r="E79">
        <f t="shared" si="26"/>
        <v>-3.0000000000000003E-4</v>
      </c>
      <c r="F79" s="1">
        <v>1</v>
      </c>
      <c r="G79">
        <f t="shared" si="25"/>
        <v>0.375</v>
      </c>
      <c r="H79" s="1">
        <v>0.2</v>
      </c>
      <c r="I79">
        <v>1</v>
      </c>
      <c r="J79" s="1">
        <f t="shared" si="24"/>
        <v>38900000000</v>
      </c>
    </row>
    <row r="80" spans="1:10" x14ac:dyDescent="0.25">
      <c r="B80" s="1">
        <v>56500000000</v>
      </c>
      <c r="C80" s="1">
        <v>44500000000</v>
      </c>
      <c r="D80" s="1">
        <v>2.3999999999999998E-3</v>
      </c>
      <c r="E80">
        <f t="shared" si="26"/>
        <v>-1.0000000000000002E-4</v>
      </c>
      <c r="F80" s="1">
        <v>1</v>
      </c>
      <c r="G80">
        <f t="shared" si="25"/>
        <v>0.45833333333333331</v>
      </c>
      <c r="H80" s="1">
        <v>0.2</v>
      </c>
      <c r="I80">
        <v>1</v>
      </c>
      <c r="J80" s="1">
        <f t="shared" si="24"/>
        <v>39900000000</v>
      </c>
    </row>
    <row r="81" spans="1:10" x14ac:dyDescent="0.25">
      <c r="B81" s="1">
        <v>56500000000</v>
      </c>
      <c r="C81" s="1">
        <v>44500000000</v>
      </c>
      <c r="D81" s="1">
        <v>2.3999999999999998E-3</v>
      </c>
      <c r="E81">
        <f t="shared" si="26"/>
        <v>9.9999999999999991E-5</v>
      </c>
      <c r="F81" s="1">
        <v>1</v>
      </c>
      <c r="G81">
        <f t="shared" si="25"/>
        <v>0.54166666666666663</v>
      </c>
      <c r="H81" s="1">
        <v>0.2</v>
      </c>
      <c r="I81">
        <v>1</v>
      </c>
      <c r="J81" s="1">
        <f t="shared" si="24"/>
        <v>40900000000</v>
      </c>
    </row>
    <row r="82" spans="1:10" x14ac:dyDescent="0.25">
      <c r="B82" s="1">
        <v>56500000000</v>
      </c>
      <c r="C82" s="1">
        <v>44500000000</v>
      </c>
      <c r="D82" s="1">
        <v>2.3999999999999998E-3</v>
      </c>
      <c r="E82">
        <f t="shared" si="26"/>
        <v>3.0000000000000003E-4</v>
      </c>
      <c r="F82" s="1">
        <v>1</v>
      </c>
      <c r="G82">
        <f t="shared" si="25"/>
        <v>0.625</v>
      </c>
      <c r="H82" s="1">
        <v>0.2</v>
      </c>
      <c r="I82">
        <v>1</v>
      </c>
      <c r="J82" s="1">
        <f t="shared" si="24"/>
        <v>41900000000</v>
      </c>
    </row>
    <row r="83" spans="1:10" x14ac:dyDescent="0.25">
      <c r="B83" s="1">
        <v>56500000000</v>
      </c>
      <c r="C83" s="1">
        <v>44500000000</v>
      </c>
      <c r="D83" s="1">
        <v>2.3999999999999998E-3</v>
      </c>
      <c r="E83">
        <f t="shared" si="26"/>
        <v>5.0000000000000001E-4</v>
      </c>
      <c r="F83" s="1">
        <v>1</v>
      </c>
      <c r="G83">
        <f t="shared" si="25"/>
        <v>0.70833333333333337</v>
      </c>
      <c r="H83" s="1">
        <v>0.2</v>
      </c>
      <c r="I83">
        <v>1</v>
      </c>
      <c r="J83" s="1">
        <f t="shared" si="24"/>
        <v>42900000000</v>
      </c>
    </row>
    <row r="84" spans="1:10" x14ac:dyDescent="0.25">
      <c r="B84" s="1">
        <v>56500000000</v>
      </c>
      <c r="C84" s="1">
        <v>44500000000</v>
      </c>
      <c r="D84" s="1">
        <v>2.3999999999999998E-3</v>
      </c>
      <c r="E84">
        <f t="shared" si="26"/>
        <v>6.9999999999999999E-4</v>
      </c>
      <c r="F84" s="1">
        <v>1</v>
      </c>
      <c r="G84">
        <f t="shared" si="25"/>
        <v>0.79166666666666674</v>
      </c>
      <c r="H84" s="1">
        <v>0.2</v>
      </c>
      <c r="I84">
        <v>1</v>
      </c>
      <c r="J84" s="1">
        <f t="shared" si="24"/>
        <v>43900000000</v>
      </c>
    </row>
    <row r="85" spans="1:10" x14ac:dyDescent="0.25">
      <c r="B85" s="1">
        <v>56500000000</v>
      </c>
      <c r="C85" s="1">
        <v>44500000000</v>
      </c>
      <c r="D85" s="1">
        <v>2.3999999999999998E-3</v>
      </c>
      <c r="E85">
        <f t="shared" si="26"/>
        <v>8.9999999999999998E-4</v>
      </c>
      <c r="F85" s="1">
        <v>1</v>
      </c>
      <c r="G85">
        <f t="shared" si="25"/>
        <v>0.875</v>
      </c>
      <c r="H85" s="1">
        <v>0.2</v>
      </c>
      <c r="I85">
        <v>1</v>
      </c>
      <c r="J85" s="1">
        <f t="shared" si="24"/>
        <v>44900000000</v>
      </c>
    </row>
    <row r="86" spans="1:10" x14ac:dyDescent="0.25">
      <c r="B86" s="1">
        <v>56500000000</v>
      </c>
      <c r="C86" s="1">
        <v>44500000000</v>
      </c>
      <c r="D86" s="1">
        <v>2.3999999999999998E-3</v>
      </c>
      <c r="E86" s="21">
        <v>1.1000000000000001E-3</v>
      </c>
      <c r="F86" s="1">
        <v>1</v>
      </c>
      <c r="G86">
        <f t="shared" si="25"/>
        <v>0.95833333333333348</v>
      </c>
      <c r="H86" s="1">
        <v>0.2</v>
      </c>
      <c r="I86" s="21">
        <v>1</v>
      </c>
      <c r="J86" s="1">
        <f t="shared" si="24"/>
        <v>45900000000</v>
      </c>
    </row>
    <row r="88" spans="1:10" x14ac:dyDescent="0.25">
      <c r="A88" s="3" t="s">
        <v>6</v>
      </c>
      <c r="B88" s="2" t="s">
        <v>108</v>
      </c>
      <c r="C88" s="2" t="s">
        <v>111</v>
      </c>
      <c r="D88" s="2" t="s">
        <v>284</v>
      </c>
      <c r="E88" s="2" t="s">
        <v>285</v>
      </c>
      <c r="F88" s="2" t="s">
        <v>286</v>
      </c>
      <c r="G88" s="2" t="s">
        <v>135</v>
      </c>
      <c r="H88" s="2" t="s">
        <v>279</v>
      </c>
      <c r="I88" s="2" t="s">
        <v>280</v>
      </c>
      <c r="J88" s="2" t="s">
        <v>129</v>
      </c>
    </row>
    <row r="89" spans="1:10" x14ac:dyDescent="0.25">
      <c r="B89" s="1">
        <v>52200000000</v>
      </c>
      <c r="C89" s="1">
        <v>51600000000</v>
      </c>
      <c r="D89" s="1">
        <v>2.3999999999999998E-3</v>
      </c>
      <c r="E89">
        <v>-1.1000000000000001E-3</v>
      </c>
      <c r="F89" s="1">
        <v>1</v>
      </c>
      <c r="G89">
        <f>(0.5+E89/D89)^F89</f>
        <v>4.1666666666666574E-2</v>
      </c>
      <c r="H89" s="1">
        <v>0.2</v>
      </c>
      <c r="I89">
        <v>1</v>
      </c>
      <c r="J89" s="1">
        <f t="shared" ref="J89:J100" si="27">(B89-C89)*G89+C89-(B89+C89)*(H89/2)*I89</f>
        <v>41245000000</v>
      </c>
    </row>
    <row r="90" spans="1:10" x14ac:dyDescent="0.25">
      <c r="B90" s="1">
        <v>52200000000</v>
      </c>
      <c r="C90" s="1">
        <v>51600000000</v>
      </c>
      <c r="D90" s="1">
        <v>2.3999999999999998E-3</v>
      </c>
      <c r="E90">
        <f>-0.001+0.0001</f>
        <v>-8.9999999999999998E-4</v>
      </c>
      <c r="F90" s="1">
        <v>1</v>
      </c>
      <c r="G90">
        <f>(0.5+E90/D90)^F90</f>
        <v>0.125</v>
      </c>
      <c r="H90" s="1">
        <v>0.2</v>
      </c>
      <c r="I90">
        <v>1</v>
      </c>
      <c r="J90" s="1">
        <f t="shared" si="27"/>
        <v>41295000000</v>
      </c>
    </row>
    <row r="91" spans="1:10" x14ac:dyDescent="0.25">
      <c r="B91" s="1">
        <v>52200000000</v>
      </c>
      <c r="C91" s="1">
        <v>51600000000</v>
      </c>
      <c r="D91" s="1">
        <v>2.3999999999999998E-3</v>
      </c>
      <c r="E91">
        <f>E90+0.0002</f>
        <v>-6.9999999999999999E-4</v>
      </c>
      <c r="F91" s="1">
        <v>1</v>
      </c>
      <c r="G91">
        <f t="shared" ref="G91:G100" si="28">(0.5+E91/D91)^F91</f>
        <v>0.20833333333333331</v>
      </c>
      <c r="H91" s="1">
        <v>0.2</v>
      </c>
      <c r="I91">
        <v>1</v>
      </c>
      <c r="J91" s="1">
        <f t="shared" si="27"/>
        <v>41345000000</v>
      </c>
    </row>
    <row r="92" spans="1:10" x14ac:dyDescent="0.25">
      <c r="B92" s="1">
        <v>52200000000</v>
      </c>
      <c r="C92" s="1">
        <v>51600000000</v>
      </c>
      <c r="D92" s="1">
        <v>2.3999999999999998E-3</v>
      </c>
      <c r="E92">
        <f t="shared" ref="E92:E99" si="29">E91+0.0002</f>
        <v>-5.0000000000000001E-4</v>
      </c>
      <c r="F92" s="1">
        <v>1</v>
      </c>
      <c r="G92">
        <f t="shared" si="28"/>
        <v>0.29166666666666663</v>
      </c>
      <c r="H92" s="1">
        <v>0.2</v>
      </c>
      <c r="I92">
        <v>1</v>
      </c>
      <c r="J92" s="1">
        <f t="shared" si="27"/>
        <v>41395000000</v>
      </c>
    </row>
    <row r="93" spans="1:10" x14ac:dyDescent="0.25">
      <c r="B93" s="1">
        <v>52200000000</v>
      </c>
      <c r="C93" s="1">
        <v>51600000000</v>
      </c>
      <c r="D93" s="1">
        <v>2.3999999999999998E-3</v>
      </c>
      <c r="E93">
        <f t="shared" si="29"/>
        <v>-3.0000000000000003E-4</v>
      </c>
      <c r="F93" s="1">
        <v>1</v>
      </c>
      <c r="G93">
        <f t="shared" si="28"/>
        <v>0.375</v>
      </c>
      <c r="H93" s="1">
        <v>0.2</v>
      </c>
      <c r="I93">
        <v>1</v>
      </c>
      <c r="J93" s="1">
        <f t="shared" si="27"/>
        <v>41445000000</v>
      </c>
    </row>
    <row r="94" spans="1:10" x14ac:dyDescent="0.25">
      <c r="B94" s="1">
        <v>52200000000</v>
      </c>
      <c r="C94" s="1">
        <v>51600000000</v>
      </c>
      <c r="D94" s="1">
        <v>2.3999999999999998E-3</v>
      </c>
      <c r="E94">
        <f t="shared" si="29"/>
        <v>-1.0000000000000002E-4</v>
      </c>
      <c r="F94" s="1">
        <v>1</v>
      </c>
      <c r="G94">
        <f t="shared" si="28"/>
        <v>0.45833333333333331</v>
      </c>
      <c r="H94" s="1">
        <v>0.2</v>
      </c>
      <c r="I94">
        <v>1</v>
      </c>
      <c r="J94" s="1">
        <f t="shared" si="27"/>
        <v>41495000000</v>
      </c>
    </row>
    <row r="95" spans="1:10" x14ac:dyDescent="0.25">
      <c r="B95" s="1">
        <v>52200000000</v>
      </c>
      <c r="C95" s="1">
        <v>51600000000</v>
      </c>
      <c r="D95" s="1">
        <v>2.3999999999999998E-3</v>
      </c>
      <c r="E95">
        <f t="shared" si="29"/>
        <v>9.9999999999999991E-5</v>
      </c>
      <c r="F95" s="1">
        <v>1</v>
      </c>
      <c r="G95">
        <f t="shared" si="28"/>
        <v>0.54166666666666663</v>
      </c>
      <c r="H95" s="1">
        <v>0.2</v>
      </c>
      <c r="I95">
        <v>1</v>
      </c>
      <c r="J95" s="1">
        <f t="shared" si="27"/>
        <v>41545000000</v>
      </c>
    </row>
    <row r="96" spans="1:10" x14ac:dyDescent="0.25">
      <c r="B96" s="1">
        <v>52200000000</v>
      </c>
      <c r="C96" s="1">
        <v>51600000000</v>
      </c>
      <c r="D96" s="1">
        <v>2.3999999999999998E-3</v>
      </c>
      <c r="E96">
        <f t="shared" si="29"/>
        <v>3.0000000000000003E-4</v>
      </c>
      <c r="F96" s="1">
        <v>1</v>
      </c>
      <c r="G96">
        <f t="shared" si="28"/>
        <v>0.625</v>
      </c>
      <c r="H96" s="1">
        <v>0.2</v>
      </c>
      <c r="I96">
        <v>1</v>
      </c>
      <c r="J96" s="1">
        <f t="shared" si="27"/>
        <v>41595000000</v>
      </c>
    </row>
    <row r="97" spans="1:10" x14ac:dyDescent="0.25">
      <c r="B97" s="1">
        <v>52200000000</v>
      </c>
      <c r="C97" s="1">
        <v>51600000000</v>
      </c>
      <c r="D97" s="1">
        <v>2.3999999999999998E-3</v>
      </c>
      <c r="E97">
        <f t="shared" si="29"/>
        <v>5.0000000000000001E-4</v>
      </c>
      <c r="F97" s="1">
        <v>1</v>
      </c>
      <c r="G97">
        <f t="shared" si="28"/>
        <v>0.70833333333333337</v>
      </c>
      <c r="H97" s="1">
        <v>0.2</v>
      </c>
      <c r="I97">
        <v>1</v>
      </c>
      <c r="J97" s="1">
        <f t="shared" si="27"/>
        <v>41645000000</v>
      </c>
    </row>
    <row r="98" spans="1:10" x14ac:dyDescent="0.25">
      <c r="B98" s="1">
        <v>52200000000</v>
      </c>
      <c r="C98" s="1">
        <v>51600000000</v>
      </c>
      <c r="D98" s="1">
        <v>2.3999999999999998E-3</v>
      </c>
      <c r="E98">
        <f t="shared" si="29"/>
        <v>6.9999999999999999E-4</v>
      </c>
      <c r="F98" s="1">
        <v>1</v>
      </c>
      <c r="G98">
        <f t="shared" si="28"/>
        <v>0.79166666666666674</v>
      </c>
      <c r="H98" s="1">
        <v>0.2</v>
      </c>
      <c r="I98">
        <v>1</v>
      </c>
      <c r="J98" s="1">
        <f t="shared" si="27"/>
        <v>41695000000</v>
      </c>
    </row>
    <row r="99" spans="1:10" x14ac:dyDescent="0.25">
      <c r="B99" s="1">
        <v>52200000000</v>
      </c>
      <c r="C99" s="1">
        <v>51600000000</v>
      </c>
      <c r="D99" s="1">
        <v>2.3999999999999998E-3</v>
      </c>
      <c r="E99">
        <f t="shared" si="29"/>
        <v>8.9999999999999998E-4</v>
      </c>
      <c r="F99" s="1">
        <v>1</v>
      </c>
      <c r="G99">
        <f t="shared" si="28"/>
        <v>0.875</v>
      </c>
      <c r="H99" s="1">
        <v>0.2</v>
      </c>
      <c r="I99">
        <v>1</v>
      </c>
      <c r="J99" s="1">
        <f t="shared" si="27"/>
        <v>41745000000</v>
      </c>
    </row>
    <row r="100" spans="1:10" x14ac:dyDescent="0.25">
      <c r="B100" s="1">
        <v>52200000000</v>
      </c>
      <c r="C100" s="1">
        <v>51600000000</v>
      </c>
      <c r="D100" s="1">
        <v>2.3999999999999998E-3</v>
      </c>
      <c r="E100" s="21">
        <v>1.1000000000000001E-3</v>
      </c>
      <c r="F100" s="1">
        <v>1</v>
      </c>
      <c r="G100">
        <f t="shared" si="28"/>
        <v>0.95833333333333348</v>
      </c>
      <c r="H100" s="1">
        <v>0.2</v>
      </c>
      <c r="I100" s="21">
        <v>1</v>
      </c>
      <c r="J100" s="1">
        <f t="shared" si="27"/>
        <v>41795000000</v>
      </c>
    </row>
    <row r="102" spans="1:10" x14ac:dyDescent="0.25">
      <c r="A102" s="3" t="s">
        <v>235</v>
      </c>
      <c r="B102" s="2" t="s">
        <v>108</v>
      </c>
      <c r="C102" s="2" t="s">
        <v>111</v>
      </c>
      <c r="D102" s="2" t="s">
        <v>284</v>
      </c>
      <c r="E102" s="2" t="s">
        <v>285</v>
      </c>
      <c r="F102" s="2" t="s">
        <v>286</v>
      </c>
      <c r="G102" s="2" t="s">
        <v>135</v>
      </c>
      <c r="H102" s="2" t="s">
        <v>279</v>
      </c>
      <c r="I102" s="2" t="s">
        <v>280</v>
      </c>
      <c r="J102" s="2" t="s">
        <v>129</v>
      </c>
    </row>
    <row r="103" spans="1:10" x14ac:dyDescent="0.25">
      <c r="B103">
        <v>0</v>
      </c>
      <c r="C103" s="1">
        <v>-1.8106995884773599E-11</v>
      </c>
      <c r="D103" s="1">
        <v>2.3999999999999998E-3</v>
      </c>
      <c r="E103">
        <v>-1.1000000000000001E-3</v>
      </c>
      <c r="F103" s="1">
        <v>1</v>
      </c>
      <c r="G103">
        <f>(0.5+E103/D103)^F103</f>
        <v>4.1666666666666574E-2</v>
      </c>
      <c r="H103" s="1">
        <v>0.2</v>
      </c>
      <c r="I103">
        <v>1</v>
      </c>
      <c r="J103" s="1">
        <f t="shared" ref="J103:J114" si="30">(B103-C103)*G103+C103-(B103+C103)*(H103/2)*I103</f>
        <v>-1.5541838134430676E-11</v>
      </c>
    </row>
    <row r="104" spans="1:10" x14ac:dyDescent="0.25">
      <c r="B104">
        <v>0</v>
      </c>
      <c r="C104" s="1">
        <v>-1.8106995884773599E-11</v>
      </c>
      <c r="D104" s="1">
        <v>2.3999999999999998E-3</v>
      </c>
      <c r="E104">
        <f>-0.001+0.0001</f>
        <v>-8.9999999999999998E-4</v>
      </c>
      <c r="F104" s="1">
        <v>1</v>
      </c>
      <c r="G104">
        <f>(0.5+E104/D104)^F104</f>
        <v>0.125</v>
      </c>
      <c r="H104" s="1">
        <v>0.2</v>
      </c>
      <c r="I104">
        <v>1</v>
      </c>
      <c r="J104" s="1">
        <f t="shared" si="30"/>
        <v>-1.4032921810699541E-11</v>
      </c>
    </row>
    <row r="105" spans="1:10" x14ac:dyDescent="0.25">
      <c r="B105">
        <v>0</v>
      </c>
      <c r="C105" s="1">
        <v>-1.8106995884773599E-11</v>
      </c>
      <c r="D105" s="1">
        <v>2.3999999999999998E-3</v>
      </c>
      <c r="E105">
        <f>E104+0.0002</f>
        <v>-6.9999999999999999E-4</v>
      </c>
      <c r="F105" s="1">
        <v>1</v>
      </c>
      <c r="G105">
        <f t="shared" ref="G105:G114" si="31">(0.5+E105/D105)^F105</f>
        <v>0.20833333333333331</v>
      </c>
      <c r="H105" s="1">
        <v>0.2</v>
      </c>
      <c r="I105">
        <v>1</v>
      </c>
      <c r="J105" s="1">
        <f t="shared" si="30"/>
        <v>-1.2524005486968407E-11</v>
      </c>
    </row>
    <row r="106" spans="1:10" x14ac:dyDescent="0.25">
      <c r="B106">
        <v>0</v>
      </c>
      <c r="C106" s="1">
        <v>-1.8106995884773599E-11</v>
      </c>
      <c r="D106" s="1">
        <v>2.3999999999999998E-3</v>
      </c>
      <c r="E106">
        <f t="shared" ref="E106:E113" si="32">E105+0.0002</f>
        <v>-5.0000000000000001E-4</v>
      </c>
      <c r="F106" s="1">
        <v>1</v>
      </c>
      <c r="G106">
        <f t="shared" si="31"/>
        <v>0.29166666666666663</v>
      </c>
      <c r="H106" s="1">
        <v>0.2</v>
      </c>
      <c r="I106">
        <v>1</v>
      </c>
      <c r="J106" s="1">
        <f t="shared" si="30"/>
        <v>-1.1015089163237273E-11</v>
      </c>
    </row>
    <row r="107" spans="1:10" x14ac:dyDescent="0.25">
      <c r="B107">
        <v>0</v>
      </c>
      <c r="C107" s="1">
        <v>-1.8106995884773599E-11</v>
      </c>
      <c r="D107" s="1">
        <v>2.3999999999999998E-3</v>
      </c>
      <c r="E107">
        <f t="shared" si="32"/>
        <v>-3.0000000000000003E-4</v>
      </c>
      <c r="F107" s="1">
        <v>1</v>
      </c>
      <c r="G107">
        <f t="shared" si="31"/>
        <v>0.375</v>
      </c>
      <c r="H107" s="1">
        <v>0.2</v>
      </c>
      <c r="I107">
        <v>1</v>
      </c>
      <c r="J107" s="1">
        <f t="shared" si="30"/>
        <v>-9.5061728395061385E-12</v>
      </c>
    </row>
    <row r="108" spans="1:10" x14ac:dyDescent="0.25">
      <c r="B108">
        <v>0</v>
      </c>
      <c r="C108" s="1">
        <v>-1.8106995884773599E-11</v>
      </c>
      <c r="D108" s="1">
        <v>2.3999999999999998E-3</v>
      </c>
      <c r="E108">
        <f t="shared" si="32"/>
        <v>-1.0000000000000002E-4</v>
      </c>
      <c r="F108" s="1">
        <v>1</v>
      </c>
      <c r="G108">
        <f t="shared" si="31"/>
        <v>0.45833333333333331</v>
      </c>
      <c r="H108" s="1">
        <v>0.2</v>
      </c>
      <c r="I108">
        <v>1</v>
      </c>
      <c r="J108" s="1">
        <f t="shared" si="30"/>
        <v>-7.9972565157750074E-12</v>
      </c>
    </row>
    <row r="109" spans="1:10" x14ac:dyDescent="0.25">
      <c r="B109">
        <v>0</v>
      </c>
      <c r="C109" s="1">
        <v>-1.8106995884773599E-11</v>
      </c>
      <c r="D109" s="1">
        <v>2.3999999999999998E-3</v>
      </c>
      <c r="E109">
        <f t="shared" si="32"/>
        <v>9.9999999999999991E-5</v>
      </c>
      <c r="F109" s="1">
        <v>1</v>
      </c>
      <c r="G109">
        <f t="shared" si="31"/>
        <v>0.54166666666666663</v>
      </c>
      <c r="H109" s="1">
        <v>0.2</v>
      </c>
      <c r="I109">
        <v>1</v>
      </c>
      <c r="J109" s="1">
        <f t="shared" si="30"/>
        <v>-6.4883401920438739E-12</v>
      </c>
    </row>
    <row r="110" spans="1:10" x14ac:dyDescent="0.25">
      <c r="B110">
        <v>0</v>
      </c>
      <c r="C110" s="1">
        <v>-1.8106995884773599E-11</v>
      </c>
      <c r="D110" s="1">
        <v>2.3999999999999998E-3</v>
      </c>
      <c r="E110">
        <f t="shared" si="32"/>
        <v>3.0000000000000003E-4</v>
      </c>
      <c r="F110" s="1">
        <v>1</v>
      </c>
      <c r="G110">
        <f t="shared" si="31"/>
        <v>0.625</v>
      </c>
      <c r="H110" s="1">
        <v>0.2</v>
      </c>
      <c r="I110">
        <v>1</v>
      </c>
      <c r="J110" s="1">
        <f t="shared" si="30"/>
        <v>-4.9794238683127395E-12</v>
      </c>
    </row>
    <row r="111" spans="1:10" x14ac:dyDescent="0.25">
      <c r="B111">
        <v>0</v>
      </c>
      <c r="C111" s="1">
        <v>-1.8106995884773599E-11</v>
      </c>
      <c r="D111" s="1">
        <v>2.3999999999999998E-3</v>
      </c>
      <c r="E111">
        <f t="shared" si="32"/>
        <v>5.0000000000000001E-4</v>
      </c>
      <c r="F111" s="1">
        <v>1</v>
      </c>
      <c r="G111">
        <f t="shared" si="31"/>
        <v>0.70833333333333337</v>
      </c>
      <c r="H111" s="1">
        <v>0.2</v>
      </c>
      <c r="I111">
        <v>1</v>
      </c>
      <c r="J111" s="1">
        <f t="shared" si="30"/>
        <v>-3.4705075445816052E-12</v>
      </c>
    </row>
    <row r="112" spans="1:10" x14ac:dyDescent="0.25">
      <c r="B112">
        <v>0</v>
      </c>
      <c r="C112" s="1">
        <v>-1.8106995884773599E-11</v>
      </c>
      <c r="D112" s="1">
        <v>2.3999999999999998E-3</v>
      </c>
      <c r="E112">
        <f t="shared" si="32"/>
        <v>6.9999999999999999E-4</v>
      </c>
      <c r="F112" s="1">
        <v>1</v>
      </c>
      <c r="G112">
        <f t="shared" si="31"/>
        <v>0.79166666666666674</v>
      </c>
      <c r="H112" s="1">
        <v>0.2</v>
      </c>
      <c r="I112">
        <v>1</v>
      </c>
      <c r="J112" s="1">
        <f t="shared" si="30"/>
        <v>-1.9615912208504725E-12</v>
      </c>
    </row>
    <row r="113" spans="1:10" x14ac:dyDescent="0.25">
      <c r="B113">
        <v>0</v>
      </c>
      <c r="C113" s="1">
        <v>-1.8106995884773599E-11</v>
      </c>
      <c r="D113" s="1">
        <v>2.3999999999999998E-3</v>
      </c>
      <c r="E113">
        <f t="shared" si="32"/>
        <v>8.9999999999999998E-4</v>
      </c>
      <c r="F113" s="1">
        <v>1</v>
      </c>
      <c r="G113">
        <f t="shared" si="31"/>
        <v>0.875</v>
      </c>
      <c r="H113" s="1">
        <v>0.2</v>
      </c>
      <c r="I113">
        <v>1</v>
      </c>
      <c r="J113" s="1">
        <f t="shared" si="30"/>
        <v>-4.526748971193382E-13</v>
      </c>
    </row>
    <row r="114" spans="1:10" x14ac:dyDescent="0.25">
      <c r="B114">
        <v>0</v>
      </c>
      <c r="C114" s="1">
        <v>-1.8106995884773599E-11</v>
      </c>
      <c r="D114" s="1">
        <v>2.3999999999999998E-3</v>
      </c>
      <c r="E114" s="21">
        <v>1.1000000000000001E-3</v>
      </c>
      <c r="F114" s="1">
        <v>1</v>
      </c>
      <c r="G114">
        <f t="shared" si="31"/>
        <v>0.95833333333333348</v>
      </c>
      <c r="H114" s="1">
        <v>0.2</v>
      </c>
      <c r="I114" s="21">
        <v>1</v>
      </c>
      <c r="J114" s="1">
        <f t="shared" si="30"/>
        <v>1.0562414266117961E-12</v>
      </c>
    </row>
    <row r="116" spans="1:10" x14ac:dyDescent="0.25">
      <c r="A116" s="3" t="s">
        <v>12</v>
      </c>
      <c r="B116" s="2" t="s">
        <v>108</v>
      </c>
      <c r="C116" s="2" t="s">
        <v>111</v>
      </c>
      <c r="D116" s="2" t="s">
        <v>284</v>
      </c>
      <c r="E116" s="2" t="s">
        <v>285</v>
      </c>
      <c r="F116" s="2" t="s">
        <v>286</v>
      </c>
      <c r="G116" s="2" t="s">
        <v>135</v>
      </c>
      <c r="H116" s="2" t="s">
        <v>279</v>
      </c>
      <c r="I116" s="2" t="s">
        <v>280</v>
      </c>
      <c r="J116" s="2" t="s">
        <v>129</v>
      </c>
    </row>
    <row r="117" spans="1:10" x14ac:dyDescent="0.25">
      <c r="B117" s="1">
        <v>580.29999999999995</v>
      </c>
      <c r="C117" s="1">
        <v>0</v>
      </c>
      <c r="D117" s="1">
        <v>2.3999999999999998E-3</v>
      </c>
      <c r="E117">
        <v>-1.1000000000000001E-3</v>
      </c>
      <c r="F117" s="1">
        <v>1</v>
      </c>
      <c r="G117">
        <f>(0.5+E117/D117)^F117</f>
        <v>4.1666666666666574E-2</v>
      </c>
      <c r="H117" s="1">
        <v>0.2</v>
      </c>
      <c r="I117">
        <v>1</v>
      </c>
      <c r="J117" s="1">
        <f t="shared" ref="J117:J128" si="33">(B117-C117)*G117+C117-(B117+C117)*(H117/2)*I117</f>
        <v>-33.850833333333391</v>
      </c>
    </row>
    <row r="118" spans="1:10" x14ac:dyDescent="0.25">
      <c r="B118" s="1">
        <v>580.29999999999995</v>
      </c>
      <c r="C118" s="1">
        <v>0</v>
      </c>
      <c r="D118" s="1">
        <v>2.3999999999999998E-3</v>
      </c>
      <c r="E118">
        <f>-0.001+0.0001</f>
        <v>-8.9999999999999998E-4</v>
      </c>
      <c r="F118" s="1">
        <v>1</v>
      </c>
      <c r="G118">
        <f>(0.5+E118/D118)^F118</f>
        <v>0.125</v>
      </c>
      <c r="H118" s="1">
        <v>0.2</v>
      </c>
      <c r="I118">
        <v>1</v>
      </c>
      <c r="J118" s="1">
        <f t="shared" si="33"/>
        <v>14.507499999999993</v>
      </c>
    </row>
    <row r="119" spans="1:10" x14ac:dyDescent="0.25">
      <c r="B119" s="1">
        <v>580.29999999999995</v>
      </c>
      <c r="C119" s="1">
        <v>0</v>
      </c>
      <c r="D119" s="1">
        <v>2.3999999999999998E-3</v>
      </c>
      <c r="E119">
        <f>E118+0.0002</f>
        <v>-6.9999999999999999E-4</v>
      </c>
      <c r="F119" s="1">
        <v>1</v>
      </c>
      <c r="G119">
        <f t="shared" ref="G119:G128" si="34">(0.5+E119/D119)^F119</f>
        <v>0.20833333333333331</v>
      </c>
      <c r="H119" s="1">
        <v>0.2</v>
      </c>
      <c r="I119">
        <v>1</v>
      </c>
      <c r="J119" s="1">
        <f t="shared" si="33"/>
        <v>62.865833333333313</v>
      </c>
    </row>
    <row r="120" spans="1:10" x14ac:dyDescent="0.25">
      <c r="B120" s="1">
        <v>580.29999999999995</v>
      </c>
      <c r="C120" s="1">
        <v>0</v>
      </c>
      <c r="D120" s="1">
        <v>2.3999999999999998E-3</v>
      </c>
      <c r="E120">
        <f t="shared" ref="E120:E127" si="35">E119+0.0002</f>
        <v>-5.0000000000000001E-4</v>
      </c>
      <c r="F120" s="1">
        <v>1</v>
      </c>
      <c r="G120">
        <f t="shared" si="34"/>
        <v>0.29166666666666663</v>
      </c>
      <c r="H120" s="1">
        <v>0.2</v>
      </c>
      <c r="I120">
        <v>1</v>
      </c>
      <c r="J120" s="1">
        <f t="shared" si="33"/>
        <v>111.22416666666663</v>
      </c>
    </row>
    <row r="121" spans="1:10" x14ac:dyDescent="0.25">
      <c r="B121" s="1">
        <v>580.29999999999995</v>
      </c>
      <c r="C121" s="1">
        <v>0</v>
      </c>
      <c r="D121" s="1">
        <v>2.3999999999999998E-3</v>
      </c>
      <c r="E121">
        <f t="shared" si="35"/>
        <v>-3.0000000000000003E-4</v>
      </c>
      <c r="F121" s="1">
        <v>1</v>
      </c>
      <c r="G121">
        <f t="shared" si="34"/>
        <v>0.375</v>
      </c>
      <c r="H121" s="1">
        <v>0.2</v>
      </c>
      <c r="I121">
        <v>1</v>
      </c>
      <c r="J121" s="1">
        <f t="shared" si="33"/>
        <v>159.58249999999998</v>
      </c>
    </row>
    <row r="122" spans="1:10" x14ac:dyDescent="0.25">
      <c r="B122" s="1">
        <v>580.29999999999995</v>
      </c>
      <c r="C122" s="1">
        <v>0</v>
      </c>
      <c r="D122" s="1">
        <v>2.3999999999999998E-3</v>
      </c>
      <c r="E122">
        <f t="shared" si="35"/>
        <v>-1.0000000000000002E-4</v>
      </c>
      <c r="F122" s="1">
        <v>1</v>
      </c>
      <c r="G122">
        <f t="shared" si="34"/>
        <v>0.45833333333333331</v>
      </c>
      <c r="H122" s="1">
        <v>0.2</v>
      </c>
      <c r="I122">
        <v>1</v>
      </c>
      <c r="J122" s="1">
        <f t="shared" si="33"/>
        <v>207.9408333333333</v>
      </c>
    </row>
    <row r="123" spans="1:10" x14ac:dyDescent="0.25">
      <c r="B123" s="1">
        <v>580.29999999999995</v>
      </c>
      <c r="C123" s="1">
        <v>0</v>
      </c>
      <c r="D123" s="1">
        <v>2.3999999999999998E-3</v>
      </c>
      <c r="E123">
        <f t="shared" si="35"/>
        <v>9.9999999999999991E-5</v>
      </c>
      <c r="F123" s="1">
        <v>1</v>
      </c>
      <c r="G123">
        <f t="shared" si="34"/>
        <v>0.54166666666666663</v>
      </c>
      <c r="H123" s="1">
        <v>0.2</v>
      </c>
      <c r="I123">
        <v>1</v>
      </c>
      <c r="J123" s="1">
        <f t="shared" si="33"/>
        <v>256.29916666666657</v>
      </c>
    </row>
    <row r="124" spans="1:10" x14ac:dyDescent="0.25">
      <c r="B124" s="1">
        <v>580.29999999999995</v>
      </c>
      <c r="C124" s="1">
        <v>0</v>
      </c>
      <c r="D124" s="1">
        <v>2.3999999999999998E-3</v>
      </c>
      <c r="E124">
        <f t="shared" si="35"/>
        <v>3.0000000000000003E-4</v>
      </c>
      <c r="F124" s="1">
        <v>1</v>
      </c>
      <c r="G124">
        <f t="shared" si="34"/>
        <v>0.625</v>
      </c>
      <c r="H124" s="1">
        <v>0.2</v>
      </c>
      <c r="I124">
        <v>1</v>
      </c>
      <c r="J124" s="1">
        <f t="shared" si="33"/>
        <v>304.65750000000003</v>
      </c>
    </row>
    <row r="125" spans="1:10" x14ac:dyDescent="0.25">
      <c r="B125" s="1">
        <v>580.29999999999995</v>
      </c>
      <c r="C125" s="1">
        <v>0</v>
      </c>
      <c r="D125" s="1">
        <v>2.3999999999999998E-3</v>
      </c>
      <c r="E125">
        <f t="shared" si="35"/>
        <v>5.0000000000000001E-4</v>
      </c>
      <c r="F125" s="1">
        <v>1</v>
      </c>
      <c r="G125">
        <f t="shared" si="34"/>
        <v>0.70833333333333337</v>
      </c>
      <c r="H125" s="1">
        <v>0.2</v>
      </c>
      <c r="I125">
        <v>1</v>
      </c>
      <c r="J125" s="1">
        <f t="shared" si="33"/>
        <v>353.01583333333338</v>
      </c>
    </row>
    <row r="126" spans="1:10" x14ac:dyDescent="0.25">
      <c r="B126" s="1">
        <v>580.29999999999995</v>
      </c>
      <c r="C126" s="1">
        <v>0</v>
      </c>
      <c r="D126" s="1">
        <v>2.3999999999999998E-3</v>
      </c>
      <c r="E126">
        <f t="shared" si="35"/>
        <v>6.9999999999999999E-4</v>
      </c>
      <c r="F126" s="1">
        <v>1</v>
      </c>
      <c r="G126">
        <f t="shared" si="34"/>
        <v>0.79166666666666674</v>
      </c>
      <c r="H126" s="1">
        <v>0.2</v>
      </c>
      <c r="I126">
        <v>1</v>
      </c>
      <c r="J126" s="1">
        <f t="shared" si="33"/>
        <v>401.37416666666672</v>
      </c>
    </row>
    <row r="127" spans="1:10" x14ac:dyDescent="0.25">
      <c r="B127" s="1">
        <v>580.29999999999995</v>
      </c>
      <c r="C127" s="1">
        <v>0</v>
      </c>
      <c r="D127" s="1">
        <v>2.3999999999999998E-3</v>
      </c>
      <c r="E127">
        <f t="shared" si="35"/>
        <v>8.9999999999999998E-4</v>
      </c>
      <c r="F127" s="1">
        <v>1</v>
      </c>
      <c r="G127">
        <f t="shared" si="34"/>
        <v>0.875</v>
      </c>
      <c r="H127" s="1">
        <v>0.2</v>
      </c>
      <c r="I127">
        <v>1</v>
      </c>
      <c r="J127" s="1">
        <f t="shared" si="33"/>
        <v>449.73249999999996</v>
      </c>
    </row>
    <row r="128" spans="1:10" x14ac:dyDescent="0.25">
      <c r="B128" s="1">
        <v>580.29999999999995</v>
      </c>
      <c r="C128" s="1">
        <v>0</v>
      </c>
      <c r="D128" s="1">
        <v>2.3999999999999998E-3</v>
      </c>
      <c r="E128" s="21">
        <v>1.1000000000000001E-3</v>
      </c>
      <c r="F128" s="1">
        <v>1</v>
      </c>
      <c r="G128">
        <f t="shared" si="34"/>
        <v>0.95833333333333348</v>
      </c>
      <c r="H128" s="1">
        <v>0.2</v>
      </c>
      <c r="I128" s="21">
        <v>1</v>
      </c>
      <c r="J128" s="1">
        <f t="shared" si="33"/>
        <v>498.09083333333342</v>
      </c>
    </row>
    <row r="130" spans="1:10" x14ac:dyDescent="0.25">
      <c r="A130" s="3" t="s">
        <v>14</v>
      </c>
      <c r="B130" s="2" t="s">
        <v>108</v>
      </c>
      <c r="C130" s="2" t="s">
        <v>111</v>
      </c>
      <c r="D130" s="2" t="s">
        <v>284</v>
      </c>
      <c r="E130" s="2" t="s">
        <v>285</v>
      </c>
      <c r="F130" s="2" t="s">
        <v>286</v>
      </c>
      <c r="G130" s="2" t="s">
        <v>135</v>
      </c>
      <c r="H130" s="2" t="s">
        <v>279</v>
      </c>
      <c r="I130" s="2" t="s">
        <v>280</v>
      </c>
      <c r="J130" s="2" t="s">
        <v>129</v>
      </c>
    </row>
    <row r="131" spans="1:10" x14ac:dyDescent="0.25">
      <c r="B131">
        <v>9.3000000000000002E-11</v>
      </c>
      <c r="C131">
        <v>1.268E-8</v>
      </c>
      <c r="D131" s="1">
        <v>2.3999999999999998E-3</v>
      </c>
      <c r="E131">
        <v>-1.1000000000000001E-3</v>
      </c>
      <c r="F131" s="1">
        <v>1</v>
      </c>
      <c r="G131">
        <f>(0.5+E131/D131)^F131</f>
        <v>4.1666666666666574E-2</v>
      </c>
      <c r="H131" s="1">
        <v>0.2</v>
      </c>
      <c r="I131">
        <v>1</v>
      </c>
      <c r="J131" s="1">
        <f t="shared" ref="J131:J142" si="36">(B131-C131)*G131+C131-(B131+C131)*(H131/2)*I131</f>
        <v>1.0878241666666667E-8</v>
      </c>
    </row>
    <row r="132" spans="1:10" x14ac:dyDescent="0.25">
      <c r="B132">
        <v>9.3000000000000002E-11</v>
      </c>
      <c r="C132">
        <v>1.268E-8</v>
      </c>
      <c r="D132" s="1">
        <v>2.3999999999999998E-3</v>
      </c>
      <c r="E132">
        <f>-0.001+0.0001</f>
        <v>-8.9999999999999998E-4</v>
      </c>
      <c r="F132" s="1">
        <v>1</v>
      </c>
      <c r="G132">
        <f>(0.5+E132/D132)^F132</f>
        <v>0.125</v>
      </c>
      <c r="H132" s="1">
        <v>0.2</v>
      </c>
      <c r="I132">
        <v>1</v>
      </c>
      <c r="J132" s="1">
        <f t="shared" si="36"/>
        <v>9.8293249999999992E-9</v>
      </c>
    </row>
    <row r="133" spans="1:10" x14ac:dyDescent="0.25">
      <c r="B133">
        <v>9.3000000000000002E-11</v>
      </c>
      <c r="C133">
        <v>1.268E-8</v>
      </c>
      <c r="D133" s="1">
        <v>2.3999999999999998E-3</v>
      </c>
      <c r="E133">
        <f>E132+0.0002</f>
        <v>-6.9999999999999999E-4</v>
      </c>
      <c r="F133" s="1">
        <v>1</v>
      </c>
      <c r="G133">
        <f t="shared" ref="G133:G142" si="37">(0.5+E133/D133)^F133</f>
        <v>0.20833333333333331</v>
      </c>
      <c r="H133" s="1">
        <v>0.2</v>
      </c>
      <c r="I133">
        <v>1</v>
      </c>
      <c r="J133" s="1">
        <f t="shared" si="36"/>
        <v>8.7804083333333332E-9</v>
      </c>
    </row>
    <row r="134" spans="1:10" x14ac:dyDescent="0.25">
      <c r="B134">
        <v>9.3000000000000002E-11</v>
      </c>
      <c r="C134">
        <v>1.268E-8</v>
      </c>
      <c r="D134" s="1">
        <v>2.3999999999999998E-3</v>
      </c>
      <c r="E134">
        <f t="shared" ref="E134:E141" si="38">E133+0.0002</f>
        <v>-5.0000000000000001E-4</v>
      </c>
      <c r="F134" s="1">
        <v>1</v>
      </c>
      <c r="G134">
        <f t="shared" si="37"/>
        <v>0.29166666666666663</v>
      </c>
      <c r="H134" s="1">
        <v>0.2</v>
      </c>
      <c r="I134">
        <v>1</v>
      </c>
      <c r="J134" s="1">
        <f t="shared" si="36"/>
        <v>7.7314916666666672E-9</v>
      </c>
    </row>
    <row r="135" spans="1:10" x14ac:dyDescent="0.25">
      <c r="B135">
        <v>9.3000000000000002E-11</v>
      </c>
      <c r="C135">
        <v>1.268E-8</v>
      </c>
      <c r="D135" s="1">
        <v>2.3999999999999998E-3</v>
      </c>
      <c r="E135">
        <f t="shared" si="38"/>
        <v>-3.0000000000000003E-4</v>
      </c>
      <c r="F135" s="1">
        <v>1</v>
      </c>
      <c r="G135">
        <f t="shared" si="37"/>
        <v>0.375</v>
      </c>
      <c r="H135" s="1">
        <v>0.2</v>
      </c>
      <c r="I135">
        <v>1</v>
      </c>
      <c r="J135" s="1">
        <f t="shared" si="36"/>
        <v>6.6825749999999995E-9</v>
      </c>
    </row>
    <row r="136" spans="1:10" x14ac:dyDescent="0.25">
      <c r="B136">
        <v>9.3000000000000002E-11</v>
      </c>
      <c r="C136">
        <v>1.268E-8</v>
      </c>
      <c r="D136" s="1">
        <v>2.3999999999999998E-3</v>
      </c>
      <c r="E136">
        <f t="shared" si="38"/>
        <v>-1.0000000000000002E-4</v>
      </c>
      <c r="F136" s="1">
        <v>1</v>
      </c>
      <c r="G136">
        <f t="shared" si="37"/>
        <v>0.45833333333333331</v>
      </c>
      <c r="H136" s="1">
        <v>0.2</v>
      </c>
      <c r="I136">
        <v>1</v>
      </c>
      <c r="J136" s="1">
        <f t="shared" si="36"/>
        <v>5.6336583333333335E-9</v>
      </c>
    </row>
    <row r="137" spans="1:10" x14ac:dyDescent="0.25">
      <c r="B137">
        <v>9.3000000000000002E-11</v>
      </c>
      <c r="C137">
        <v>1.268E-8</v>
      </c>
      <c r="D137" s="1">
        <v>2.3999999999999998E-3</v>
      </c>
      <c r="E137">
        <f t="shared" si="38"/>
        <v>9.9999999999999991E-5</v>
      </c>
      <c r="F137" s="1">
        <v>1</v>
      </c>
      <c r="G137">
        <f t="shared" si="37"/>
        <v>0.54166666666666663</v>
      </c>
      <c r="H137" s="1">
        <v>0.2</v>
      </c>
      <c r="I137">
        <v>1</v>
      </c>
      <c r="J137" s="1">
        <f t="shared" si="36"/>
        <v>4.5847416666666667E-9</v>
      </c>
    </row>
    <row r="138" spans="1:10" x14ac:dyDescent="0.25">
      <c r="B138">
        <v>9.3000000000000002E-11</v>
      </c>
      <c r="C138">
        <v>1.268E-8</v>
      </c>
      <c r="D138" s="1">
        <v>2.3999999999999998E-3</v>
      </c>
      <c r="E138">
        <f t="shared" si="38"/>
        <v>3.0000000000000003E-4</v>
      </c>
      <c r="F138" s="1">
        <v>1</v>
      </c>
      <c r="G138">
        <f t="shared" si="37"/>
        <v>0.625</v>
      </c>
      <c r="H138" s="1">
        <v>0.2</v>
      </c>
      <c r="I138">
        <v>1</v>
      </c>
      <c r="J138" s="1">
        <f t="shared" si="36"/>
        <v>3.5358249999999998E-9</v>
      </c>
    </row>
    <row r="139" spans="1:10" x14ac:dyDescent="0.25">
      <c r="B139">
        <v>9.3000000000000002E-11</v>
      </c>
      <c r="C139">
        <v>1.268E-8</v>
      </c>
      <c r="D139" s="1">
        <v>2.3999999999999998E-3</v>
      </c>
      <c r="E139">
        <f t="shared" si="38"/>
        <v>5.0000000000000001E-4</v>
      </c>
      <c r="F139" s="1">
        <v>1</v>
      </c>
      <c r="G139">
        <f t="shared" si="37"/>
        <v>0.70833333333333337</v>
      </c>
      <c r="H139" s="1">
        <v>0.2</v>
      </c>
      <c r="I139">
        <v>1</v>
      </c>
      <c r="J139" s="1">
        <f t="shared" si="36"/>
        <v>2.4869083333333322E-9</v>
      </c>
    </row>
    <row r="140" spans="1:10" x14ac:dyDescent="0.25">
      <c r="B140">
        <v>9.3000000000000002E-11</v>
      </c>
      <c r="C140">
        <v>1.268E-8</v>
      </c>
      <c r="D140" s="1">
        <v>2.3999999999999998E-3</v>
      </c>
      <c r="E140">
        <f t="shared" si="38"/>
        <v>6.9999999999999999E-4</v>
      </c>
      <c r="F140" s="1">
        <v>1</v>
      </c>
      <c r="G140">
        <f t="shared" si="37"/>
        <v>0.79166666666666674</v>
      </c>
      <c r="H140" s="1">
        <v>0.2</v>
      </c>
      <c r="I140">
        <v>1</v>
      </c>
      <c r="J140" s="1">
        <f t="shared" si="36"/>
        <v>1.4379916666666645E-9</v>
      </c>
    </row>
    <row r="141" spans="1:10" x14ac:dyDescent="0.25">
      <c r="B141">
        <v>9.3000000000000002E-11</v>
      </c>
      <c r="C141">
        <v>1.268E-8</v>
      </c>
      <c r="D141" s="1">
        <v>2.3999999999999998E-3</v>
      </c>
      <c r="E141">
        <f t="shared" si="38"/>
        <v>8.9999999999999998E-4</v>
      </c>
      <c r="F141" s="1">
        <v>1</v>
      </c>
      <c r="G141">
        <f t="shared" si="37"/>
        <v>0.875</v>
      </c>
      <c r="H141" s="1">
        <v>0.2</v>
      </c>
      <c r="I141">
        <v>1</v>
      </c>
      <c r="J141" s="1">
        <f t="shared" si="36"/>
        <v>3.8907500000000013E-10</v>
      </c>
    </row>
    <row r="142" spans="1:10" x14ac:dyDescent="0.25">
      <c r="B142">
        <v>9.3000000000000002E-11</v>
      </c>
      <c r="C142">
        <v>1.268E-8</v>
      </c>
      <c r="D142" s="1">
        <v>2.3999999999999998E-3</v>
      </c>
      <c r="E142" s="21">
        <v>1.1000000000000001E-3</v>
      </c>
      <c r="F142" s="1">
        <v>1</v>
      </c>
      <c r="G142">
        <f t="shared" si="37"/>
        <v>0.95833333333333348</v>
      </c>
      <c r="H142" s="1">
        <v>0.2</v>
      </c>
      <c r="I142" s="21">
        <v>1</v>
      </c>
      <c r="J142" s="1">
        <f t="shared" si="36"/>
        <v>-6.598416666666692E-10</v>
      </c>
    </row>
    <row r="143" spans="1:10" x14ac:dyDescent="0.25">
      <c r="A143" s="3" t="s">
        <v>16</v>
      </c>
      <c r="B143" s="2" t="s">
        <v>108</v>
      </c>
      <c r="C143" s="2" t="s">
        <v>111</v>
      </c>
      <c r="D143" s="2" t="s">
        <v>284</v>
      </c>
      <c r="E143" s="2" t="s">
        <v>285</v>
      </c>
      <c r="F143" s="2" t="s">
        <v>286</v>
      </c>
      <c r="G143" s="2" t="s">
        <v>135</v>
      </c>
      <c r="H143" s="2" t="s">
        <v>279</v>
      </c>
      <c r="I143" s="2" t="s">
        <v>280</v>
      </c>
      <c r="J143" s="2" t="s">
        <v>129</v>
      </c>
    </row>
    <row r="144" spans="1:10" x14ac:dyDescent="0.25">
      <c r="B144" s="1">
        <v>1.5699999999999999E-4</v>
      </c>
      <c r="C144" s="1">
        <v>1.0000000000000001E-5</v>
      </c>
      <c r="D144" s="1">
        <v>2.3999999999999998E-3</v>
      </c>
      <c r="E144">
        <v>-1.1000000000000001E-3</v>
      </c>
      <c r="F144" s="1">
        <v>1</v>
      </c>
      <c r="G144">
        <f>(0.5+E144/D144)^F144</f>
        <v>4.1666666666666574E-2</v>
      </c>
      <c r="H144" s="1">
        <v>0.2</v>
      </c>
      <c r="I144">
        <v>1</v>
      </c>
      <c r="J144" s="1">
        <f t="shared" ref="J144:J155" si="39">(B144-C144)*G144+C144-(B144+C144)*(H144/2)*I144</f>
        <v>-5.7500000000001398E-7</v>
      </c>
    </row>
    <row r="145" spans="1:10" x14ac:dyDescent="0.25">
      <c r="B145" s="1">
        <v>1.5699999999999999E-4</v>
      </c>
      <c r="C145" s="1">
        <v>1.0000000000000001E-5</v>
      </c>
      <c r="D145" s="1">
        <v>2.3999999999999998E-3</v>
      </c>
      <c r="E145">
        <f>-0.001+0.0001</f>
        <v>-8.9999999999999998E-4</v>
      </c>
      <c r="F145" s="1">
        <v>1</v>
      </c>
      <c r="G145">
        <f>(0.5+E145/D145)^F145</f>
        <v>0.125</v>
      </c>
      <c r="H145" s="1">
        <v>0.2</v>
      </c>
      <c r="I145">
        <v>1</v>
      </c>
      <c r="J145" s="1">
        <f t="shared" si="39"/>
        <v>1.1674999999999999E-5</v>
      </c>
    </row>
    <row r="146" spans="1:10" x14ac:dyDescent="0.25">
      <c r="B146" s="1">
        <v>1.5699999999999999E-4</v>
      </c>
      <c r="C146" s="1">
        <v>1.0000000000000001E-5</v>
      </c>
      <c r="D146" s="1">
        <v>2.3999999999999998E-3</v>
      </c>
      <c r="E146">
        <f>E145+0.0002</f>
        <v>-6.9999999999999999E-4</v>
      </c>
      <c r="F146" s="1">
        <v>1</v>
      </c>
      <c r="G146">
        <f t="shared" ref="G146:G155" si="40">(0.5+E146/D146)^F146</f>
        <v>0.20833333333333331</v>
      </c>
      <c r="H146" s="1">
        <v>0.2</v>
      </c>
      <c r="I146">
        <v>1</v>
      </c>
      <c r="J146" s="1">
        <f t="shared" si="39"/>
        <v>2.3924999999999999E-5</v>
      </c>
    </row>
    <row r="147" spans="1:10" x14ac:dyDescent="0.25">
      <c r="B147" s="1">
        <v>1.5699999999999999E-4</v>
      </c>
      <c r="C147" s="1">
        <v>1.0000000000000001E-5</v>
      </c>
      <c r="D147" s="1">
        <v>2.3999999999999998E-3</v>
      </c>
      <c r="E147">
        <f t="shared" ref="E147:E154" si="41">E146+0.0002</f>
        <v>-5.0000000000000001E-4</v>
      </c>
      <c r="F147" s="1">
        <v>1</v>
      </c>
      <c r="G147">
        <f t="shared" si="40"/>
        <v>0.29166666666666663</v>
      </c>
      <c r="H147" s="1">
        <v>0.2</v>
      </c>
      <c r="I147">
        <v>1</v>
      </c>
      <c r="J147" s="1">
        <f t="shared" si="39"/>
        <v>3.6174999999999992E-5</v>
      </c>
    </row>
    <row r="148" spans="1:10" x14ac:dyDescent="0.25">
      <c r="B148" s="1">
        <v>1.5699999999999999E-4</v>
      </c>
      <c r="C148" s="1">
        <v>1.0000000000000001E-5</v>
      </c>
      <c r="D148" s="1">
        <v>2.3999999999999998E-3</v>
      </c>
      <c r="E148">
        <f t="shared" si="41"/>
        <v>-3.0000000000000003E-4</v>
      </c>
      <c r="F148" s="1">
        <v>1</v>
      </c>
      <c r="G148">
        <f t="shared" si="40"/>
        <v>0.375</v>
      </c>
      <c r="H148" s="1">
        <v>0.2</v>
      </c>
      <c r="I148">
        <v>1</v>
      </c>
      <c r="J148" s="1">
        <f t="shared" si="39"/>
        <v>4.8424999999999998E-5</v>
      </c>
    </row>
    <row r="149" spans="1:10" x14ac:dyDescent="0.25">
      <c r="B149" s="1">
        <v>1.5699999999999999E-4</v>
      </c>
      <c r="C149" s="1">
        <v>1.0000000000000001E-5</v>
      </c>
      <c r="D149" s="1">
        <v>2.3999999999999998E-3</v>
      </c>
      <c r="E149">
        <f t="shared" si="41"/>
        <v>-1.0000000000000002E-4</v>
      </c>
      <c r="F149" s="1">
        <v>1</v>
      </c>
      <c r="G149">
        <f t="shared" si="40"/>
        <v>0.45833333333333331</v>
      </c>
      <c r="H149" s="1">
        <v>0.2</v>
      </c>
      <c r="I149">
        <v>1</v>
      </c>
      <c r="J149" s="1">
        <f t="shared" si="39"/>
        <v>6.0674999999999998E-5</v>
      </c>
    </row>
    <row r="150" spans="1:10" x14ac:dyDescent="0.25">
      <c r="B150" s="1">
        <v>1.5699999999999999E-4</v>
      </c>
      <c r="C150" s="1">
        <v>1.0000000000000001E-5</v>
      </c>
      <c r="D150" s="1">
        <v>2.3999999999999998E-3</v>
      </c>
      <c r="E150">
        <f t="shared" si="41"/>
        <v>9.9999999999999991E-5</v>
      </c>
      <c r="F150" s="1">
        <v>1</v>
      </c>
      <c r="G150">
        <f t="shared" si="40"/>
        <v>0.54166666666666663</v>
      </c>
      <c r="H150" s="1">
        <v>0.2</v>
      </c>
      <c r="I150">
        <v>1</v>
      </c>
      <c r="J150" s="1">
        <f t="shared" si="39"/>
        <v>7.2924999999999997E-5</v>
      </c>
    </row>
    <row r="151" spans="1:10" x14ac:dyDescent="0.25">
      <c r="B151" s="1">
        <v>1.5699999999999999E-4</v>
      </c>
      <c r="C151" s="1">
        <v>1.0000000000000001E-5</v>
      </c>
      <c r="D151" s="1">
        <v>2.3999999999999998E-3</v>
      </c>
      <c r="E151">
        <f t="shared" si="41"/>
        <v>3.0000000000000003E-4</v>
      </c>
      <c r="F151" s="1">
        <v>1</v>
      </c>
      <c r="G151">
        <f t="shared" si="40"/>
        <v>0.625</v>
      </c>
      <c r="H151" s="1">
        <v>0.2</v>
      </c>
      <c r="I151">
        <v>1</v>
      </c>
      <c r="J151" s="1">
        <f t="shared" si="39"/>
        <v>8.5174999999999997E-5</v>
      </c>
    </row>
    <row r="152" spans="1:10" x14ac:dyDescent="0.25">
      <c r="B152" s="1">
        <v>1.5699999999999999E-4</v>
      </c>
      <c r="C152" s="1">
        <v>1.0000000000000001E-5</v>
      </c>
      <c r="D152" s="1">
        <v>2.3999999999999998E-3</v>
      </c>
      <c r="E152">
        <f t="shared" si="41"/>
        <v>5.0000000000000001E-4</v>
      </c>
      <c r="F152" s="1">
        <v>1</v>
      </c>
      <c r="G152">
        <f t="shared" si="40"/>
        <v>0.70833333333333337</v>
      </c>
      <c r="H152" s="1">
        <v>0.2</v>
      </c>
      <c r="I152">
        <v>1</v>
      </c>
      <c r="J152" s="1">
        <f t="shared" si="39"/>
        <v>9.7424999999999996E-5</v>
      </c>
    </row>
    <row r="153" spans="1:10" x14ac:dyDescent="0.25">
      <c r="B153" s="1">
        <v>1.5699999999999999E-4</v>
      </c>
      <c r="C153" s="1">
        <v>1.0000000000000001E-5</v>
      </c>
      <c r="D153" s="1">
        <v>2.3999999999999998E-3</v>
      </c>
      <c r="E153">
        <f t="shared" si="41"/>
        <v>6.9999999999999999E-4</v>
      </c>
      <c r="F153" s="1">
        <v>1</v>
      </c>
      <c r="G153">
        <f t="shared" si="40"/>
        <v>0.79166666666666674</v>
      </c>
      <c r="H153" s="1">
        <v>0.2</v>
      </c>
      <c r="I153">
        <v>1</v>
      </c>
      <c r="J153" s="1">
        <f t="shared" si="39"/>
        <v>1.0967500000000002E-4</v>
      </c>
    </row>
    <row r="154" spans="1:10" x14ac:dyDescent="0.25">
      <c r="B154" s="1">
        <v>1.5699999999999999E-4</v>
      </c>
      <c r="C154" s="1">
        <v>1.0000000000000001E-5</v>
      </c>
      <c r="D154" s="1">
        <v>2.3999999999999998E-3</v>
      </c>
      <c r="E154">
        <f t="shared" si="41"/>
        <v>8.9999999999999998E-4</v>
      </c>
      <c r="F154" s="1">
        <v>1</v>
      </c>
      <c r="G154">
        <f t="shared" si="40"/>
        <v>0.875</v>
      </c>
      <c r="H154" s="1">
        <v>0.2</v>
      </c>
      <c r="I154">
        <v>1</v>
      </c>
      <c r="J154" s="1">
        <f t="shared" si="39"/>
        <v>1.21925E-4</v>
      </c>
    </row>
    <row r="155" spans="1:10" x14ac:dyDescent="0.25">
      <c r="B155" s="1">
        <v>1.5699999999999999E-4</v>
      </c>
      <c r="C155" s="1">
        <v>1.0000000000000001E-5</v>
      </c>
      <c r="D155" s="1">
        <v>2.3999999999999998E-3</v>
      </c>
      <c r="E155" s="21">
        <v>1.1000000000000001E-3</v>
      </c>
      <c r="F155" s="1">
        <v>1</v>
      </c>
      <c r="G155">
        <f t="shared" si="40"/>
        <v>0.95833333333333348</v>
      </c>
      <c r="H155" s="1">
        <v>0.2</v>
      </c>
      <c r="I155" s="21">
        <v>1</v>
      </c>
      <c r="J155" s="1">
        <f t="shared" si="39"/>
        <v>1.3417500000000002E-4</v>
      </c>
    </row>
    <row r="156" spans="1:10" x14ac:dyDescent="0.25">
      <c r="A156" s="3" t="s">
        <v>21</v>
      </c>
      <c r="B156" s="2" t="s">
        <v>108</v>
      </c>
      <c r="C156" s="2" t="s">
        <v>111</v>
      </c>
      <c r="D156" s="2" t="s">
        <v>284</v>
      </c>
      <c r="E156" s="2" t="s">
        <v>285</v>
      </c>
      <c r="F156" s="2" t="s">
        <v>286</v>
      </c>
      <c r="G156" s="2" t="s">
        <v>135</v>
      </c>
      <c r="H156" s="2" t="s">
        <v>279</v>
      </c>
      <c r="I156" s="2" t="s">
        <v>280</v>
      </c>
      <c r="J156" s="2" t="s">
        <v>129</v>
      </c>
    </row>
    <row r="157" spans="1:10" x14ac:dyDescent="0.25">
      <c r="B157" s="1">
        <v>1.0000000000000001E-5</v>
      </c>
      <c r="C157" s="1">
        <v>1.5699999999999999E-5</v>
      </c>
      <c r="D157" s="1">
        <v>2.3999999999999998E-3</v>
      </c>
      <c r="E157">
        <v>-1.1000000000000001E-3</v>
      </c>
      <c r="F157" s="1">
        <v>1</v>
      </c>
      <c r="G157">
        <f>(0.5+E157/D157)^F157</f>
        <v>4.1666666666666574E-2</v>
      </c>
      <c r="H157" s="1">
        <v>0.2</v>
      </c>
      <c r="I157">
        <v>1</v>
      </c>
      <c r="J157" s="1">
        <f t="shared" ref="J157:J168" si="42">(B157-C157)*G157+C157-(B157+C157)*(H157/2)*I157</f>
        <v>1.2892499999999999E-5</v>
      </c>
    </row>
    <row r="158" spans="1:10" x14ac:dyDescent="0.25">
      <c r="B158" s="1">
        <v>1.0000000000000001E-5</v>
      </c>
      <c r="C158" s="1">
        <v>1.5699999999999999E-5</v>
      </c>
      <c r="D158" s="1">
        <v>2.3999999999999998E-3</v>
      </c>
      <c r="E158">
        <f>-0.001+0.0001</f>
        <v>-8.9999999999999998E-4</v>
      </c>
      <c r="F158" s="1">
        <v>1</v>
      </c>
      <c r="G158">
        <f>(0.5+E158/D158)^F158</f>
        <v>0.125</v>
      </c>
      <c r="H158" s="1">
        <v>0.2</v>
      </c>
      <c r="I158">
        <v>1</v>
      </c>
      <c r="J158" s="1">
        <f t="shared" si="42"/>
        <v>1.2417499999999998E-5</v>
      </c>
    </row>
    <row r="159" spans="1:10" x14ac:dyDescent="0.25">
      <c r="B159" s="1">
        <v>1.0000000000000001E-5</v>
      </c>
      <c r="C159" s="1">
        <v>1.5699999999999999E-5</v>
      </c>
      <c r="D159" s="1">
        <v>2.3999999999999998E-3</v>
      </c>
      <c r="E159">
        <f>E158+0.0002</f>
        <v>-6.9999999999999999E-4</v>
      </c>
      <c r="F159" s="1">
        <v>1</v>
      </c>
      <c r="G159">
        <f t="shared" ref="G159:G168" si="43">(0.5+E159/D159)^F159</f>
        <v>0.20833333333333331</v>
      </c>
      <c r="H159" s="1">
        <v>0.2</v>
      </c>
      <c r="I159">
        <v>1</v>
      </c>
      <c r="J159" s="1">
        <f t="shared" si="42"/>
        <v>1.1942499999999998E-5</v>
      </c>
    </row>
    <row r="160" spans="1:10" x14ac:dyDescent="0.25">
      <c r="B160" s="1">
        <v>1.0000000000000001E-5</v>
      </c>
      <c r="C160" s="1">
        <v>1.5699999999999999E-5</v>
      </c>
      <c r="D160" s="1">
        <v>2.3999999999999998E-3</v>
      </c>
      <c r="E160">
        <f t="shared" ref="E160:E167" si="44">E159+0.0002</f>
        <v>-5.0000000000000001E-4</v>
      </c>
      <c r="F160" s="1">
        <v>1</v>
      </c>
      <c r="G160">
        <f t="shared" si="43"/>
        <v>0.29166666666666663</v>
      </c>
      <c r="H160" s="1">
        <v>0.2</v>
      </c>
      <c r="I160">
        <v>1</v>
      </c>
      <c r="J160" s="1">
        <f t="shared" si="42"/>
        <v>1.1467499999999998E-5</v>
      </c>
    </row>
    <row r="161" spans="1:11" x14ac:dyDescent="0.25">
      <c r="B161" s="1">
        <v>1.0000000000000001E-5</v>
      </c>
      <c r="C161" s="1">
        <v>1.5699999999999999E-5</v>
      </c>
      <c r="D161" s="1">
        <v>2.3999999999999998E-3</v>
      </c>
      <c r="E161">
        <f t="shared" si="44"/>
        <v>-3.0000000000000003E-4</v>
      </c>
      <c r="F161" s="1">
        <v>1</v>
      </c>
      <c r="G161">
        <f t="shared" si="43"/>
        <v>0.375</v>
      </c>
      <c r="H161" s="1">
        <v>0.2</v>
      </c>
      <c r="I161">
        <v>1</v>
      </c>
      <c r="J161" s="1">
        <f t="shared" si="42"/>
        <v>1.0992499999999999E-5</v>
      </c>
    </row>
    <row r="162" spans="1:11" x14ac:dyDescent="0.25">
      <c r="B162" s="1">
        <v>1.0000000000000001E-5</v>
      </c>
      <c r="C162" s="1">
        <v>1.5699999999999999E-5</v>
      </c>
      <c r="D162" s="1">
        <v>2.3999999999999998E-3</v>
      </c>
      <c r="E162">
        <f t="shared" si="44"/>
        <v>-1.0000000000000002E-4</v>
      </c>
      <c r="F162" s="1">
        <v>1</v>
      </c>
      <c r="G162">
        <f t="shared" si="43"/>
        <v>0.45833333333333331</v>
      </c>
      <c r="H162" s="1">
        <v>0.2</v>
      </c>
      <c r="I162">
        <v>1</v>
      </c>
      <c r="J162" s="1">
        <f t="shared" si="42"/>
        <v>1.0517499999999999E-5</v>
      </c>
    </row>
    <row r="163" spans="1:11" x14ac:dyDescent="0.25">
      <c r="B163" s="1">
        <v>1.0000000000000001E-5</v>
      </c>
      <c r="C163" s="1">
        <v>1.5699999999999999E-5</v>
      </c>
      <c r="D163" s="1">
        <v>2.3999999999999998E-3</v>
      </c>
      <c r="E163">
        <f t="shared" si="44"/>
        <v>9.9999999999999991E-5</v>
      </c>
      <c r="F163" s="1">
        <v>1</v>
      </c>
      <c r="G163">
        <f t="shared" si="43"/>
        <v>0.54166666666666663</v>
      </c>
      <c r="H163" s="1">
        <v>0.2</v>
      </c>
      <c r="I163">
        <v>1</v>
      </c>
      <c r="J163" s="1">
        <f t="shared" si="42"/>
        <v>1.0042499999999999E-5</v>
      </c>
    </row>
    <row r="164" spans="1:11" x14ac:dyDescent="0.25">
      <c r="B164" s="1">
        <v>1.0000000000000001E-5</v>
      </c>
      <c r="C164" s="1">
        <v>1.5699999999999999E-5</v>
      </c>
      <c r="D164" s="1">
        <v>2.3999999999999998E-3</v>
      </c>
      <c r="E164">
        <f t="shared" si="44"/>
        <v>3.0000000000000003E-4</v>
      </c>
      <c r="F164" s="1">
        <v>1</v>
      </c>
      <c r="G164">
        <f t="shared" si="43"/>
        <v>0.625</v>
      </c>
      <c r="H164" s="1">
        <v>0.2</v>
      </c>
      <c r="I164">
        <v>1</v>
      </c>
      <c r="J164" s="1">
        <f t="shared" si="42"/>
        <v>9.5674999999999995E-6</v>
      </c>
    </row>
    <row r="165" spans="1:11" x14ac:dyDescent="0.25">
      <c r="B165" s="1">
        <v>1.0000000000000001E-5</v>
      </c>
      <c r="C165" s="1">
        <v>1.5699999999999999E-5</v>
      </c>
      <c r="D165" s="1">
        <v>2.3999999999999998E-3</v>
      </c>
      <c r="E165">
        <f t="shared" si="44"/>
        <v>5.0000000000000001E-4</v>
      </c>
      <c r="F165" s="1">
        <v>1</v>
      </c>
      <c r="G165">
        <f t="shared" si="43"/>
        <v>0.70833333333333337</v>
      </c>
      <c r="H165" s="1">
        <v>0.2</v>
      </c>
      <c r="I165">
        <v>1</v>
      </c>
      <c r="J165" s="1">
        <f t="shared" si="42"/>
        <v>9.0924999999999981E-6</v>
      </c>
    </row>
    <row r="166" spans="1:11" x14ac:dyDescent="0.25">
      <c r="B166" s="1">
        <v>1.0000000000000001E-5</v>
      </c>
      <c r="C166" s="1">
        <v>1.5699999999999999E-5</v>
      </c>
      <c r="D166" s="1">
        <v>2.3999999999999998E-3</v>
      </c>
      <c r="E166">
        <f t="shared" si="44"/>
        <v>6.9999999999999999E-4</v>
      </c>
      <c r="F166" s="1">
        <v>1</v>
      </c>
      <c r="G166">
        <f t="shared" si="43"/>
        <v>0.79166666666666674</v>
      </c>
      <c r="H166" s="1">
        <v>0.2</v>
      </c>
      <c r="I166">
        <v>1</v>
      </c>
      <c r="J166" s="1">
        <f t="shared" si="42"/>
        <v>8.6175000000000001E-6</v>
      </c>
    </row>
    <row r="167" spans="1:11" x14ac:dyDescent="0.25">
      <c r="B167" s="1">
        <v>1.0000000000000001E-5</v>
      </c>
      <c r="C167" s="1">
        <v>1.5699999999999999E-5</v>
      </c>
      <c r="D167" s="1">
        <v>2.3999999999999998E-3</v>
      </c>
      <c r="E167">
        <f t="shared" si="44"/>
        <v>8.9999999999999998E-4</v>
      </c>
      <c r="F167" s="1">
        <v>1</v>
      </c>
      <c r="G167">
        <f t="shared" si="43"/>
        <v>0.875</v>
      </c>
      <c r="H167" s="1">
        <v>0.2</v>
      </c>
      <c r="I167">
        <v>1</v>
      </c>
      <c r="J167" s="1">
        <f t="shared" si="42"/>
        <v>8.1424999999999987E-6</v>
      </c>
    </row>
    <row r="168" spans="1:11" x14ac:dyDescent="0.25">
      <c r="B168" s="1">
        <v>1.0000000000000001E-5</v>
      </c>
      <c r="C168" s="1">
        <v>1.5699999999999999E-5</v>
      </c>
      <c r="D168" s="1">
        <v>2.3999999999999998E-3</v>
      </c>
      <c r="E168" s="21">
        <v>1.1000000000000001E-3</v>
      </c>
      <c r="F168" s="1">
        <v>1</v>
      </c>
      <c r="G168">
        <f t="shared" si="43"/>
        <v>0.95833333333333348</v>
      </c>
      <c r="H168" s="1">
        <v>0.2</v>
      </c>
      <c r="I168" s="21">
        <v>1</v>
      </c>
      <c r="J168" s="1">
        <f t="shared" si="42"/>
        <v>7.667499999999999E-6</v>
      </c>
    </row>
    <row r="169" spans="1:11" x14ac:dyDescent="0.25">
      <c r="A169" s="3" t="s">
        <v>83</v>
      </c>
      <c r="B169" s="2" t="s">
        <v>108</v>
      </c>
      <c r="C169" s="2" t="s">
        <v>111</v>
      </c>
      <c r="D169" s="2" t="s">
        <v>284</v>
      </c>
      <c r="E169" s="2" t="s">
        <v>285</v>
      </c>
      <c r="F169" s="2" t="s">
        <v>286</v>
      </c>
      <c r="G169" s="2" t="s">
        <v>135</v>
      </c>
      <c r="H169" s="2" t="s">
        <v>279</v>
      </c>
      <c r="I169" s="2" t="s">
        <v>280</v>
      </c>
      <c r="J169" s="2" t="s">
        <v>129</v>
      </c>
      <c r="K169" s="2" t="s">
        <v>155</v>
      </c>
    </row>
    <row r="170" spans="1:11" x14ac:dyDescent="0.25">
      <c r="B170" s="1">
        <v>2.5</v>
      </c>
      <c r="C170" s="1">
        <v>3.2</v>
      </c>
      <c r="D170" s="1">
        <v>2.3999999999999998E-3</v>
      </c>
      <c r="E170">
        <v>-1.1000000000000001E-3</v>
      </c>
      <c r="F170" s="1">
        <v>1</v>
      </c>
      <c r="G170">
        <f>(0.5+E170/D170)^F170</f>
        <v>4.1666666666666574E-2</v>
      </c>
      <c r="H170" s="1">
        <v>0.2</v>
      </c>
      <c r="I170">
        <v>1</v>
      </c>
      <c r="J170" s="1">
        <f t="shared" ref="J170:J181" si="45">(B170-C170)*G170+C170-(B170+C170)*(H170/2)*I170</f>
        <v>2.6008333333333331</v>
      </c>
      <c r="K170" s="1">
        <f>1/J170</f>
        <v>0.38449214995193853</v>
      </c>
    </row>
    <row r="171" spans="1:11" x14ac:dyDescent="0.25">
      <c r="B171" s="1">
        <v>2.5</v>
      </c>
      <c r="C171" s="1">
        <v>3.2</v>
      </c>
      <c r="D171" s="1">
        <v>2.3999999999999998E-3</v>
      </c>
      <c r="E171">
        <f>-0.001+0.0001</f>
        <v>-8.9999999999999998E-4</v>
      </c>
      <c r="F171" s="1">
        <v>1</v>
      </c>
      <c r="G171">
        <f>(0.5+E171/D171)^F171</f>
        <v>0.125</v>
      </c>
      <c r="H171" s="1">
        <v>0.2</v>
      </c>
      <c r="I171">
        <v>1</v>
      </c>
      <c r="J171" s="1">
        <f t="shared" si="45"/>
        <v>2.5425000000000004</v>
      </c>
      <c r="K171" s="1">
        <f>1/J171</f>
        <v>0.39331366764995079</v>
      </c>
    </row>
    <row r="172" spans="1:11" x14ac:dyDescent="0.25">
      <c r="B172" s="1">
        <v>2.5</v>
      </c>
      <c r="C172" s="1">
        <v>3.2</v>
      </c>
      <c r="D172" s="1">
        <v>2.3999999999999998E-3</v>
      </c>
      <c r="E172">
        <f>E171+0.0002</f>
        <v>-6.9999999999999999E-4</v>
      </c>
      <c r="F172" s="1">
        <v>1</v>
      </c>
      <c r="G172">
        <f t="shared" ref="G172:G181" si="46">(0.5+E172/D172)^F172</f>
        <v>0.20833333333333331</v>
      </c>
      <c r="H172" s="1">
        <v>0.2</v>
      </c>
      <c r="I172">
        <v>1</v>
      </c>
      <c r="J172" s="1">
        <f t="shared" si="45"/>
        <v>2.4841666666666669</v>
      </c>
      <c r="K172" s="1">
        <f t="shared" ref="K172:K181" si="47">1/J172</f>
        <v>0.40254948004025493</v>
      </c>
    </row>
    <row r="173" spans="1:11" x14ac:dyDescent="0.25">
      <c r="B173" s="1">
        <v>2.5</v>
      </c>
      <c r="C173" s="1">
        <v>3.2</v>
      </c>
      <c r="D173" s="1">
        <v>2.3999999999999998E-3</v>
      </c>
      <c r="E173">
        <f t="shared" ref="E173:E180" si="48">E172+0.0002</f>
        <v>-5.0000000000000001E-4</v>
      </c>
      <c r="F173" s="1">
        <v>1</v>
      </c>
      <c r="G173">
        <f t="shared" si="46"/>
        <v>0.29166666666666663</v>
      </c>
      <c r="H173" s="1">
        <v>0.2</v>
      </c>
      <c r="I173">
        <v>1</v>
      </c>
      <c r="J173" s="1">
        <f t="shared" si="45"/>
        <v>2.4258333333333333</v>
      </c>
      <c r="K173" s="1">
        <f t="shared" si="47"/>
        <v>0.41222947440742014</v>
      </c>
    </row>
    <row r="174" spans="1:11" x14ac:dyDescent="0.25">
      <c r="B174" s="1">
        <v>2.5</v>
      </c>
      <c r="C174" s="1">
        <v>3.2</v>
      </c>
      <c r="D174" s="1">
        <v>2.3999999999999998E-3</v>
      </c>
      <c r="E174">
        <f t="shared" si="48"/>
        <v>-3.0000000000000003E-4</v>
      </c>
      <c r="F174" s="1">
        <v>1</v>
      </c>
      <c r="G174">
        <f t="shared" si="46"/>
        <v>0.375</v>
      </c>
      <c r="H174" s="1">
        <v>0.2</v>
      </c>
      <c r="I174">
        <v>1</v>
      </c>
      <c r="J174" s="1">
        <f t="shared" si="45"/>
        <v>2.3674999999999997</v>
      </c>
      <c r="K174" s="1">
        <f t="shared" si="47"/>
        <v>0.42238648363252379</v>
      </c>
    </row>
    <row r="175" spans="1:11" x14ac:dyDescent="0.25">
      <c r="B175" s="1">
        <v>2.5</v>
      </c>
      <c r="C175" s="1">
        <v>3.2</v>
      </c>
      <c r="D175" s="1">
        <v>2.3999999999999998E-3</v>
      </c>
      <c r="E175">
        <f t="shared" si="48"/>
        <v>-1.0000000000000002E-4</v>
      </c>
      <c r="F175" s="1">
        <v>1</v>
      </c>
      <c r="G175">
        <f t="shared" si="46"/>
        <v>0.45833333333333331</v>
      </c>
      <c r="H175" s="1">
        <v>0.2</v>
      </c>
      <c r="I175">
        <v>1</v>
      </c>
      <c r="J175" s="1">
        <f t="shared" si="45"/>
        <v>2.309166666666667</v>
      </c>
      <c r="K175" s="1">
        <f t="shared" si="47"/>
        <v>0.43305665824612044</v>
      </c>
    </row>
    <row r="176" spans="1:11" x14ac:dyDescent="0.25">
      <c r="B176" s="1">
        <v>2.5</v>
      </c>
      <c r="C176" s="1">
        <v>3.2</v>
      </c>
      <c r="D176" s="1">
        <v>2.3999999999999998E-3</v>
      </c>
      <c r="E176">
        <f t="shared" si="48"/>
        <v>9.9999999999999991E-5</v>
      </c>
      <c r="F176" s="1">
        <v>1</v>
      </c>
      <c r="G176">
        <f t="shared" si="46"/>
        <v>0.54166666666666663</v>
      </c>
      <c r="H176" s="1">
        <v>0.2</v>
      </c>
      <c r="I176">
        <v>1</v>
      </c>
      <c r="J176" s="1">
        <f t="shared" si="45"/>
        <v>2.2508333333333335</v>
      </c>
      <c r="K176" s="1">
        <f t="shared" si="47"/>
        <v>0.44427989633469084</v>
      </c>
    </row>
    <row r="177" spans="1:11" x14ac:dyDescent="0.25">
      <c r="B177" s="1">
        <v>2.5</v>
      </c>
      <c r="C177" s="1">
        <v>3.2</v>
      </c>
      <c r="D177" s="1">
        <v>2.3999999999999998E-3</v>
      </c>
      <c r="E177">
        <f t="shared" si="48"/>
        <v>3.0000000000000003E-4</v>
      </c>
      <c r="F177" s="1">
        <v>1</v>
      </c>
      <c r="G177">
        <f t="shared" si="46"/>
        <v>0.625</v>
      </c>
      <c r="H177" s="1">
        <v>0.2</v>
      </c>
      <c r="I177">
        <v>1</v>
      </c>
      <c r="J177" s="1">
        <f t="shared" si="45"/>
        <v>2.1924999999999999</v>
      </c>
      <c r="K177" s="1">
        <f t="shared" si="47"/>
        <v>0.45610034207525657</v>
      </c>
    </row>
    <row r="178" spans="1:11" x14ac:dyDescent="0.25">
      <c r="B178" s="1">
        <v>2.5</v>
      </c>
      <c r="C178" s="1">
        <v>3.2</v>
      </c>
      <c r="D178" s="1">
        <v>2.3999999999999998E-3</v>
      </c>
      <c r="E178">
        <f t="shared" si="48"/>
        <v>5.0000000000000001E-4</v>
      </c>
      <c r="F178" s="1">
        <v>1</v>
      </c>
      <c r="G178">
        <f t="shared" si="46"/>
        <v>0.70833333333333337</v>
      </c>
      <c r="H178" s="1">
        <v>0.2</v>
      </c>
      <c r="I178">
        <v>1</v>
      </c>
      <c r="J178" s="1">
        <f t="shared" si="45"/>
        <v>2.1341666666666663</v>
      </c>
      <c r="K178" s="1">
        <f t="shared" si="47"/>
        <v>0.46856696602889503</v>
      </c>
    </row>
    <row r="179" spans="1:11" x14ac:dyDescent="0.25">
      <c r="B179" s="1">
        <v>2.5</v>
      </c>
      <c r="C179" s="1">
        <v>3.2</v>
      </c>
      <c r="D179" s="1">
        <v>2.3999999999999998E-3</v>
      </c>
      <c r="E179">
        <f t="shared" si="48"/>
        <v>6.9999999999999999E-4</v>
      </c>
      <c r="F179" s="1">
        <v>1</v>
      </c>
      <c r="G179">
        <f t="shared" si="46"/>
        <v>0.79166666666666674</v>
      </c>
      <c r="H179" s="1">
        <v>0.2</v>
      </c>
      <c r="I179">
        <v>1</v>
      </c>
      <c r="J179" s="1">
        <f t="shared" si="45"/>
        <v>2.0758333333333336</v>
      </c>
      <c r="K179" s="1">
        <f t="shared" si="47"/>
        <v>0.48173424327579278</v>
      </c>
    </row>
    <row r="180" spans="1:11" x14ac:dyDescent="0.25">
      <c r="B180" s="1">
        <v>2.5</v>
      </c>
      <c r="C180" s="1">
        <v>3.2</v>
      </c>
      <c r="D180" s="1">
        <v>2.3999999999999998E-3</v>
      </c>
      <c r="E180">
        <f t="shared" si="48"/>
        <v>8.9999999999999998E-4</v>
      </c>
      <c r="F180" s="1">
        <v>1</v>
      </c>
      <c r="G180">
        <f t="shared" si="46"/>
        <v>0.875</v>
      </c>
      <c r="H180" s="1">
        <v>0.2</v>
      </c>
      <c r="I180">
        <v>1</v>
      </c>
      <c r="J180" s="1">
        <f t="shared" si="45"/>
        <v>2.0175000000000001</v>
      </c>
      <c r="K180" s="1">
        <f t="shared" si="47"/>
        <v>0.49566294919454768</v>
      </c>
    </row>
    <row r="181" spans="1:11" x14ac:dyDescent="0.25">
      <c r="B181" s="1">
        <v>2.5</v>
      </c>
      <c r="C181" s="1">
        <v>3.2</v>
      </c>
      <c r="D181" s="1">
        <v>2.3999999999999998E-3</v>
      </c>
      <c r="E181" s="21">
        <v>1.1000000000000001E-3</v>
      </c>
      <c r="F181" s="1">
        <v>1</v>
      </c>
      <c r="G181">
        <f t="shared" si="46"/>
        <v>0.95833333333333348</v>
      </c>
      <c r="H181" s="1">
        <v>0.2</v>
      </c>
      <c r="I181" s="21">
        <v>1</v>
      </c>
      <c r="J181" s="1">
        <f t="shared" si="45"/>
        <v>1.9591666666666667</v>
      </c>
      <c r="K181" s="1">
        <f t="shared" si="47"/>
        <v>0.51042109740535946</v>
      </c>
    </row>
    <row r="183" spans="1:11" x14ac:dyDescent="0.25">
      <c r="A183" s="3" t="s">
        <v>17</v>
      </c>
      <c r="B183" s="2" t="s">
        <v>108</v>
      </c>
      <c r="C183" s="2" t="s">
        <v>111</v>
      </c>
      <c r="D183" s="2" t="s">
        <v>284</v>
      </c>
      <c r="E183" s="2" t="s">
        <v>285</v>
      </c>
      <c r="F183" s="2" t="s">
        <v>286</v>
      </c>
      <c r="G183" s="2" t="s">
        <v>135</v>
      </c>
      <c r="H183" s="2" t="s">
        <v>279</v>
      </c>
      <c r="I183" s="2" t="s">
        <v>280</v>
      </c>
      <c r="J183" s="2" t="s">
        <v>129</v>
      </c>
    </row>
    <row r="184" spans="1:11" x14ac:dyDescent="0.25">
      <c r="B184" s="1">
        <v>5300</v>
      </c>
      <c r="C184" s="1">
        <v>5800</v>
      </c>
      <c r="D184" s="1">
        <v>2.3999999999999998E-3</v>
      </c>
      <c r="E184">
        <v>-1.1000000000000001E-3</v>
      </c>
      <c r="F184" s="1">
        <v>1</v>
      </c>
      <c r="G184">
        <f>(0.5+E184/D184)^F184</f>
        <v>4.1666666666666574E-2</v>
      </c>
      <c r="H184" s="1">
        <v>0.2</v>
      </c>
      <c r="I184">
        <v>1</v>
      </c>
      <c r="J184" s="1">
        <f t="shared" ref="J184:J195" si="49">(B184-C184)*G184+C184-(B184+C184)*(H184/2)*I184</f>
        <v>4669.166666666667</v>
      </c>
    </row>
    <row r="185" spans="1:11" x14ac:dyDescent="0.25">
      <c r="A185">
        <v>1</v>
      </c>
      <c r="B185" s="1">
        <v>5300</v>
      </c>
      <c r="C185" s="1">
        <v>5800</v>
      </c>
      <c r="D185" s="1">
        <v>2.3999999999999998E-3</v>
      </c>
      <c r="E185">
        <f>-0.001+0.0001</f>
        <v>-8.9999999999999998E-4</v>
      </c>
      <c r="F185" s="1">
        <v>1</v>
      </c>
      <c r="G185">
        <f>(0.5+E185/D185)^F185</f>
        <v>0.125</v>
      </c>
      <c r="H185" s="1">
        <v>0.2</v>
      </c>
      <c r="I185">
        <v>1</v>
      </c>
      <c r="J185" s="1">
        <f t="shared" si="49"/>
        <v>4627.5</v>
      </c>
    </row>
    <row r="186" spans="1:11" x14ac:dyDescent="0.25">
      <c r="A186">
        <v>2</v>
      </c>
      <c r="B186" s="1">
        <v>5300</v>
      </c>
      <c r="C186" s="1">
        <v>5800</v>
      </c>
      <c r="D186" s="1">
        <v>2.3999999999999998E-3</v>
      </c>
      <c r="E186">
        <f>E185+0.0002</f>
        <v>-6.9999999999999999E-4</v>
      </c>
      <c r="F186" s="1">
        <v>1</v>
      </c>
      <c r="G186">
        <f t="shared" ref="G186:G195" si="50">(0.5+E186/D186)^F186</f>
        <v>0.20833333333333331</v>
      </c>
      <c r="H186" s="1">
        <v>0.2</v>
      </c>
      <c r="I186">
        <v>1</v>
      </c>
      <c r="J186" s="1">
        <f t="shared" si="49"/>
        <v>4585.833333333333</v>
      </c>
    </row>
    <row r="187" spans="1:11" x14ac:dyDescent="0.25">
      <c r="A187">
        <v>3</v>
      </c>
      <c r="B187" s="1">
        <v>5300</v>
      </c>
      <c r="C187" s="1">
        <v>5800</v>
      </c>
      <c r="D187" s="1">
        <v>2.3999999999999998E-3</v>
      </c>
      <c r="E187">
        <f t="shared" ref="E187:E194" si="51">E186+0.0002</f>
        <v>-5.0000000000000001E-4</v>
      </c>
      <c r="F187" s="1">
        <v>1</v>
      </c>
      <c r="G187">
        <f t="shared" si="50"/>
        <v>0.29166666666666663</v>
      </c>
      <c r="H187" s="1">
        <v>0.2</v>
      </c>
      <c r="I187">
        <v>1</v>
      </c>
      <c r="J187" s="1">
        <f t="shared" si="49"/>
        <v>4544.166666666667</v>
      </c>
    </row>
    <row r="188" spans="1:11" x14ac:dyDescent="0.25">
      <c r="A188">
        <v>4</v>
      </c>
      <c r="B188" s="1">
        <v>5300</v>
      </c>
      <c r="C188" s="1">
        <v>5800</v>
      </c>
      <c r="D188" s="1">
        <v>2.3999999999999998E-3</v>
      </c>
      <c r="E188">
        <f t="shared" si="51"/>
        <v>-3.0000000000000003E-4</v>
      </c>
      <c r="F188" s="1">
        <v>1</v>
      </c>
      <c r="G188">
        <f t="shared" si="50"/>
        <v>0.375</v>
      </c>
      <c r="H188" s="1">
        <v>0.2</v>
      </c>
      <c r="I188">
        <v>1</v>
      </c>
      <c r="J188" s="1">
        <f t="shared" si="49"/>
        <v>4502.5</v>
      </c>
    </row>
    <row r="189" spans="1:11" x14ac:dyDescent="0.25">
      <c r="A189">
        <v>5</v>
      </c>
      <c r="B189" s="1">
        <v>5300</v>
      </c>
      <c r="C189" s="1">
        <v>5800</v>
      </c>
      <c r="D189" s="1">
        <v>2.3999999999999998E-3</v>
      </c>
      <c r="E189">
        <f t="shared" si="51"/>
        <v>-1.0000000000000002E-4</v>
      </c>
      <c r="F189" s="1">
        <v>1</v>
      </c>
      <c r="G189">
        <f t="shared" si="50"/>
        <v>0.45833333333333331</v>
      </c>
      <c r="H189" s="1">
        <v>0.2</v>
      </c>
      <c r="I189">
        <v>1</v>
      </c>
      <c r="J189" s="1">
        <f t="shared" si="49"/>
        <v>4460.833333333333</v>
      </c>
    </row>
    <row r="190" spans="1:11" x14ac:dyDescent="0.25">
      <c r="A190">
        <v>6</v>
      </c>
      <c r="B190" s="1">
        <v>5300</v>
      </c>
      <c r="C190" s="1">
        <v>5800</v>
      </c>
      <c r="D190" s="1">
        <v>2.3999999999999998E-3</v>
      </c>
      <c r="E190">
        <f t="shared" si="51"/>
        <v>9.9999999999999991E-5</v>
      </c>
      <c r="F190" s="1">
        <v>1</v>
      </c>
      <c r="G190">
        <f t="shared" si="50"/>
        <v>0.54166666666666663</v>
      </c>
      <c r="H190" s="1">
        <v>0.2</v>
      </c>
      <c r="I190">
        <v>1</v>
      </c>
      <c r="J190" s="1">
        <f t="shared" si="49"/>
        <v>4419.166666666667</v>
      </c>
    </row>
    <row r="191" spans="1:11" x14ac:dyDescent="0.25">
      <c r="A191">
        <v>7</v>
      </c>
      <c r="B191" s="1">
        <v>5300</v>
      </c>
      <c r="C191" s="1">
        <v>5800</v>
      </c>
      <c r="D191" s="1">
        <v>2.3999999999999998E-3</v>
      </c>
      <c r="E191">
        <f t="shared" si="51"/>
        <v>3.0000000000000003E-4</v>
      </c>
      <c r="F191" s="1">
        <v>1</v>
      </c>
      <c r="G191">
        <f t="shared" si="50"/>
        <v>0.625</v>
      </c>
      <c r="H191" s="1">
        <v>0.2</v>
      </c>
      <c r="I191">
        <v>1</v>
      </c>
      <c r="J191" s="1">
        <f t="shared" si="49"/>
        <v>4377.5</v>
      </c>
    </row>
    <row r="192" spans="1:11" x14ac:dyDescent="0.25">
      <c r="A192">
        <v>8</v>
      </c>
      <c r="B192" s="1">
        <v>5300</v>
      </c>
      <c r="C192" s="1">
        <v>5800</v>
      </c>
      <c r="D192" s="1">
        <v>2.3999999999999998E-3</v>
      </c>
      <c r="E192">
        <f t="shared" si="51"/>
        <v>5.0000000000000001E-4</v>
      </c>
      <c r="F192" s="1">
        <v>1</v>
      </c>
      <c r="G192">
        <f t="shared" si="50"/>
        <v>0.70833333333333337</v>
      </c>
      <c r="H192" s="1">
        <v>0.2</v>
      </c>
      <c r="I192">
        <v>1</v>
      </c>
      <c r="J192" s="1">
        <f t="shared" si="49"/>
        <v>4335.833333333333</v>
      </c>
    </row>
    <row r="193" spans="1:28" x14ac:dyDescent="0.25">
      <c r="A193">
        <v>9</v>
      </c>
      <c r="B193" s="1">
        <v>5300</v>
      </c>
      <c r="C193" s="1">
        <v>5800</v>
      </c>
      <c r="D193" s="1">
        <v>2.3999999999999998E-3</v>
      </c>
      <c r="E193">
        <f t="shared" si="51"/>
        <v>6.9999999999999999E-4</v>
      </c>
      <c r="F193" s="1">
        <v>1</v>
      </c>
      <c r="G193">
        <f t="shared" si="50"/>
        <v>0.79166666666666674</v>
      </c>
      <c r="H193" s="1">
        <v>0.2</v>
      </c>
      <c r="I193">
        <v>1</v>
      </c>
      <c r="J193" s="1">
        <f t="shared" si="49"/>
        <v>4294.166666666667</v>
      </c>
    </row>
    <row r="194" spans="1:28" x14ac:dyDescent="0.25">
      <c r="A194">
        <v>10</v>
      </c>
      <c r="B194" s="1">
        <v>5300</v>
      </c>
      <c r="C194" s="1">
        <v>5800</v>
      </c>
      <c r="D194" s="1">
        <v>2.3999999999999998E-3</v>
      </c>
      <c r="E194">
        <f t="shared" si="51"/>
        <v>8.9999999999999998E-4</v>
      </c>
      <c r="F194" s="1">
        <v>1</v>
      </c>
      <c r="G194">
        <f t="shared" si="50"/>
        <v>0.875</v>
      </c>
      <c r="H194" s="1">
        <v>0.2</v>
      </c>
      <c r="I194">
        <v>1</v>
      </c>
      <c r="J194" s="1">
        <f t="shared" si="49"/>
        <v>4252.5</v>
      </c>
    </row>
    <row r="195" spans="1:28" x14ac:dyDescent="0.25">
      <c r="B195" s="1">
        <v>5300</v>
      </c>
      <c r="C195" s="1">
        <v>5800</v>
      </c>
      <c r="D195" s="1">
        <v>2.3999999999999998E-3</v>
      </c>
      <c r="E195" s="21">
        <v>1.1000000000000001E-3</v>
      </c>
      <c r="F195" s="1">
        <v>1</v>
      </c>
      <c r="G195">
        <f t="shared" si="50"/>
        <v>0.95833333333333348</v>
      </c>
      <c r="H195" s="1">
        <v>0.2</v>
      </c>
      <c r="I195" s="21">
        <v>1</v>
      </c>
      <c r="J195" s="1">
        <f t="shared" si="49"/>
        <v>4210.833333333333</v>
      </c>
    </row>
    <row r="198" spans="1:28" x14ac:dyDescent="0.25">
      <c r="A198" s="21" t="s">
        <v>291</v>
      </c>
      <c r="B198" s="55" t="s">
        <v>292</v>
      </c>
      <c r="C198" s="55" t="s">
        <v>293</v>
      </c>
      <c r="D198" s="55" t="s">
        <v>294</v>
      </c>
    </row>
    <row r="199" spans="1:28" x14ac:dyDescent="0.25">
      <c r="J199" s="1"/>
    </row>
    <row r="201" spans="1:28" x14ac:dyDescent="0.25">
      <c r="A201">
        <v>1</v>
      </c>
      <c r="B201">
        <v>33</v>
      </c>
      <c r="C201">
        <v>35</v>
      </c>
      <c r="D201">
        <v>3</v>
      </c>
      <c r="E201">
        <v>22</v>
      </c>
      <c r="F201">
        <v>34</v>
      </c>
      <c r="G201">
        <v>23</v>
      </c>
      <c r="H201">
        <v>2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3</v>
      </c>
      <c r="B202">
        <v>35</v>
      </c>
      <c r="C202">
        <v>37</v>
      </c>
      <c r="D202">
        <v>5</v>
      </c>
      <c r="E202">
        <v>23</v>
      </c>
      <c r="F202">
        <v>36</v>
      </c>
      <c r="G202">
        <v>24</v>
      </c>
      <c r="H202">
        <v>4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5</v>
      </c>
      <c r="B203">
        <v>37</v>
      </c>
      <c r="C203">
        <v>39</v>
      </c>
      <c r="D203">
        <v>7</v>
      </c>
      <c r="E203">
        <v>24</v>
      </c>
      <c r="F203">
        <v>38</v>
      </c>
      <c r="G203">
        <v>25</v>
      </c>
      <c r="H203">
        <v>6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7</v>
      </c>
      <c r="B204">
        <v>39</v>
      </c>
      <c r="C204">
        <v>41</v>
      </c>
      <c r="D204">
        <v>9</v>
      </c>
      <c r="E204">
        <v>25</v>
      </c>
      <c r="F204">
        <v>40</v>
      </c>
      <c r="G204">
        <v>26</v>
      </c>
      <c r="H204">
        <v>8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9</v>
      </c>
      <c r="B205">
        <v>41</v>
      </c>
      <c r="C205">
        <v>43</v>
      </c>
      <c r="D205">
        <v>11</v>
      </c>
      <c r="E205">
        <v>26</v>
      </c>
      <c r="F205">
        <v>42</v>
      </c>
      <c r="G205">
        <v>27</v>
      </c>
      <c r="H205">
        <v>10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11</v>
      </c>
      <c r="B206">
        <v>43</v>
      </c>
      <c r="C206">
        <v>45</v>
      </c>
      <c r="D206">
        <v>13</v>
      </c>
      <c r="E206">
        <v>27</v>
      </c>
      <c r="F206">
        <v>44</v>
      </c>
      <c r="G206">
        <v>28</v>
      </c>
      <c r="H206">
        <v>12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13</v>
      </c>
      <c r="B207">
        <v>45</v>
      </c>
      <c r="C207">
        <v>47</v>
      </c>
      <c r="D207">
        <v>15</v>
      </c>
      <c r="E207">
        <v>28</v>
      </c>
      <c r="F207">
        <v>46</v>
      </c>
      <c r="G207">
        <v>29</v>
      </c>
      <c r="H207">
        <v>14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15</v>
      </c>
      <c r="B208">
        <v>47</v>
      </c>
      <c r="C208">
        <v>49</v>
      </c>
      <c r="D208">
        <v>17</v>
      </c>
      <c r="E208">
        <v>29</v>
      </c>
      <c r="F208">
        <v>48</v>
      </c>
      <c r="G208">
        <v>30</v>
      </c>
      <c r="H208">
        <v>16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17</v>
      </c>
      <c r="B209">
        <v>49</v>
      </c>
      <c r="C209">
        <v>51</v>
      </c>
      <c r="D209">
        <v>19</v>
      </c>
      <c r="E209">
        <v>30</v>
      </c>
      <c r="F209">
        <v>50</v>
      </c>
      <c r="G209">
        <v>31</v>
      </c>
      <c r="H209">
        <v>18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19</v>
      </c>
      <c r="B210">
        <v>51</v>
      </c>
      <c r="C210">
        <v>53</v>
      </c>
      <c r="D210">
        <v>21</v>
      </c>
      <c r="E210">
        <v>31</v>
      </c>
      <c r="F210">
        <v>52</v>
      </c>
      <c r="G210">
        <v>32</v>
      </c>
      <c r="H210">
        <v>20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33</v>
      </c>
      <c r="B211">
        <v>65</v>
      </c>
      <c r="C211">
        <v>67</v>
      </c>
      <c r="D211">
        <v>35</v>
      </c>
      <c r="E211">
        <v>54</v>
      </c>
      <c r="F211">
        <v>66</v>
      </c>
      <c r="G211">
        <v>55</v>
      </c>
      <c r="H211">
        <v>34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35</v>
      </c>
      <c r="B212">
        <v>67</v>
      </c>
      <c r="C212">
        <v>69</v>
      </c>
      <c r="D212">
        <v>37</v>
      </c>
      <c r="E212">
        <v>55</v>
      </c>
      <c r="F212">
        <v>68</v>
      </c>
      <c r="G212">
        <v>56</v>
      </c>
      <c r="H212">
        <v>36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37</v>
      </c>
      <c r="B213">
        <v>69</v>
      </c>
      <c r="C213">
        <v>71</v>
      </c>
      <c r="D213">
        <v>39</v>
      </c>
      <c r="E213">
        <v>56</v>
      </c>
      <c r="F213">
        <v>70</v>
      </c>
      <c r="G213">
        <v>57</v>
      </c>
      <c r="H213">
        <v>38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39</v>
      </c>
      <c r="B214">
        <v>71</v>
      </c>
      <c r="C214">
        <v>73</v>
      </c>
      <c r="D214">
        <v>41</v>
      </c>
      <c r="E214">
        <v>57</v>
      </c>
      <c r="F214">
        <v>72</v>
      </c>
      <c r="G214">
        <v>58</v>
      </c>
      <c r="H214">
        <v>40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41</v>
      </c>
      <c r="B215">
        <v>73</v>
      </c>
      <c r="C215">
        <v>75</v>
      </c>
      <c r="D215">
        <v>43</v>
      </c>
      <c r="E215">
        <v>58</v>
      </c>
      <c r="F215">
        <v>74</v>
      </c>
      <c r="G215">
        <v>59</v>
      </c>
      <c r="H215">
        <v>42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43</v>
      </c>
      <c r="B216">
        <v>75</v>
      </c>
      <c r="C216">
        <v>77</v>
      </c>
      <c r="D216">
        <v>45</v>
      </c>
      <c r="E216">
        <v>59</v>
      </c>
      <c r="F216">
        <v>76</v>
      </c>
      <c r="G216">
        <v>60</v>
      </c>
      <c r="H216">
        <v>44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45</v>
      </c>
      <c r="B217">
        <v>77</v>
      </c>
      <c r="C217">
        <v>79</v>
      </c>
      <c r="D217">
        <v>47</v>
      </c>
      <c r="E217">
        <v>60</v>
      </c>
      <c r="F217">
        <v>78</v>
      </c>
      <c r="G217">
        <v>61</v>
      </c>
      <c r="H217">
        <v>46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47</v>
      </c>
      <c r="B218">
        <v>79</v>
      </c>
      <c r="C218">
        <v>81</v>
      </c>
      <c r="D218">
        <v>49</v>
      </c>
      <c r="E218">
        <v>61</v>
      </c>
      <c r="F218">
        <v>80</v>
      </c>
      <c r="G218">
        <v>62</v>
      </c>
      <c r="H218">
        <v>48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49</v>
      </c>
      <c r="B219">
        <v>81</v>
      </c>
      <c r="C219">
        <v>83</v>
      </c>
      <c r="D219">
        <v>51</v>
      </c>
      <c r="E219">
        <v>62</v>
      </c>
      <c r="F219">
        <v>82</v>
      </c>
      <c r="G219">
        <v>63</v>
      </c>
      <c r="H219">
        <v>50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51</v>
      </c>
      <c r="B220">
        <v>83</v>
      </c>
      <c r="C220">
        <v>85</v>
      </c>
      <c r="D220">
        <v>53</v>
      </c>
      <c r="E220">
        <v>63</v>
      </c>
      <c r="F220">
        <v>84</v>
      </c>
      <c r="G220">
        <v>64</v>
      </c>
      <c r="H220">
        <v>52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65</v>
      </c>
      <c r="B221">
        <v>97</v>
      </c>
      <c r="C221">
        <v>99</v>
      </c>
      <c r="D221">
        <v>67</v>
      </c>
      <c r="E221">
        <v>86</v>
      </c>
      <c r="F221">
        <v>98</v>
      </c>
      <c r="G221">
        <v>87</v>
      </c>
      <c r="H221">
        <v>66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67</v>
      </c>
      <c r="B222">
        <v>99</v>
      </c>
      <c r="C222">
        <v>101</v>
      </c>
      <c r="D222">
        <v>69</v>
      </c>
      <c r="E222">
        <v>87</v>
      </c>
      <c r="F222">
        <v>100</v>
      </c>
      <c r="G222">
        <v>88</v>
      </c>
      <c r="H222">
        <v>68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69</v>
      </c>
      <c r="B223">
        <v>101</v>
      </c>
      <c r="C223">
        <v>103</v>
      </c>
      <c r="D223">
        <v>71</v>
      </c>
      <c r="E223">
        <v>88</v>
      </c>
      <c r="F223">
        <v>102</v>
      </c>
      <c r="G223">
        <v>89</v>
      </c>
      <c r="H223">
        <v>70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71</v>
      </c>
      <c r="B224">
        <v>103</v>
      </c>
      <c r="C224">
        <v>105</v>
      </c>
      <c r="D224">
        <v>73</v>
      </c>
      <c r="E224">
        <v>89</v>
      </c>
      <c r="F224">
        <v>104</v>
      </c>
      <c r="G224">
        <v>90</v>
      </c>
      <c r="H224">
        <v>72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73</v>
      </c>
      <c r="B225">
        <v>105</v>
      </c>
      <c r="C225">
        <v>107</v>
      </c>
      <c r="D225">
        <v>75</v>
      </c>
      <c r="E225">
        <v>90</v>
      </c>
      <c r="F225">
        <v>106</v>
      </c>
      <c r="G225">
        <v>91</v>
      </c>
      <c r="H225">
        <v>74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75</v>
      </c>
      <c r="B226">
        <v>107</v>
      </c>
      <c r="C226">
        <v>109</v>
      </c>
      <c r="D226">
        <v>77</v>
      </c>
      <c r="E226">
        <v>91</v>
      </c>
      <c r="F226">
        <v>108</v>
      </c>
      <c r="G226">
        <v>92</v>
      </c>
      <c r="H226">
        <v>76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77</v>
      </c>
      <c r="B227">
        <v>109</v>
      </c>
      <c r="C227">
        <v>111</v>
      </c>
      <c r="D227">
        <v>79</v>
      </c>
      <c r="E227">
        <v>92</v>
      </c>
      <c r="F227">
        <v>110</v>
      </c>
      <c r="G227">
        <v>93</v>
      </c>
      <c r="H227">
        <v>78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79</v>
      </c>
      <c r="B228">
        <v>111</v>
      </c>
      <c r="C228">
        <v>113</v>
      </c>
      <c r="D228">
        <v>81</v>
      </c>
      <c r="E228">
        <v>93</v>
      </c>
      <c r="F228">
        <v>112</v>
      </c>
      <c r="G228">
        <v>94</v>
      </c>
      <c r="H228">
        <v>80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81</v>
      </c>
      <c r="B229">
        <v>113</v>
      </c>
      <c r="C229">
        <v>115</v>
      </c>
      <c r="D229">
        <v>83</v>
      </c>
      <c r="E229">
        <v>94</v>
      </c>
      <c r="F229">
        <v>114</v>
      </c>
      <c r="G229">
        <v>95</v>
      </c>
      <c r="H229">
        <v>82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83</v>
      </c>
      <c r="B230">
        <v>115</v>
      </c>
      <c r="C230">
        <v>117</v>
      </c>
      <c r="D230">
        <v>85</v>
      </c>
      <c r="E230">
        <v>95</v>
      </c>
      <c r="F230">
        <v>116</v>
      </c>
      <c r="G230">
        <v>96</v>
      </c>
      <c r="H230">
        <v>84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97</v>
      </c>
      <c r="B231">
        <v>129</v>
      </c>
      <c r="C231">
        <v>131</v>
      </c>
      <c r="D231">
        <v>99</v>
      </c>
      <c r="E231">
        <v>118</v>
      </c>
      <c r="F231">
        <v>130</v>
      </c>
      <c r="G231">
        <v>119</v>
      </c>
      <c r="H231">
        <v>98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99</v>
      </c>
      <c r="B232">
        <v>131</v>
      </c>
      <c r="C232">
        <v>133</v>
      </c>
      <c r="D232">
        <v>101</v>
      </c>
      <c r="E232">
        <v>119</v>
      </c>
      <c r="F232">
        <v>132</v>
      </c>
      <c r="G232">
        <v>120</v>
      </c>
      <c r="H232">
        <v>100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101</v>
      </c>
      <c r="B233">
        <v>133</v>
      </c>
      <c r="C233">
        <v>135</v>
      </c>
      <c r="D233">
        <v>103</v>
      </c>
      <c r="E233">
        <v>120</v>
      </c>
      <c r="F233">
        <v>134</v>
      </c>
      <c r="G233">
        <v>121</v>
      </c>
      <c r="H233">
        <v>102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103</v>
      </c>
      <c r="B234">
        <v>135</v>
      </c>
      <c r="C234">
        <v>137</v>
      </c>
      <c r="D234">
        <v>105</v>
      </c>
      <c r="E234">
        <v>121</v>
      </c>
      <c r="F234">
        <v>136</v>
      </c>
      <c r="G234">
        <v>122</v>
      </c>
      <c r="H234">
        <v>104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105</v>
      </c>
      <c r="B235">
        <v>137</v>
      </c>
      <c r="C235">
        <v>139</v>
      </c>
      <c r="D235">
        <v>107</v>
      </c>
      <c r="E235">
        <v>122</v>
      </c>
      <c r="F235">
        <v>138</v>
      </c>
      <c r="G235">
        <v>123</v>
      </c>
      <c r="H235">
        <v>106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107</v>
      </c>
      <c r="B236">
        <v>139</v>
      </c>
      <c r="C236">
        <v>141</v>
      </c>
      <c r="D236">
        <v>109</v>
      </c>
      <c r="E236">
        <v>123</v>
      </c>
      <c r="F236">
        <v>140</v>
      </c>
      <c r="G236">
        <v>124</v>
      </c>
      <c r="H236">
        <v>108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>
        <v>109</v>
      </c>
      <c r="B237">
        <v>141</v>
      </c>
      <c r="C237">
        <v>143</v>
      </c>
      <c r="D237">
        <v>111</v>
      </c>
      <c r="E237">
        <v>124</v>
      </c>
      <c r="F237">
        <v>142</v>
      </c>
      <c r="G237">
        <v>125</v>
      </c>
      <c r="H237">
        <v>110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111</v>
      </c>
      <c r="B238">
        <v>143</v>
      </c>
      <c r="C238">
        <v>145</v>
      </c>
      <c r="D238">
        <v>113</v>
      </c>
      <c r="E238">
        <v>125</v>
      </c>
      <c r="F238">
        <v>144</v>
      </c>
      <c r="G238">
        <v>126</v>
      </c>
      <c r="H238">
        <v>112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113</v>
      </c>
      <c r="B239">
        <v>145</v>
      </c>
      <c r="C239">
        <v>147</v>
      </c>
      <c r="D239">
        <v>115</v>
      </c>
      <c r="E239">
        <v>126</v>
      </c>
      <c r="F239">
        <v>146</v>
      </c>
      <c r="G239">
        <v>127</v>
      </c>
      <c r="H239">
        <v>114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115</v>
      </c>
      <c r="B240">
        <v>147</v>
      </c>
      <c r="C240">
        <v>149</v>
      </c>
      <c r="D240">
        <v>117</v>
      </c>
      <c r="E240">
        <v>127</v>
      </c>
      <c r="F240">
        <v>148</v>
      </c>
      <c r="G240">
        <v>128</v>
      </c>
      <c r="H240">
        <v>116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129</v>
      </c>
      <c r="B241">
        <v>161</v>
      </c>
      <c r="C241">
        <v>163</v>
      </c>
      <c r="D241">
        <v>131</v>
      </c>
      <c r="E241">
        <v>150</v>
      </c>
      <c r="F241">
        <v>162</v>
      </c>
      <c r="G241">
        <v>151</v>
      </c>
      <c r="H241">
        <v>130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131</v>
      </c>
      <c r="B242">
        <v>163</v>
      </c>
      <c r="C242">
        <v>165</v>
      </c>
      <c r="D242">
        <v>133</v>
      </c>
      <c r="E242">
        <v>151</v>
      </c>
      <c r="F242">
        <v>164</v>
      </c>
      <c r="G242">
        <v>152</v>
      </c>
      <c r="H242">
        <v>132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133</v>
      </c>
      <c r="B243">
        <v>165</v>
      </c>
      <c r="C243">
        <v>167</v>
      </c>
      <c r="D243">
        <v>135</v>
      </c>
      <c r="E243">
        <v>152</v>
      </c>
      <c r="F243">
        <v>166</v>
      </c>
      <c r="G243">
        <v>153</v>
      </c>
      <c r="H243">
        <v>134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135</v>
      </c>
      <c r="B244">
        <v>167</v>
      </c>
      <c r="C244">
        <v>169</v>
      </c>
      <c r="D244">
        <v>137</v>
      </c>
      <c r="E244">
        <v>153</v>
      </c>
      <c r="F244">
        <v>168</v>
      </c>
      <c r="G244">
        <v>154</v>
      </c>
      <c r="H244">
        <v>136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137</v>
      </c>
      <c r="B245">
        <v>169</v>
      </c>
      <c r="C245">
        <v>171</v>
      </c>
      <c r="D245">
        <v>139</v>
      </c>
      <c r="E245">
        <v>154</v>
      </c>
      <c r="F245">
        <v>170</v>
      </c>
      <c r="G245">
        <v>155</v>
      </c>
      <c r="H245">
        <v>138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139</v>
      </c>
      <c r="B246">
        <v>171</v>
      </c>
      <c r="C246">
        <v>173</v>
      </c>
      <c r="D246">
        <v>141</v>
      </c>
      <c r="E246">
        <v>155</v>
      </c>
      <c r="F246">
        <v>172</v>
      </c>
      <c r="G246">
        <v>156</v>
      </c>
      <c r="H246">
        <v>140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141</v>
      </c>
      <c r="B247">
        <v>173</v>
      </c>
      <c r="C247">
        <v>175</v>
      </c>
      <c r="D247">
        <v>143</v>
      </c>
      <c r="E247">
        <v>156</v>
      </c>
      <c r="F247">
        <v>174</v>
      </c>
      <c r="G247">
        <v>157</v>
      </c>
      <c r="H247">
        <v>142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143</v>
      </c>
      <c r="B248">
        <v>175</v>
      </c>
      <c r="C248">
        <v>177</v>
      </c>
      <c r="D248">
        <v>145</v>
      </c>
      <c r="E248">
        <v>157</v>
      </c>
      <c r="F248">
        <v>176</v>
      </c>
      <c r="G248">
        <v>158</v>
      </c>
      <c r="H248">
        <v>144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145</v>
      </c>
      <c r="B249">
        <v>177</v>
      </c>
      <c r="C249">
        <v>179</v>
      </c>
      <c r="D249">
        <v>147</v>
      </c>
      <c r="E249">
        <v>158</v>
      </c>
      <c r="F249">
        <v>178</v>
      </c>
      <c r="G249">
        <v>159</v>
      </c>
      <c r="H249">
        <v>146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147</v>
      </c>
      <c r="B250">
        <v>179</v>
      </c>
      <c r="C250">
        <v>181</v>
      </c>
      <c r="D250">
        <v>149</v>
      </c>
      <c r="E250">
        <v>159</v>
      </c>
      <c r="F250">
        <v>180</v>
      </c>
      <c r="G250">
        <v>160</v>
      </c>
      <c r="H250">
        <v>148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161</v>
      </c>
      <c r="B251">
        <v>193</v>
      </c>
      <c r="C251">
        <v>195</v>
      </c>
      <c r="D251">
        <v>163</v>
      </c>
      <c r="E251">
        <v>182</v>
      </c>
      <c r="F251">
        <v>194</v>
      </c>
      <c r="G251">
        <v>183</v>
      </c>
      <c r="H251">
        <v>162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163</v>
      </c>
      <c r="B252">
        <v>195</v>
      </c>
      <c r="C252">
        <v>197</v>
      </c>
      <c r="D252">
        <v>165</v>
      </c>
      <c r="E252">
        <v>183</v>
      </c>
      <c r="F252">
        <v>196</v>
      </c>
      <c r="G252">
        <v>184</v>
      </c>
      <c r="H252">
        <v>164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5">
      <c r="A253">
        <v>165</v>
      </c>
      <c r="B253">
        <v>197</v>
      </c>
      <c r="C253">
        <v>199</v>
      </c>
      <c r="D253">
        <v>167</v>
      </c>
      <c r="E253">
        <v>184</v>
      </c>
      <c r="F253">
        <v>198</v>
      </c>
      <c r="G253">
        <v>185</v>
      </c>
      <c r="H253">
        <v>166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167</v>
      </c>
      <c r="B254">
        <v>199</v>
      </c>
      <c r="C254">
        <v>201</v>
      </c>
      <c r="D254">
        <v>169</v>
      </c>
      <c r="E254">
        <v>185</v>
      </c>
      <c r="F254">
        <v>200</v>
      </c>
      <c r="G254">
        <v>186</v>
      </c>
      <c r="H254">
        <v>168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169</v>
      </c>
      <c r="B255">
        <v>201</v>
      </c>
      <c r="C255">
        <v>203</v>
      </c>
      <c r="D255">
        <v>171</v>
      </c>
      <c r="E255">
        <v>186</v>
      </c>
      <c r="F255">
        <v>202</v>
      </c>
      <c r="G255">
        <v>187</v>
      </c>
      <c r="H255">
        <v>170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>
        <v>171</v>
      </c>
      <c r="B256">
        <v>203</v>
      </c>
      <c r="C256">
        <v>205</v>
      </c>
      <c r="D256">
        <v>173</v>
      </c>
      <c r="E256">
        <v>187</v>
      </c>
      <c r="F256">
        <v>204</v>
      </c>
      <c r="G256">
        <v>188</v>
      </c>
      <c r="H256">
        <v>172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173</v>
      </c>
      <c r="B257">
        <v>205</v>
      </c>
      <c r="C257">
        <v>207</v>
      </c>
      <c r="D257">
        <v>175</v>
      </c>
      <c r="E257">
        <v>188</v>
      </c>
      <c r="F257">
        <v>206</v>
      </c>
      <c r="G257">
        <v>189</v>
      </c>
      <c r="H257">
        <v>174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175</v>
      </c>
      <c r="B258">
        <v>207</v>
      </c>
      <c r="C258">
        <v>209</v>
      </c>
      <c r="D258">
        <v>177</v>
      </c>
      <c r="E258">
        <v>189</v>
      </c>
      <c r="F258">
        <v>208</v>
      </c>
      <c r="G258">
        <v>190</v>
      </c>
      <c r="H258">
        <v>176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177</v>
      </c>
      <c r="B259">
        <v>209</v>
      </c>
      <c r="C259">
        <v>211</v>
      </c>
      <c r="D259">
        <v>179</v>
      </c>
      <c r="E259">
        <v>190</v>
      </c>
      <c r="F259">
        <v>210</v>
      </c>
      <c r="G259">
        <v>191</v>
      </c>
      <c r="H259">
        <v>178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179</v>
      </c>
      <c r="B260">
        <v>211</v>
      </c>
      <c r="C260">
        <v>213</v>
      </c>
      <c r="D260">
        <v>181</v>
      </c>
      <c r="E260">
        <v>191</v>
      </c>
      <c r="F260">
        <v>212</v>
      </c>
      <c r="G260">
        <v>192</v>
      </c>
      <c r="H260">
        <v>180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193</v>
      </c>
      <c r="B261">
        <v>225</v>
      </c>
      <c r="C261">
        <v>227</v>
      </c>
      <c r="D261">
        <v>195</v>
      </c>
      <c r="E261">
        <v>214</v>
      </c>
      <c r="F261">
        <v>226</v>
      </c>
      <c r="G261">
        <v>215</v>
      </c>
      <c r="H261">
        <v>194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>
        <v>195</v>
      </c>
      <c r="B262">
        <v>227</v>
      </c>
      <c r="C262">
        <v>229</v>
      </c>
      <c r="D262">
        <v>197</v>
      </c>
      <c r="E262">
        <v>215</v>
      </c>
      <c r="F262">
        <v>228</v>
      </c>
      <c r="G262">
        <v>216</v>
      </c>
      <c r="H262">
        <v>196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197</v>
      </c>
      <c r="B263">
        <v>229</v>
      </c>
      <c r="C263">
        <v>231</v>
      </c>
      <c r="D263">
        <v>199</v>
      </c>
      <c r="E263">
        <v>216</v>
      </c>
      <c r="F263">
        <v>230</v>
      </c>
      <c r="G263">
        <v>217</v>
      </c>
      <c r="H263">
        <v>198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199</v>
      </c>
      <c r="B264">
        <v>231</v>
      </c>
      <c r="C264">
        <v>233</v>
      </c>
      <c r="D264">
        <v>201</v>
      </c>
      <c r="E264">
        <v>217</v>
      </c>
      <c r="F264">
        <v>232</v>
      </c>
      <c r="G264">
        <v>218</v>
      </c>
      <c r="H264">
        <v>200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201</v>
      </c>
      <c r="B265">
        <v>233</v>
      </c>
      <c r="C265">
        <v>235</v>
      </c>
      <c r="D265">
        <v>203</v>
      </c>
      <c r="E265">
        <v>218</v>
      </c>
      <c r="F265">
        <v>234</v>
      </c>
      <c r="G265">
        <v>219</v>
      </c>
      <c r="H265">
        <v>202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203</v>
      </c>
      <c r="B266">
        <v>235</v>
      </c>
      <c r="C266">
        <v>237</v>
      </c>
      <c r="D266">
        <v>205</v>
      </c>
      <c r="E266">
        <v>219</v>
      </c>
      <c r="F266">
        <v>236</v>
      </c>
      <c r="G266">
        <v>220</v>
      </c>
      <c r="H266">
        <v>204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5">
      <c r="A267">
        <v>205</v>
      </c>
      <c r="B267">
        <v>237</v>
      </c>
      <c r="C267">
        <v>239</v>
      </c>
      <c r="D267">
        <v>207</v>
      </c>
      <c r="E267">
        <v>220</v>
      </c>
      <c r="F267">
        <v>238</v>
      </c>
      <c r="G267">
        <v>221</v>
      </c>
      <c r="H267">
        <v>206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>
        <v>207</v>
      </c>
      <c r="B268">
        <v>239</v>
      </c>
      <c r="C268">
        <v>241</v>
      </c>
      <c r="D268">
        <v>209</v>
      </c>
      <c r="E268">
        <v>221</v>
      </c>
      <c r="F268">
        <v>240</v>
      </c>
      <c r="G268">
        <v>222</v>
      </c>
      <c r="H268">
        <v>208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>
        <v>209</v>
      </c>
      <c r="B269">
        <v>241</v>
      </c>
      <c r="C269">
        <v>243</v>
      </c>
      <c r="D269">
        <v>211</v>
      </c>
      <c r="E269">
        <v>222</v>
      </c>
      <c r="F269">
        <v>242</v>
      </c>
      <c r="G269">
        <v>223</v>
      </c>
      <c r="H269">
        <v>210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211</v>
      </c>
      <c r="B270">
        <v>243</v>
      </c>
      <c r="C270">
        <v>245</v>
      </c>
      <c r="D270">
        <v>213</v>
      </c>
      <c r="E270">
        <v>223</v>
      </c>
      <c r="F270">
        <v>244</v>
      </c>
      <c r="G270">
        <v>224</v>
      </c>
      <c r="H270">
        <v>212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225</v>
      </c>
      <c r="B271">
        <v>257</v>
      </c>
      <c r="C271">
        <v>259</v>
      </c>
      <c r="D271">
        <v>227</v>
      </c>
      <c r="E271">
        <v>246</v>
      </c>
      <c r="F271">
        <v>258</v>
      </c>
      <c r="G271">
        <v>247</v>
      </c>
      <c r="H271">
        <v>226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227</v>
      </c>
      <c r="B272">
        <v>259</v>
      </c>
      <c r="C272">
        <v>261</v>
      </c>
      <c r="D272">
        <v>229</v>
      </c>
      <c r="E272">
        <v>247</v>
      </c>
      <c r="F272">
        <v>260</v>
      </c>
      <c r="G272">
        <v>248</v>
      </c>
      <c r="H272">
        <v>228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229</v>
      </c>
      <c r="B273">
        <v>261</v>
      </c>
      <c r="C273">
        <v>263</v>
      </c>
      <c r="D273">
        <v>231</v>
      </c>
      <c r="E273">
        <v>248</v>
      </c>
      <c r="F273">
        <v>262</v>
      </c>
      <c r="G273">
        <v>249</v>
      </c>
      <c r="H273">
        <v>230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5">
      <c r="A274">
        <v>231</v>
      </c>
      <c r="B274">
        <v>263</v>
      </c>
      <c r="C274">
        <v>265</v>
      </c>
      <c r="D274">
        <v>233</v>
      </c>
      <c r="E274">
        <v>249</v>
      </c>
      <c r="F274">
        <v>264</v>
      </c>
      <c r="G274">
        <v>250</v>
      </c>
      <c r="H274">
        <v>232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>
        <v>233</v>
      </c>
      <c r="B275">
        <v>265</v>
      </c>
      <c r="C275">
        <v>267</v>
      </c>
      <c r="D275">
        <v>235</v>
      </c>
      <c r="E275">
        <v>250</v>
      </c>
      <c r="F275">
        <v>266</v>
      </c>
      <c r="G275">
        <v>251</v>
      </c>
      <c r="H275">
        <v>234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235</v>
      </c>
      <c r="B276">
        <v>267</v>
      </c>
      <c r="C276">
        <v>269</v>
      </c>
      <c r="D276">
        <v>237</v>
      </c>
      <c r="E276">
        <v>251</v>
      </c>
      <c r="F276">
        <v>268</v>
      </c>
      <c r="G276">
        <v>252</v>
      </c>
      <c r="H276">
        <v>236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237</v>
      </c>
      <c r="B277">
        <v>269</v>
      </c>
      <c r="C277">
        <v>271</v>
      </c>
      <c r="D277">
        <v>239</v>
      </c>
      <c r="E277">
        <v>252</v>
      </c>
      <c r="F277">
        <v>270</v>
      </c>
      <c r="G277">
        <v>253</v>
      </c>
      <c r="H277">
        <v>238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239</v>
      </c>
      <c r="B278">
        <v>271</v>
      </c>
      <c r="C278">
        <v>273</v>
      </c>
      <c r="D278">
        <v>241</v>
      </c>
      <c r="E278">
        <v>253</v>
      </c>
      <c r="F278">
        <v>272</v>
      </c>
      <c r="G278">
        <v>254</v>
      </c>
      <c r="H278">
        <v>240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241</v>
      </c>
      <c r="B279">
        <v>273</v>
      </c>
      <c r="C279">
        <v>275</v>
      </c>
      <c r="D279">
        <v>243</v>
      </c>
      <c r="E279">
        <v>254</v>
      </c>
      <c r="F279">
        <v>274</v>
      </c>
      <c r="G279">
        <v>255</v>
      </c>
      <c r="H279">
        <v>242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243</v>
      </c>
      <c r="B280">
        <v>275</v>
      </c>
      <c r="C280">
        <v>277</v>
      </c>
      <c r="D280">
        <v>245</v>
      </c>
      <c r="E280">
        <v>255</v>
      </c>
      <c r="F280">
        <v>276</v>
      </c>
      <c r="G280">
        <v>256</v>
      </c>
      <c r="H280">
        <v>244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>
        <v>257</v>
      </c>
      <c r="B281">
        <v>289</v>
      </c>
      <c r="C281">
        <v>291</v>
      </c>
      <c r="D281">
        <v>259</v>
      </c>
      <c r="E281">
        <v>278</v>
      </c>
      <c r="F281">
        <v>290</v>
      </c>
      <c r="G281">
        <v>279</v>
      </c>
      <c r="H281">
        <v>258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259</v>
      </c>
      <c r="B282">
        <v>291</v>
      </c>
      <c r="C282">
        <v>293</v>
      </c>
      <c r="D282">
        <v>261</v>
      </c>
      <c r="E282">
        <v>279</v>
      </c>
      <c r="F282">
        <v>292</v>
      </c>
      <c r="G282">
        <v>280</v>
      </c>
      <c r="H282">
        <v>260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261</v>
      </c>
      <c r="B283">
        <v>293</v>
      </c>
      <c r="C283">
        <v>295</v>
      </c>
      <c r="D283">
        <v>263</v>
      </c>
      <c r="E283">
        <v>280</v>
      </c>
      <c r="F283">
        <v>294</v>
      </c>
      <c r="G283">
        <v>281</v>
      </c>
      <c r="H283">
        <v>262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263</v>
      </c>
      <c r="B284">
        <v>295</v>
      </c>
      <c r="C284">
        <v>297</v>
      </c>
      <c r="D284">
        <v>265</v>
      </c>
      <c r="E284">
        <v>281</v>
      </c>
      <c r="F284">
        <v>296</v>
      </c>
      <c r="G284">
        <v>282</v>
      </c>
      <c r="H284">
        <v>264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>
        <v>265</v>
      </c>
      <c r="B285">
        <v>297</v>
      </c>
      <c r="C285">
        <v>299</v>
      </c>
      <c r="D285">
        <v>267</v>
      </c>
      <c r="E285">
        <v>282</v>
      </c>
      <c r="F285">
        <v>298</v>
      </c>
      <c r="G285">
        <v>283</v>
      </c>
      <c r="H285">
        <v>266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25">
      <c r="A286">
        <v>267</v>
      </c>
      <c r="B286">
        <v>299</v>
      </c>
      <c r="C286">
        <v>301</v>
      </c>
      <c r="D286">
        <v>269</v>
      </c>
      <c r="E286">
        <v>283</v>
      </c>
      <c r="F286">
        <v>300</v>
      </c>
      <c r="G286">
        <v>284</v>
      </c>
      <c r="H286">
        <v>268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>
        <v>269</v>
      </c>
      <c r="B287">
        <v>301</v>
      </c>
      <c r="C287">
        <v>303</v>
      </c>
      <c r="D287">
        <v>271</v>
      </c>
      <c r="E287">
        <v>284</v>
      </c>
      <c r="F287">
        <v>302</v>
      </c>
      <c r="G287">
        <v>285</v>
      </c>
      <c r="H287">
        <v>270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>
        <v>271</v>
      </c>
      <c r="B288">
        <v>303</v>
      </c>
      <c r="C288">
        <v>305</v>
      </c>
      <c r="D288">
        <v>273</v>
      </c>
      <c r="E288">
        <v>285</v>
      </c>
      <c r="F288">
        <v>304</v>
      </c>
      <c r="G288">
        <v>286</v>
      </c>
      <c r="H288">
        <v>272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273</v>
      </c>
      <c r="B289">
        <v>305</v>
      </c>
      <c r="C289">
        <v>307</v>
      </c>
      <c r="D289">
        <v>275</v>
      </c>
      <c r="E289">
        <v>286</v>
      </c>
      <c r="F289">
        <v>306</v>
      </c>
      <c r="G289">
        <v>287</v>
      </c>
      <c r="H289">
        <v>274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>
        <v>275</v>
      </c>
      <c r="B290">
        <v>307</v>
      </c>
      <c r="C290">
        <v>309</v>
      </c>
      <c r="D290">
        <v>277</v>
      </c>
      <c r="E290">
        <v>287</v>
      </c>
      <c r="F290">
        <v>308</v>
      </c>
      <c r="G290">
        <v>288</v>
      </c>
      <c r="H290">
        <v>276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>
        <v>289</v>
      </c>
      <c r="B291">
        <v>321</v>
      </c>
      <c r="C291">
        <v>323</v>
      </c>
      <c r="D291">
        <v>291</v>
      </c>
      <c r="E291">
        <v>310</v>
      </c>
      <c r="F291">
        <v>322</v>
      </c>
      <c r="G291">
        <v>311</v>
      </c>
      <c r="H291">
        <v>290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>
        <v>291</v>
      </c>
      <c r="B292">
        <v>323</v>
      </c>
      <c r="C292">
        <v>325</v>
      </c>
      <c r="D292">
        <v>293</v>
      </c>
      <c r="E292">
        <v>311</v>
      </c>
      <c r="F292">
        <v>324</v>
      </c>
      <c r="G292">
        <v>312</v>
      </c>
      <c r="H292">
        <v>292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>
        <v>293</v>
      </c>
      <c r="B293">
        <v>325</v>
      </c>
      <c r="C293">
        <v>327</v>
      </c>
      <c r="D293">
        <v>295</v>
      </c>
      <c r="E293">
        <v>312</v>
      </c>
      <c r="F293">
        <v>326</v>
      </c>
      <c r="G293">
        <v>313</v>
      </c>
      <c r="H293">
        <v>294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295</v>
      </c>
      <c r="B294">
        <v>327</v>
      </c>
      <c r="C294">
        <v>329</v>
      </c>
      <c r="D294">
        <v>297</v>
      </c>
      <c r="E294">
        <v>313</v>
      </c>
      <c r="F294">
        <v>328</v>
      </c>
      <c r="G294">
        <v>314</v>
      </c>
      <c r="H294">
        <v>296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297</v>
      </c>
      <c r="B295">
        <v>329</v>
      </c>
      <c r="C295">
        <v>331</v>
      </c>
      <c r="D295">
        <v>299</v>
      </c>
      <c r="E295">
        <v>314</v>
      </c>
      <c r="F295">
        <v>330</v>
      </c>
      <c r="G295">
        <v>315</v>
      </c>
      <c r="H295">
        <v>298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299</v>
      </c>
      <c r="B296">
        <v>331</v>
      </c>
      <c r="C296">
        <v>333</v>
      </c>
      <c r="D296">
        <v>301</v>
      </c>
      <c r="E296">
        <v>315</v>
      </c>
      <c r="F296">
        <v>332</v>
      </c>
      <c r="G296">
        <v>316</v>
      </c>
      <c r="H296">
        <v>300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301</v>
      </c>
      <c r="B297">
        <v>333</v>
      </c>
      <c r="C297">
        <v>335</v>
      </c>
      <c r="D297">
        <v>303</v>
      </c>
      <c r="E297">
        <v>316</v>
      </c>
      <c r="F297">
        <v>334</v>
      </c>
      <c r="G297">
        <v>317</v>
      </c>
      <c r="H297">
        <v>302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303</v>
      </c>
      <c r="B298">
        <v>335</v>
      </c>
      <c r="C298">
        <v>337</v>
      </c>
      <c r="D298">
        <v>305</v>
      </c>
      <c r="E298">
        <v>317</v>
      </c>
      <c r="F298">
        <v>336</v>
      </c>
      <c r="G298">
        <v>318</v>
      </c>
      <c r="H298">
        <v>304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5">
      <c r="A299">
        <v>305</v>
      </c>
      <c r="B299">
        <v>337</v>
      </c>
      <c r="C299">
        <v>339</v>
      </c>
      <c r="D299">
        <v>307</v>
      </c>
      <c r="E299">
        <v>318</v>
      </c>
      <c r="F299">
        <v>338</v>
      </c>
      <c r="G299">
        <v>319</v>
      </c>
      <c r="H299">
        <v>306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307</v>
      </c>
      <c r="B300">
        <v>339</v>
      </c>
      <c r="C300">
        <v>341</v>
      </c>
      <c r="D300">
        <v>309</v>
      </c>
      <c r="E300">
        <v>319</v>
      </c>
      <c r="F300">
        <v>340</v>
      </c>
      <c r="G300">
        <v>320</v>
      </c>
      <c r="H300">
        <v>308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5" spans="1:12" x14ac:dyDescent="0.25">
      <c r="A305">
        <v>1</v>
      </c>
      <c r="B305">
        <v>0</v>
      </c>
      <c r="C305">
        <v>0</v>
      </c>
      <c r="D305">
        <v>0.4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2</v>
      </c>
      <c r="B306">
        <v>0</v>
      </c>
      <c r="C306">
        <v>2.5000000000000001E-2</v>
      </c>
      <c r="D306">
        <v>0.4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3</v>
      </c>
      <c r="B307">
        <v>0</v>
      </c>
      <c r="C307">
        <v>0.05</v>
      </c>
      <c r="D307">
        <v>0.4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4</v>
      </c>
      <c r="B308">
        <v>0</v>
      </c>
      <c r="C308">
        <v>7.4999999999999997E-2</v>
      </c>
      <c r="D308">
        <v>0.4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5</v>
      </c>
      <c r="B309">
        <v>0</v>
      </c>
      <c r="C309">
        <v>0.1</v>
      </c>
      <c r="D309">
        <v>0.4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6</v>
      </c>
      <c r="B310">
        <v>0</v>
      </c>
      <c r="C310">
        <v>0.125</v>
      </c>
      <c r="D310">
        <v>0.4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7</v>
      </c>
      <c r="B311">
        <v>0</v>
      </c>
      <c r="C311">
        <v>0.15</v>
      </c>
      <c r="D311">
        <v>0.4</v>
      </c>
      <c r="E311">
        <v>0</v>
      </c>
      <c r="F311">
        <v>1</v>
      </c>
      <c r="G311">
        <v>1</v>
      </c>
      <c r="H311">
        <v>0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8</v>
      </c>
      <c r="B312">
        <v>0</v>
      </c>
      <c r="C312">
        <v>0.17499999999999999</v>
      </c>
      <c r="D312">
        <v>0.4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9</v>
      </c>
      <c r="B313">
        <v>0</v>
      </c>
      <c r="C313">
        <v>0.2</v>
      </c>
      <c r="D313">
        <v>0.4</v>
      </c>
      <c r="E313">
        <v>0</v>
      </c>
      <c r="F313">
        <v>1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10</v>
      </c>
      <c r="B314">
        <v>0</v>
      </c>
      <c r="C314">
        <v>0.22500000000000001</v>
      </c>
      <c r="D314">
        <v>0.4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11</v>
      </c>
      <c r="B315">
        <v>0</v>
      </c>
      <c r="C315">
        <v>0.25</v>
      </c>
      <c r="D315">
        <v>0.4</v>
      </c>
      <c r="E315">
        <v>0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12</v>
      </c>
      <c r="B316">
        <v>0</v>
      </c>
      <c r="C316">
        <v>0.27500000000000002</v>
      </c>
      <c r="D316">
        <v>0.4</v>
      </c>
      <c r="E316">
        <v>0</v>
      </c>
      <c r="F316">
        <v>1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13</v>
      </c>
      <c r="B317">
        <v>0</v>
      </c>
      <c r="C317">
        <v>0.3</v>
      </c>
      <c r="D317">
        <v>0.4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14</v>
      </c>
      <c r="B318">
        <v>0</v>
      </c>
      <c r="C318">
        <v>0.32500000000000001</v>
      </c>
      <c r="D318">
        <v>0.4</v>
      </c>
      <c r="E318">
        <v>0</v>
      </c>
      <c r="F318">
        <v>1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15</v>
      </c>
      <c r="B319">
        <v>0</v>
      </c>
      <c r="C319">
        <v>0.35</v>
      </c>
      <c r="D319">
        <v>0.4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16</v>
      </c>
      <c r="B320">
        <v>0</v>
      </c>
      <c r="C320">
        <v>0.375</v>
      </c>
      <c r="D320">
        <v>0.4</v>
      </c>
      <c r="E320">
        <v>0</v>
      </c>
      <c r="F320">
        <v>1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17</v>
      </c>
      <c r="B321">
        <v>0</v>
      </c>
      <c r="C321">
        <v>0.4</v>
      </c>
      <c r="D321">
        <v>0.4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18</v>
      </c>
      <c r="B322">
        <v>0</v>
      </c>
      <c r="C322">
        <v>0.42499999999999999</v>
      </c>
      <c r="D322">
        <v>0.4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19</v>
      </c>
      <c r="B323">
        <v>0</v>
      </c>
      <c r="C323">
        <v>0.45</v>
      </c>
      <c r="D323">
        <v>0.4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20</v>
      </c>
      <c r="B324">
        <v>0</v>
      </c>
      <c r="C324">
        <v>0.47499999999999998</v>
      </c>
      <c r="D324">
        <v>0.4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21</v>
      </c>
      <c r="B325">
        <v>0</v>
      </c>
      <c r="C325">
        <v>0.5</v>
      </c>
      <c r="D325">
        <v>0.4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22</v>
      </c>
      <c r="B326">
        <v>0.01</v>
      </c>
      <c r="C326">
        <v>0</v>
      </c>
      <c r="D326">
        <v>0.4</v>
      </c>
      <c r="E326">
        <v>1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>
        <v>23</v>
      </c>
      <c r="B327">
        <v>0.01</v>
      </c>
      <c r="C327">
        <v>0.05</v>
      </c>
      <c r="D327">
        <v>0.4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>
        <v>24</v>
      </c>
      <c r="B328">
        <v>0.01</v>
      </c>
      <c r="C328">
        <v>0.1</v>
      </c>
      <c r="D328">
        <v>0.4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25</v>
      </c>
      <c r="B329">
        <v>0.01</v>
      </c>
      <c r="C329">
        <v>0.15</v>
      </c>
      <c r="D329">
        <v>0.4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26</v>
      </c>
      <c r="B330">
        <v>0.01</v>
      </c>
      <c r="C330">
        <v>0.2</v>
      </c>
      <c r="D330">
        <v>0.4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27</v>
      </c>
      <c r="B331">
        <v>0.01</v>
      </c>
      <c r="C331">
        <v>0.25</v>
      </c>
      <c r="D331">
        <v>0.4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28</v>
      </c>
      <c r="B332">
        <v>0.01</v>
      </c>
      <c r="C332">
        <v>0.3</v>
      </c>
      <c r="D332">
        <v>0.4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29</v>
      </c>
      <c r="B333">
        <v>0.01</v>
      </c>
      <c r="C333">
        <v>0.35</v>
      </c>
      <c r="D333">
        <v>0.4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30</v>
      </c>
      <c r="B334">
        <v>0.01</v>
      </c>
      <c r="C334">
        <v>0.4</v>
      </c>
      <c r="D334">
        <v>0.4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31</v>
      </c>
      <c r="B335">
        <v>0.01</v>
      </c>
      <c r="C335">
        <v>0.45</v>
      </c>
      <c r="D335">
        <v>0.4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>
        <v>32</v>
      </c>
      <c r="B336">
        <v>0.01</v>
      </c>
      <c r="C336">
        <v>0.5</v>
      </c>
      <c r="D336">
        <v>0.4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33</v>
      </c>
      <c r="B337">
        <v>0.02</v>
      </c>
      <c r="C337">
        <v>0</v>
      </c>
      <c r="D337">
        <v>0.4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34</v>
      </c>
      <c r="B338">
        <v>0.02</v>
      </c>
      <c r="C338">
        <v>2.5000000000000001E-2</v>
      </c>
      <c r="D338">
        <v>0.4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35</v>
      </c>
      <c r="B339">
        <v>0.02</v>
      </c>
      <c r="C339">
        <v>0.05</v>
      </c>
      <c r="D339">
        <v>0.4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>
        <v>36</v>
      </c>
      <c r="B340">
        <v>0.02</v>
      </c>
      <c r="C340">
        <v>7.4999999999999997E-2</v>
      </c>
      <c r="D340">
        <v>0.4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37</v>
      </c>
      <c r="B341">
        <v>0.02</v>
      </c>
      <c r="C341">
        <v>0.1</v>
      </c>
      <c r="D341">
        <v>0.4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38</v>
      </c>
      <c r="B342">
        <v>0.02</v>
      </c>
      <c r="C342">
        <v>0.125</v>
      </c>
      <c r="D342">
        <v>0.4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>
        <v>39</v>
      </c>
      <c r="B343">
        <v>0.02</v>
      </c>
      <c r="C343">
        <v>0.15</v>
      </c>
      <c r="D343">
        <v>0.4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>
        <v>40</v>
      </c>
      <c r="B344">
        <v>0.02</v>
      </c>
      <c r="C344">
        <v>0.17499999999999999</v>
      </c>
      <c r="D344">
        <v>0.4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41</v>
      </c>
      <c r="B345">
        <v>0.02</v>
      </c>
      <c r="C345">
        <v>0.2</v>
      </c>
      <c r="D345">
        <v>0.4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42</v>
      </c>
      <c r="B346">
        <v>0.02</v>
      </c>
      <c r="C346">
        <v>0.22500000000000001</v>
      </c>
      <c r="D346">
        <v>0.4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>
        <v>43</v>
      </c>
      <c r="B347">
        <v>0.02</v>
      </c>
      <c r="C347">
        <v>0.25</v>
      </c>
      <c r="D347">
        <v>0.4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44</v>
      </c>
      <c r="B348">
        <v>0.02</v>
      </c>
      <c r="C348">
        <v>0.27500000000000002</v>
      </c>
      <c r="D348">
        <v>0.4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45</v>
      </c>
      <c r="B349">
        <v>0.02</v>
      </c>
      <c r="C349">
        <v>0.3</v>
      </c>
      <c r="D349">
        <v>0.4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46</v>
      </c>
      <c r="B350">
        <v>0.02</v>
      </c>
      <c r="C350">
        <v>0.32500000000000001</v>
      </c>
      <c r="D350">
        <v>0.4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>
        <v>47</v>
      </c>
      <c r="B351">
        <v>0.02</v>
      </c>
      <c r="C351">
        <v>0.35</v>
      </c>
      <c r="D351">
        <v>0.4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>
        <v>48</v>
      </c>
      <c r="B352">
        <v>0.02</v>
      </c>
      <c r="C352">
        <v>0.375</v>
      </c>
      <c r="D352">
        <v>0.4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>
        <v>49</v>
      </c>
      <c r="B353">
        <v>0.02</v>
      </c>
      <c r="C353">
        <v>0.4</v>
      </c>
      <c r="D353">
        <v>0.4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50</v>
      </c>
      <c r="B354">
        <v>0.02</v>
      </c>
      <c r="C354">
        <v>0.42499999999999999</v>
      </c>
      <c r="D354">
        <v>0.4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51</v>
      </c>
      <c r="B355">
        <v>0.02</v>
      </c>
      <c r="C355">
        <v>0.45</v>
      </c>
      <c r="D355">
        <v>0.4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>
        <v>52</v>
      </c>
      <c r="B356">
        <v>0.02</v>
      </c>
      <c r="C356">
        <v>0.47499999999999998</v>
      </c>
      <c r="D356">
        <v>0.4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>
        <v>53</v>
      </c>
      <c r="B357">
        <v>0.02</v>
      </c>
      <c r="C357">
        <v>0.5</v>
      </c>
      <c r="D357">
        <v>0.4</v>
      </c>
      <c r="E357">
        <v>1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>
        <v>54</v>
      </c>
      <c r="B358">
        <v>0.03</v>
      </c>
      <c r="C358">
        <v>0</v>
      </c>
      <c r="D358">
        <v>0.4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55</v>
      </c>
      <c r="B359">
        <v>0.03</v>
      </c>
      <c r="C359">
        <v>0.05</v>
      </c>
      <c r="D359">
        <v>0.4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56</v>
      </c>
      <c r="B360">
        <v>0.03</v>
      </c>
      <c r="C360">
        <v>0.1</v>
      </c>
      <c r="D360">
        <v>0.4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57</v>
      </c>
      <c r="B361">
        <v>0.03</v>
      </c>
      <c r="C361">
        <v>0.15</v>
      </c>
      <c r="D361">
        <v>0.4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58</v>
      </c>
      <c r="B362">
        <v>0.03</v>
      </c>
      <c r="C362">
        <v>0.2</v>
      </c>
      <c r="D362">
        <v>0.4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59</v>
      </c>
      <c r="B363">
        <v>0.03</v>
      </c>
      <c r="C363">
        <v>0.25</v>
      </c>
      <c r="D363">
        <v>0.4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>
        <v>60</v>
      </c>
      <c r="B364">
        <v>0.03</v>
      </c>
      <c r="C364">
        <v>0.3</v>
      </c>
      <c r="D364">
        <v>0.4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>
        <v>61</v>
      </c>
      <c r="B365">
        <v>0.03</v>
      </c>
      <c r="C365">
        <v>0.35</v>
      </c>
      <c r="D365">
        <v>0.4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>
        <v>62</v>
      </c>
      <c r="B366">
        <v>0.03</v>
      </c>
      <c r="C366">
        <v>0.4</v>
      </c>
      <c r="D366">
        <v>0.4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>
        <v>63</v>
      </c>
      <c r="B367">
        <v>0.03</v>
      </c>
      <c r="C367">
        <v>0.45</v>
      </c>
      <c r="D367">
        <v>0.4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64</v>
      </c>
      <c r="B368">
        <v>0.03</v>
      </c>
      <c r="C368">
        <v>0.5</v>
      </c>
      <c r="D368">
        <v>0.4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>
        <v>65</v>
      </c>
      <c r="B369">
        <v>0.04</v>
      </c>
      <c r="C369">
        <v>0</v>
      </c>
      <c r="D369">
        <v>0.4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>
        <v>66</v>
      </c>
      <c r="B370">
        <v>0.04</v>
      </c>
      <c r="C370">
        <v>2.5000000000000001E-2</v>
      </c>
      <c r="D370">
        <v>0.4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67</v>
      </c>
      <c r="B371">
        <v>0.04</v>
      </c>
      <c r="C371">
        <v>0.05</v>
      </c>
      <c r="D371">
        <v>0.4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68</v>
      </c>
      <c r="B372">
        <v>0.04</v>
      </c>
      <c r="C372">
        <v>7.4999999999999997E-2</v>
      </c>
      <c r="D372">
        <v>0.4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69</v>
      </c>
      <c r="B373">
        <v>0.04</v>
      </c>
      <c r="C373">
        <v>0.1</v>
      </c>
      <c r="D373">
        <v>0.4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>
        <v>70</v>
      </c>
      <c r="B374">
        <v>0.04</v>
      </c>
      <c r="C374">
        <v>0.125</v>
      </c>
      <c r="D374">
        <v>0.4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71</v>
      </c>
      <c r="B375">
        <v>0.04</v>
      </c>
      <c r="C375">
        <v>0.15</v>
      </c>
      <c r="D375">
        <v>0.4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72</v>
      </c>
      <c r="B376">
        <v>0.04</v>
      </c>
      <c r="C376">
        <v>0.17499999999999999</v>
      </c>
      <c r="D376">
        <v>0.4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73</v>
      </c>
      <c r="B377">
        <v>0.04</v>
      </c>
      <c r="C377">
        <v>0.2</v>
      </c>
      <c r="D377">
        <v>0.4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>
        <v>74</v>
      </c>
      <c r="B378">
        <v>0.04</v>
      </c>
      <c r="C378">
        <v>0.22500000000000001</v>
      </c>
      <c r="D378">
        <v>0.4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>
        <v>75</v>
      </c>
      <c r="B379">
        <v>0.04</v>
      </c>
      <c r="C379">
        <v>0.25</v>
      </c>
      <c r="D379">
        <v>0.4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>
        <v>76</v>
      </c>
      <c r="B380">
        <v>0.04</v>
      </c>
      <c r="C380">
        <v>0.27500000000000002</v>
      </c>
      <c r="D380">
        <v>0.4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77</v>
      </c>
      <c r="B381">
        <v>0.04</v>
      </c>
      <c r="C381">
        <v>0.3</v>
      </c>
      <c r="D381">
        <v>0.4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>
        <v>78</v>
      </c>
      <c r="B382">
        <v>0.04</v>
      </c>
      <c r="C382">
        <v>0.32500000000000001</v>
      </c>
      <c r="D382">
        <v>0.4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>
        <v>79</v>
      </c>
      <c r="B383">
        <v>0.04</v>
      </c>
      <c r="C383">
        <v>0.35</v>
      </c>
      <c r="D383">
        <v>0.4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80</v>
      </c>
      <c r="B384">
        <v>0.04</v>
      </c>
      <c r="C384">
        <v>0.375</v>
      </c>
      <c r="D384">
        <v>0.4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>
        <v>81</v>
      </c>
      <c r="B385">
        <v>0.04</v>
      </c>
      <c r="C385">
        <v>0.4</v>
      </c>
      <c r="D385">
        <v>0.4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82</v>
      </c>
      <c r="B386">
        <v>0.04</v>
      </c>
      <c r="C386">
        <v>0.42499999999999999</v>
      </c>
      <c r="D386">
        <v>0.4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83</v>
      </c>
      <c r="B387">
        <v>0.04</v>
      </c>
      <c r="C387">
        <v>0.45</v>
      </c>
      <c r="D387">
        <v>0.4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>
        <v>84</v>
      </c>
      <c r="B388">
        <v>0.04</v>
      </c>
      <c r="C388">
        <v>0.47499999999999998</v>
      </c>
      <c r="D388">
        <v>0.4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>
        <v>85</v>
      </c>
      <c r="B389">
        <v>0.04</v>
      </c>
      <c r="C389">
        <v>0.5</v>
      </c>
      <c r="D389">
        <v>0.4</v>
      </c>
      <c r="E389">
        <v>1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>
        <v>86</v>
      </c>
      <c r="B390">
        <v>0.05</v>
      </c>
      <c r="C390">
        <v>0</v>
      </c>
      <c r="D390">
        <v>0.4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>
        <v>87</v>
      </c>
      <c r="B391">
        <v>0.05</v>
      </c>
      <c r="C391">
        <v>0.05</v>
      </c>
      <c r="D391">
        <v>0.4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88</v>
      </c>
      <c r="B392">
        <v>0.05</v>
      </c>
      <c r="C392">
        <v>0.1</v>
      </c>
      <c r="D392">
        <v>0.4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89</v>
      </c>
      <c r="B393">
        <v>0.05</v>
      </c>
      <c r="C393">
        <v>0.15</v>
      </c>
      <c r="D393">
        <v>0.4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>
        <v>90</v>
      </c>
      <c r="B394">
        <v>0.05</v>
      </c>
      <c r="C394">
        <v>0.2</v>
      </c>
      <c r="D394">
        <v>0.4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91</v>
      </c>
      <c r="B395">
        <v>0.05</v>
      </c>
      <c r="C395">
        <v>0.25</v>
      </c>
      <c r="D395">
        <v>0.4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92</v>
      </c>
      <c r="B396">
        <v>0.05</v>
      </c>
      <c r="C396">
        <v>0.3</v>
      </c>
      <c r="D396">
        <v>0.4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>
        <v>93</v>
      </c>
      <c r="B397">
        <v>0.05</v>
      </c>
      <c r="C397">
        <v>0.35</v>
      </c>
      <c r="D397">
        <v>0.4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>
        <v>94</v>
      </c>
      <c r="B398">
        <v>0.05</v>
      </c>
      <c r="C398">
        <v>0.4</v>
      </c>
      <c r="D398">
        <v>0.4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>
        <v>95</v>
      </c>
      <c r="B399">
        <v>0.05</v>
      </c>
      <c r="C399">
        <v>0.45</v>
      </c>
      <c r="D399">
        <v>0.4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96</v>
      </c>
      <c r="B400">
        <v>0.05</v>
      </c>
      <c r="C400">
        <v>0.5</v>
      </c>
      <c r="D400">
        <v>0.4</v>
      </c>
      <c r="E400">
        <v>1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>
        <v>97</v>
      </c>
      <c r="B401">
        <v>0.06</v>
      </c>
      <c r="C401">
        <v>0</v>
      </c>
      <c r="D401">
        <v>0.4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98</v>
      </c>
      <c r="B402">
        <v>0.06</v>
      </c>
      <c r="C402">
        <v>2.5000000000000001E-2</v>
      </c>
      <c r="D402">
        <v>0.4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99</v>
      </c>
      <c r="B403">
        <v>0.06</v>
      </c>
      <c r="C403">
        <v>0.05</v>
      </c>
      <c r="D403">
        <v>0.4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>
        <v>100</v>
      </c>
      <c r="B404">
        <v>0.06</v>
      </c>
      <c r="C404">
        <v>7.4999999999999997E-2</v>
      </c>
      <c r="D404">
        <v>0.4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>
        <v>101</v>
      </c>
      <c r="B405">
        <v>0.06</v>
      </c>
      <c r="C405">
        <v>0.1</v>
      </c>
      <c r="D405">
        <v>0.4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102</v>
      </c>
      <c r="B406">
        <v>0.06</v>
      </c>
      <c r="C406">
        <v>0.125</v>
      </c>
      <c r="D406">
        <v>0.4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>
        <v>103</v>
      </c>
      <c r="B407">
        <v>0.06</v>
      </c>
      <c r="C407">
        <v>0.15</v>
      </c>
      <c r="D407">
        <v>0.4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104</v>
      </c>
      <c r="B408">
        <v>0.06</v>
      </c>
      <c r="C408">
        <v>0.17499999999999999</v>
      </c>
      <c r="D408">
        <v>0.4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>
        <v>105</v>
      </c>
      <c r="B409">
        <v>0.06</v>
      </c>
      <c r="C409">
        <v>0.2</v>
      </c>
      <c r="D409">
        <v>0.4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>
        <v>106</v>
      </c>
      <c r="B410">
        <v>0.06</v>
      </c>
      <c r="C410">
        <v>0.22500000000000001</v>
      </c>
      <c r="D410">
        <v>0.4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107</v>
      </c>
      <c r="B411">
        <v>0.06</v>
      </c>
      <c r="C411">
        <v>0.25</v>
      </c>
      <c r="D411">
        <v>0.4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108</v>
      </c>
      <c r="B412">
        <v>0.06</v>
      </c>
      <c r="C412">
        <v>0.27500000000000002</v>
      </c>
      <c r="D412">
        <v>0.4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>
        <v>109</v>
      </c>
      <c r="B413">
        <v>0.06</v>
      </c>
      <c r="C413">
        <v>0.3</v>
      </c>
      <c r="D413">
        <v>0.4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110</v>
      </c>
      <c r="B414">
        <v>0.06</v>
      </c>
      <c r="C414">
        <v>0.32500000000000001</v>
      </c>
      <c r="D414">
        <v>0.4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111</v>
      </c>
      <c r="B415">
        <v>0.06</v>
      </c>
      <c r="C415">
        <v>0.35</v>
      </c>
      <c r="D415">
        <v>0.4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>
        <v>112</v>
      </c>
      <c r="B416">
        <v>0.06</v>
      </c>
      <c r="C416">
        <v>0.375</v>
      </c>
      <c r="D416">
        <v>0.4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>
        <v>113</v>
      </c>
      <c r="B417">
        <v>0.06</v>
      </c>
      <c r="C417">
        <v>0.4</v>
      </c>
      <c r="D417">
        <v>0.4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>
        <v>114</v>
      </c>
      <c r="B418">
        <v>0.06</v>
      </c>
      <c r="C418">
        <v>0.42499999999999999</v>
      </c>
      <c r="D418">
        <v>0.4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>
        <v>115</v>
      </c>
      <c r="B419">
        <v>0.06</v>
      </c>
      <c r="C419">
        <v>0.45</v>
      </c>
      <c r="D419">
        <v>0.4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>
        <v>116</v>
      </c>
      <c r="B420">
        <v>0.06</v>
      </c>
      <c r="C420">
        <v>0.47499999999999998</v>
      </c>
      <c r="D420">
        <v>0.4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>
        <v>117</v>
      </c>
      <c r="B421">
        <v>0.06</v>
      </c>
      <c r="C421">
        <v>0.5</v>
      </c>
      <c r="D421">
        <v>0.4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>
        <v>118</v>
      </c>
      <c r="B422">
        <v>7.0000000000000007E-2</v>
      </c>
      <c r="C422">
        <v>0</v>
      </c>
      <c r="D422">
        <v>0.4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119</v>
      </c>
      <c r="B423">
        <v>7.0000000000000007E-2</v>
      </c>
      <c r="C423">
        <v>0.05</v>
      </c>
      <c r="D423">
        <v>0.4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>
        <v>120</v>
      </c>
      <c r="B424">
        <v>7.0000000000000007E-2</v>
      </c>
      <c r="C424">
        <v>0.1</v>
      </c>
      <c r="D424">
        <v>0.4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>
        <v>121</v>
      </c>
      <c r="B425">
        <v>7.0000000000000007E-2</v>
      </c>
      <c r="C425">
        <v>0.15</v>
      </c>
      <c r="D425">
        <v>0.4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>
        <v>122</v>
      </c>
      <c r="B426">
        <v>7.0000000000000007E-2</v>
      </c>
      <c r="C426">
        <v>0.2</v>
      </c>
      <c r="D426">
        <v>0.4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123</v>
      </c>
      <c r="B427">
        <v>7.0000000000000007E-2</v>
      </c>
      <c r="C427">
        <v>0.25</v>
      </c>
      <c r="D427">
        <v>0.4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>
        <v>124</v>
      </c>
      <c r="B428">
        <v>7.0000000000000007E-2</v>
      </c>
      <c r="C428">
        <v>0.3</v>
      </c>
      <c r="D428">
        <v>0.4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>
        <v>125</v>
      </c>
      <c r="B429">
        <v>7.0000000000000007E-2</v>
      </c>
      <c r="C429">
        <v>0.35</v>
      </c>
      <c r="D429">
        <v>0.4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126</v>
      </c>
      <c r="B430">
        <v>7.0000000000000007E-2</v>
      </c>
      <c r="C430">
        <v>0.4</v>
      </c>
      <c r="D430">
        <v>0.4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>
        <v>127</v>
      </c>
      <c r="B431">
        <v>7.0000000000000007E-2</v>
      </c>
      <c r="C431">
        <v>0.45</v>
      </c>
      <c r="D431">
        <v>0.4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>
        <v>128</v>
      </c>
      <c r="B432">
        <v>7.0000000000000007E-2</v>
      </c>
      <c r="C432">
        <v>0.5</v>
      </c>
      <c r="D432">
        <v>0.4</v>
      </c>
      <c r="E432">
        <v>1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>
        <v>129</v>
      </c>
      <c r="B433">
        <v>0.08</v>
      </c>
      <c r="C433">
        <v>0</v>
      </c>
      <c r="D433">
        <v>0.4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>
        <v>130</v>
      </c>
      <c r="B434">
        <v>0.08</v>
      </c>
      <c r="C434">
        <v>2.5000000000000001E-2</v>
      </c>
      <c r="D434">
        <v>0.4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131</v>
      </c>
      <c r="B435">
        <v>0.08</v>
      </c>
      <c r="C435">
        <v>0.05</v>
      </c>
      <c r="D435">
        <v>0.4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132</v>
      </c>
      <c r="B436">
        <v>0.08</v>
      </c>
      <c r="C436">
        <v>7.4999999999999997E-2</v>
      </c>
      <c r="D436">
        <v>0.4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>
        <v>133</v>
      </c>
      <c r="B437">
        <v>0.08</v>
      </c>
      <c r="C437">
        <v>0.1</v>
      </c>
      <c r="D437">
        <v>0.4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>
        <v>134</v>
      </c>
      <c r="B438">
        <v>0.08</v>
      </c>
      <c r="C438">
        <v>0.125</v>
      </c>
      <c r="D438">
        <v>0.4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>
        <v>135</v>
      </c>
      <c r="B439">
        <v>0.08</v>
      </c>
      <c r="C439">
        <v>0.15</v>
      </c>
      <c r="D439">
        <v>0.4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136</v>
      </c>
      <c r="B440">
        <v>0.08</v>
      </c>
      <c r="C440">
        <v>0.17499999999999999</v>
      </c>
      <c r="D440">
        <v>0.4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>
        <v>137</v>
      </c>
      <c r="B441">
        <v>0.08</v>
      </c>
      <c r="C441">
        <v>0.2</v>
      </c>
      <c r="D441">
        <v>0.4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>
        <v>138</v>
      </c>
      <c r="B442">
        <v>0.08</v>
      </c>
      <c r="C442">
        <v>0.22500000000000001</v>
      </c>
      <c r="D442">
        <v>0.4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>
        <v>139</v>
      </c>
      <c r="B443">
        <v>0.08</v>
      </c>
      <c r="C443">
        <v>0.25</v>
      </c>
      <c r="D443">
        <v>0.4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140</v>
      </c>
      <c r="B444">
        <v>0.08</v>
      </c>
      <c r="C444">
        <v>0.27500000000000002</v>
      </c>
      <c r="D444">
        <v>0.4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>
        <v>141</v>
      </c>
      <c r="B445">
        <v>0.08</v>
      </c>
      <c r="C445">
        <v>0.3</v>
      </c>
      <c r="D445">
        <v>0.4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>
        <v>142</v>
      </c>
      <c r="B446">
        <v>0.08</v>
      </c>
      <c r="C446">
        <v>0.32500000000000001</v>
      </c>
      <c r="D446">
        <v>0.4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>
        <v>143</v>
      </c>
      <c r="B447">
        <v>0.08</v>
      </c>
      <c r="C447">
        <v>0.35</v>
      </c>
      <c r="D447">
        <v>0.4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144</v>
      </c>
      <c r="B448">
        <v>0.08</v>
      </c>
      <c r="C448">
        <v>0.375</v>
      </c>
      <c r="D448">
        <v>0.4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>
        <v>145</v>
      </c>
      <c r="B449">
        <v>0.08</v>
      </c>
      <c r="C449">
        <v>0.4</v>
      </c>
      <c r="D449">
        <v>0.4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>
        <v>146</v>
      </c>
      <c r="B450">
        <v>0.08</v>
      </c>
      <c r="C450">
        <v>0.42499999999999999</v>
      </c>
      <c r="D450">
        <v>0.4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>
        <v>147</v>
      </c>
      <c r="B451">
        <v>0.08</v>
      </c>
      <c r="C451">
        <v>0.45</v>
      </c>
      <c r="D451">
        <v>0.4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148</v>
      </c>
      <c r="B452">
        <v>0.08</v>
      </c>
      <c r="C452">
        <v>0.47499999999999998</v>
      </c>
      <c r="D452">
        <v>0.4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>
        <v>149</v>
      </c>
      <c r="B453">
        <v>0.08</v>
      </c>
      <c r="C453">
        <v>0.5</v>
      </c>
      <c r="D453">
        <v>0.4</v>
      </c>
      <c r="E453">
        <v>1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>
        <v>150</v>
      </c>
      <c r="B454">
        <v>0.09</v>
      </c>
      <c r="C454">
        <v>0</v>
      </c>
      <c r="D454">
        <v>0.4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>
        <v>151</v>
      </c>
      <c r="B455">
        <v>0.09</v>
      </c>
      <c r="C455">
        <v>0.05</v>
      </c>
      <c r="D455">
        <v>0.4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>
        <v>152</v>
      </c>
      <c r="B456">
        <v>0.09</v>
      </c>
      <c r="C456">
        <v>0.1</v>
      </c>
      <c r="D456">
        <v>0.4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>
        <v>153</v>
      </c>
      <c r="B457">
        <v>0.09</v>
      </c>
      <c r="C457">
        <v>0.15</v>
      </c>
      <c r="D457">
        <v>0.4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>
        <v>154</v>
      </c>
      <c r="B458">
        <v>0.09</v>
      </c>
      <c r="C458">
        <v>0.2</v>
      </c>
      <c r="D458">
        <v>0.4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>
        <v>155</v>
      </c>
      <c r="B459">
        <v>0.09</v>
      </c>
      <c r="C459">
        <v>0.25</v>
      </c>
      <c r="D459">
        <v>0.4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>
        <v>156</v>
      </c>
      <c r="B460">
        <v>0.09</v>
      </c>
      <c r="C460">
        <v>0.3</v>
      </c>
      <c r="D460">
        <v>0.4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>
        <v>157</v>
      </c>
      <c r="B461">
        <v>0.09</v>
      </c>
      <c r="C461">
        <v>0.35</v>
      </c>
      <c r="D461">
        <v>0.4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>
        <v>158</v>
      </c>
      <c r="B462">
        <v>0.09</v>
      </c>
      <c r="C462">
        <v>0.4</v>
      </c>
      <c r="D462">
        <v>0.4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159</v>
      </c>
      <c r="B463">
        <v>0.09</v>
      </c>
      <c r="C463">
        <v>0.45</v>
      </c>
      <c r="D463">
        <v>0.4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160</v>
      </c>
      <c r="B464">
        <v>0.09</v>
      </c>
      <c r="C464">
        <v>0.5</v>
      </c>
      <c r="D464">
        <v>0.4</v>
      </c>
      <c r="E464">
        <v>1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>
        <v>161</v>
      </c>
      <c r="B465">
        <v>0.1</v>
      </c>
      <c r="C465">
        <v>0</v>
      </c>
      <c r="D465">
        <v>0.4</v>
      </c>
      <c r="E465">
        <v>1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>
        <v>162</v>
      </c>
      <c r="B466">
        <v>0.1</v>
      </c>
      <c r="C466">
        <v>2.5000000000000001E-2</v>
      </c>
      <c r="D466">
        <v>0.4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>
        <v>163</v>
      </c>
      <c r="B467">
        <v>0.1</v>
      </c>
      <c r="C467">
        <v>0.05</v>
      </c>
      <c r="D467">
        <v>0.4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>
        <v>164</v>
      </c>
      <c r="B468">
        <v>0.1</v>
      </c>
      <c r="C468">
        <v>7.4999999999999997E-2</v>
      </c>
      <c r="D468">
        <v>0.4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>
        <v>165</v>
      </c>
      <c r="B469">
        <v>0.1</v>
      </c>
      <c r="C469">
        <v>0.1</v>
      </c>
      <c r="D469">
        <v>0.4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>
        <v>166</v>
      </c>
      <c r="B470">
        <v>0.1</v>
      </c>
      <c r="C470">
        <v>0.125</v>
      </c>
      <c r="D470">
        <v>0.4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167</v>
      </c>
      <c r="B471">
        <v>0.1</v>
      </c>
      <c r="C471">
        <v>0.15</v>
      </c>
      <c r="D471">
        <v>0.4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>
        <v>168</v>
      </c>
      <c r="B472">
        <v>0.1</v>
      </c>
      <c r="C472">
        <v>0.17499999999999999</v>
      </c>
      <c r="D472">
        <v>0.4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>
        <v>169</v>
      </c>
      <c r="B473">
        <v>0.1</v>
      </c>
      <c r="C473">
        <v>0.2</v>
      </c>
      <c r="D473">
        <v>0.4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>
        <v>170</v>
      </c>
      <c r="B474">
        <v>0.1</v>
      </c>
      <c r="C474">
        <v>0.22500000000000001</v>
      </c>
      <c r="D474">
        <v>0.4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>
        <v>171</v>
      </c>
      <c r="B475">
        <v>0.1</v>
      </c>
      <c r="C475">
        <v>0.25</v>
      </c>
      <c r="D475">
        <v>0.4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>
        <v>172</v>
      </c>
      <c r="B476">
        <v>0.1</v>
      </c>
      <c r="C476">
        <v>0.27500000000000002</v>
      </c>
      <c r="D476">
        <v>0.4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>
        <v>173</v>
      </c>
      <c r="B477">
        <v>0.1</v>
      </c>
      <c r="C477">
        <v>0.3</v>
      </c>
      <c r="D477">
        <v>0.4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>
        <v>174</v>
      </c>
      <c r="B478">
        <v>0.1</v>
      </c>
      <c r="C478">
        <v>0.32500000000000001</v>
      </c>
      <c r="D478">
        <v>0.4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>
        <v>175</v>
      </c>
      <c r="B479">
        <v>0.1</v>
      </c>
      <c r="C479">
        <v>0.35</v>
      </c>
      <c r="D479">
        <v>0.4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>
        <v>176</v>
      </c>
      <c r="B480">
        <v>0.1</v>
      </c>
      <c r="C480">
        <v>0.375</v>
      </c>
      <c r="D480">
        <v>0.4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>
        <v>177</v>
      </c>
      <c r="B481">
        <v>0.1</v>
      </c>
      <c r="C481">
        <v>0.4</v>
      </c>
      <c r="D481">
        <v>0.4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178</v>
      </c>
      <c r="B482">
        <v>0.1</v>
      </c>
      <c r="C482">
        <v>0.42499999999999999</v>
      </c>
      <c r="D482">
        <v>0.4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>
        <v>179</v>
      </c>
      <c r="B483">
        <v>0.1</v>
      </c>
      <c r="C483">
        <v>0.45</v>
      </c>
      <c r="D483">
        <v>0.4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>
        <v>180</v>
      </c>
      <c r="B484">
        <v>0.1</v>
      </c>
      <c r="C484">
        <v>0.47499999999999998</v>
      </c>
      <c r="D484">
        <v>0.4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>
        <v>181</v>
      </c>
      <c r="B485">
        <v>0.1</v>
      </c>
      <c r="C485">
        <v>0.5</v>
      </c>
      <c r="D485">
        <v>0.4</v>
      </c>
      <c r="E485">
        <v>1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>
        <v>182</v>
      </c>
      <c r="B486">
        <v>0.11</v>
      </c>
      <c r="C486">
        <v>0</v>
      </c>
      <c r="D486">
        <v>0.4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>
        <v>183</v>
      </c>
      <c r="B487">
        <v>0.11</v>
      </c>
      <c r="C487">
        <v>0.05</v>
      </c>
      <c r="D487">
        <v>0.4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>
        <v>184</v>
      </c>
      <c r="B488">
        <v>0.11</v>
      </c>
      <c r="C488">
        <v>0.1</v>
      </c>
      <c r="D488">
        <v>0.4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>
        <v>185</v>
      </c>
      <c r="B489">
        <v>0.11</v>
      </c>
      <c r="C489">
        <v>0.15</v>
      </c>
      <c r="D489">
        <v>0.4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>
        <v>186</v>
      </c>
      <c r="B490">
        <v>0.11</v>
      </c>
      <c r="C490">
        <v>0.2</v>
      </c>
      <c r="D490">
        <v>0.4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>
        <v>187</v>
      </c>
      <c r="B491">
        <v>0.11</v>
      </c>
      <c r="C491">
        <v>0.25</v>
      </c>
      <c r="D491">
        <v>0.4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>
        <v>188</v>
      </c>
      <c r="B492">
        <v>0.11</v>
      </c>
      <c r="C492">
        <v>0.3</v>
      </c>
      <c r="D492">
        <v>0.4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>
        <v>189</v>
      </c>
      <c r="B493">
        <v>0.11</v>
      </c>
      <c r="C493">
        <v>0.35</v>
      </c>
      <c r="D493">
        <v>0.4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>
        <v>190</v>
      </c>
      <c r="B494">
        <v>0.11</v>
      </c>
      <c r="C494">
        <v>0.4</v>
      </c>
      <c r="D494">
        <v>0.4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>
        <v>191</v>
      </c>
      <c r="B495">
        <v>0.11</v>
      </c>
      <c r="C495">
        <v>0.45</v>
      </c>
      <c r="D495">
        <v>0.4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>
        <v>192</v>
      </c>
      <c r="B496">
        <v>0.11</v>
      </c>
      <c r="C496">
        <v>0.5</v>
      </c>
      <c r="D496">
        <v>0.4</v>
      </c>
      <c r="E496">
        <v>1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>
        <v>193</v>
      </c>
      <c r="B497">
        <v>0.12</v>
      </c>
      <c r="C497">
        <v>0</v>
      </c>
      <c r="D497">
        <v>0.4</v>
      </c>
      <c r="E497">
        <v>1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>
        <v>194</v>
      </c>
      <c r="B498">
        <v>0.12</v>
      </c>
      <c r="C498">
        <v>2.5000000000000001E-2</v>
      </c>
      <c r="D498">
        <v>0.4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195</v>
      </c>
      <c r="B499">
        <v>0.12</v>
      </c>
      <c r="C499">
        <v>0.05</v>
      </c>
      <c r="D499">
        <v>0.4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>
        <v>196</v>
      </c>
      <c r="B500">
        <v>0.12</v>
      </c>
      <c r="C500">
        <v>7.4999999999999997E-2</v>
      </c>
      <c r="D500">
        <v>0.4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197</v>
      </c>
      <c r="B501">
        <v>0.12</v>
      </c>
      <c r="C501">
        <v>0.1</v>
      </c>
      <c r="D501">
        <v>0.4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198</v>
      </c>
      <c r="B502">
        <v>0.12</v>
      </c>
      <c r="C502">
        <v>0.125</v>
      </c>
      <c r="D502">
        <v>0.4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>
        <v>199</v>
      </c>
      <c r="B503">
        <v>0.12</v>
      </c>
      <c r="C503">
        <v>0.15</v>
      </c>
      <c r="D503">
        <v>0.4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200</v>
      </c>
      <c r="B504">
        <v>0.12</v>
      </c>
      <c r="C504">
        <v>0.17499999999999999</v>
      </c>
      <c r="D504">
        <v>0.4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201</v>
      </c>
      <c r="B505">
        <v>0.12</v>
      </c>
      <c r="C505">
        <v>0.2</v>
      </c>
      <c r="D505">
        <v>0.4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>
        <v>202</v>
      </c>
      <c r="B506">
        <v>0.12</v>
      </c>
      <c r="C506">
        <v>0.22500000000000001</v>
      </c>
      <c r="D506">
        <v>0.4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>
        <v>203</v>
      </c>
      <c r="B507">
        <v>0.12</v>
      </c>
      <c r="C507">
        <v>0.25</v>
      </c>
      <c r="D507">
        <v>0.4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>
        <v>204</v>
      </c>
      <c r="B508">
        <v>0.12</v>
      </c>
      <c r="C508">
        <v>0.27500000000000002</v>
      </c>
      <c r="D508">
        <v>0.4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>
        <v>205</v>
      </c>
      <c r="B509">
        <v>0.12</v>
      </c>
      <c r="C509">
        <v>0.3</v>
      </c>
      <c r="D509">
        <v>0.4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>
        <v>206</v>
      </c>
      <c r="B510">
        <v>0.12</v>
      </c>
      <c r="C510">
        <v>0.32500000000000001</v>
      </c>
      <c r="D510">
        <v>0.4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>
        <v>207</v>
      </c>
      <c r="B511">
        <v>0.12</v>
      </c>
      <c r="C511">
        <v>0.35</v>
      </c>
      <c r="D511">
        <v>0.4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208</v>
      </c>
      <c r="B512">
        <v>0.12</v>
      </c>
      <c r="C512">
        <v>0.375</v>
      </c>
      <c r="D512">
        <v>0.4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>
        <v>209</v>
      </c>
      <c r="B513">
        <v>0.12</v>
      </c>
      <c r="C513">
        <v>0.4</v>
      </c>
      <c r="D513">
        <v>0.4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>
        <v>210</v>
      </c>
      <c r="B514">
        <v>0.12</v>
      </c>
      <c r="C514">
        <v>0.42499999999999999</v>
      </c>
      <c r="D514">
        <v>0.4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>
        <v>211</v>
      </c>
      <c r="B515">
        <v>0.12</v>
      </c>
      <c r="C515">
        <v>0.45</v>
      </c>
      <c r="D515">
        <v>0.4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212</v>
      </c>
      <c r="B516">
        <v>0.12</v>
      </c>
      <c r="C516">
        <v>0.47499999999999998</v>
      </c>
      <c r="D516">
        <v>0.4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>
        <v>213</v>
      </c>
      <c r="B517">
        <v>0.12</v>
      </c>
      <c r="C517">
        <v>0.5</v>
      </c>
      <c r="D517">
        <v>0.4</v>
      </c>
      <c r="E517">
        <v>1</v>
      </c>
      <c r="F517">
        <v>0</v>
      </c>
      <c r="G517">
        <v>1</v>
      </c>
      <c r="H517">
        <v>1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>
        <v>214</v>
      </c>
      <c r="B518">
        <v>0.13</v>
      </c>
      <c r="C518">
        <v>0</v>
      </c>
      <c r="D518">
        <v>0.4</v>
      </c>
      <c r="E518">
        <v>1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215</v>
      </c>
      <c r="B519">
        <v>0.13</v>
      </c>
      <c r="C519">
        <v>0.05</v>
      </c>
      <c r="D519">
        <v>0.4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216</v>
      </c>
      <c r="B520">
        <v>0.13</v>
      </c>
      <c r="C520">
        <v>0.1</v>
      </c>
      <c r="D520">
        <v>0.4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>
        <v>217</v>
      </c>
      <c r="B521">
        <v>0.13</v>
      </c>
      <c r="C521">
        <v>0.15</v>
      </c>
      <c r="D521">
        <v>0.4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>
        <v>218</v>
      </c>
      <c r="B522">
        <v>0.13</v>
      </c>
      <c r="C522">
        <v>0.2</v>
      </c>
      <c r="D522">
        <v>0.4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>
        <v>219</v>
      </c>
      <c r="B523">
        <v>0.13</v>
      </c>
      <c r="C523">
        <v>0.25</v>
      </c>
      <c r="D523">
        <v>0.4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220</v>
      </c>
      <c r="B524">
        <v>0.13</v>
      </c>
      <c r="C524">
        <v>0.3</v>
      </c>
      <c r="D524">
        <v>0.4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>
        <v>221</v>
      </c>
      <c r="B525">
        <v>0.13</v>
      </c>
      <c r="C525">
        <v>0.35</v>
      </c>
      <c r="D525">
        <v>0.4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>
        <v>222</v>
      </c>
      <c r="B526">
        <v>0.13</v>
      </c>
      <c r="C526">
        <v>0.4</v>
      </c>
      <c r="D526">
        <v>0.4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>
        <v>223</v>
      </c>
      <c r="B527">
        <v>0.13</v>
      </c>
      <c r="C527">
        <v>0.45</v>
      </c>
      <c r="D527">
        <v>0.4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>
        <v>224</v>
      </c>
      <c r="B528">
        <v>0.13</v>
      </c>
      <c r="C528">
        <v>0.5</v>
      </c>
      <c r="D528">
        <v>0.4</v>
      </c>
      <c r="E528">
        <v>1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>
        <v>225</v>
      </c>
      <c r="B529">
        <v>0.14000000000000001</v>
      </c>
      <c r="C529">
        <v>0</v>
      </c>
      <c r="D529">
        <v>0.4</v>
      </c>
      <c r="E529">
        <v>1</v>
      </c>
      <c r="F529">
        <v>0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>
        <v>226</v>
      </c>
      <c r="B530">
        <v>0.14000000000000001</v>
      </c>
      <c r="C530">
        <v>2.5000000000000001E-2</v>
      </c>
      <c r="D530">
        <v>0.4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>
        <v>227</v>
      </c>
      <c r="B531">
        <v>0.14000000000000001</v>
      </c>
      <c r="C531">
        <v>0.05</v>
      </c>
      <c r="D531">
        <v>0.4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>
        <v>228</v>
      </c>
      <c r="B532">
        <v>0.14000000000000001</v>
      </c>
      <c r="C532">
        <v>7.4999999999999997E-2</v>
      </c>
      <c r="D532">
        <v>0.4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229</v>
      </c>
      <c r="B533">
        <v>0.14000000000000001</v>
      </c>
      <c r="C533">
        <v>0.1</v>
      </c>
      <c r="D533">
        <v>0.4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>
        <v>230</v>
      </c>
      <c r="B534">
        <v>0.14000000000000001</v>
      </c>
      <c r="C534">
        <v>0.125</v>
      </c>
      <c r="D534">
        <v>0.4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231</v>
      </c>
      <c r="B535">
        <v>0.14000000000000001</v>
      </c>
      <c r="C535">
        <v>0.15</v>
      </c>
      <c r="D535">
        <v>0.4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232</v>
      </c>
      <c r="B536">
        <v>0.14000000000000001</v>
      </c>
      <c r="C536">
        <v>0.17499999999999999</v>
      </c>
      <c r="D536">
        <v>0.4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233</v>
      </c>
      <c r="B537">
        <v>0.14000000000000001</v>
      </c>
      <c r="C537">
        <v>0.2</v>
      </c>
      <c r="D537">
        <v>0.4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234</v>
      </c>
      <c r="B538">
        <v>0.14000000000000001</v>
      </c>
      <c r="C538">
        <v>0.22500000000000001</v>
      </c>
      <c r="D538">
        <v>0.4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>
        <v>235</v>
      </c>
      <c r="B539">
        <v>0.14000000000000001</v>
      </c>
      <c r="C539">
        <v>0.25</v>
      </c>
      <c r="D539">
        <v>0.4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>
        <v>236</v>
      </c>
      <c r="B540">
        <v>0.14000000000000001</v>
      </c>
      <c r="C540">
        <v>0.27500000000000002</v>
      </c>
      <c r="D540">
        <v>0.4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>
        <v>237</v>
      </c>
      <c r="B541">
        <v>0.14000000000000001</v>
      </c>
      <c r="C541">
        <v>0.3</v>
      </c>
      <c r="D541">
        <v>0.4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>
        <v>238</v>
      </c>
      <c r="B542">
        <v>0.14000000000000001</v>
      </c>
      <c r="C542">
        <v>0.32500000000000001</v>
      </c>
      <c r="D542">
        <v>0.4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>
        <v>239</v>
      </c>
      <c r="B543">
        <v>0.14000000000000001</v>
      </c>
      <c r="C543">
        <v>0.35</v>
      </c>
      <c r="D543">
        <v>0.4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>
        <v>240</v>
      </c>
      <c r="B544">
        <v>0.14000000000000001</v>
      </c>
      <c r="C544">
        <v>0.375</v>
      </c>
      <c r="D544">
        <v>0.4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>
        <v>241</v>
      </c>
      <c r="B545">
        <v>0.14000000000000001</v>
      </c>
      <c r="C545">
        <v>0.4</v>
      </c>
      <c r="D545">
        <v>0.4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>
        <v>242</v>
      </c>
      <c r="B546">
        <v>0.14000000000000001</v>
      </c>
      <c r="C546">
        <v>0.42499999999999999</v>
      </c>
      <c r="D546">
        <v>0.4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243</v>
      </c>
      <c r="B547">
        <v>0.14000000000000001</v>
      </c>
      <c r="C547">
        <v>0.45</v>
      </c>
      <c r="D547">
        <v>0.4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>
        <v>244</v>
      </c>
      <c r="B548">
        <v>0.14000000000000001</v>
      </c>
      <c r="C548">
        <v>0.47499999999999998</v>
      </c>
      <c r="D548">
        <v>0.4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>
        <v>245</v>
      </c>
      <c r="B549">
        <v>0.14000000000000001</v>
      </c>
      <c r="C549">
        <v>0.5</v>
      </c>
      <c r="D549">
        <v>0.4</v>
      </c>
      <c r="E549">
        <v>1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>
        <v>246</v>
      </c>
      <c r="B550">
        <v>0.15</v>
      </c>
      <c r="C550">
        <v>0</v>
      </c>
      <c r="D550">
        <v>0.4</v>
      </c>
      <c r="E550">
        <v>1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>
        <v>247</v>
      </c>
      <c r="B551">
        <v>0.15</v>
      </c>
      <c r="C551">
        <v>0.05</v>
      </c>
      <c r="D551">
        <v>0.4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>
        <v>248</v>
      </c>
      <c r="B552">
        <v>0.15</v>
      </c>
      <c r="C552">
        <v>0.1</v>
      </c>
      <c r="D552">
        <v>0.4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>
        <v>249</v>
      </c>
      <c r="B553">
        <v>0.15</v>
      </c>
      <c r="C553">
        <v>0.15</v>
      </c>
      <c r="D553">
        <v>0.4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250</v>
      </c>
      <c r="B554">
        <v>0.15</v>
      </c>
      <c r="C554">
        <v>0.2</v>
      </c>
      <c r="D554">
        <v>0.4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>
        <v>251</v>
      </c>
      <c r="B555">
        <v>0.15</v>
      </c>
      <c r="C555">
        <v>0.25</v>
      </c>
      <c r="D555">
        <v>0.4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>
        <v>252</v>
      </c>
      <c r="B556">
        <v>0.15</v>
      </c>
      <c r="C556">
        <v>0.3</v>
      </c>
      <c r="D556">
        <v>0.4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253</v>
      </c>
      <c r="B557">
        <v>0.15</v>
      </c>
      <c r="C557">
        <v>0.35</v>
      </c>
      <c r="D557">
        <v>0.4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>
        <v>254</v>
      </c>
      <c r="B558">
        <v>0.15</v>
      </c>
      <c r="C558">
        <v>0.4</v>
      </c>
      <c r="D558">
        <v>0.4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>
        <v>255</v>
      </c>
      <c r="B559">
        <v>0.15</v>
      </c>
      <c r="C559">
        <v>0.45</v>
      </c>
      <c r="D559">
        <v>0.4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>
        <v>256</v>
      </c>
      <c r="B560">
        <v>0.15</v>
      </c>
      <c r="C560">
        <v>0.5</v>
      </c>
      <c r="D560">
        <v>0.4</v>
      </c>
      <c r="E560">
        <v>1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>
        <v>257</v>
      </c>
      <c r="B561">
        <v>0.16</v>
      </c>
      <c r="C561">
        <v>0</v>
      </c>
      <c r="D561">
        <v>0.4</v>
      </c>
      <c r="E561">
        <v>1</v>
      </c>
      <c r="F561">
        <v>0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>
        <v>258</v>
      </c>
      <c r="B562">
        <v>0.16</v>
      </c>
      <c r="C562">
        <v>2.5000000000000001E-2</v>
      </c>
      <c r="D562">
        <v>0.4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>
        <v>259</v>
      </c>
      <c r="B563">
        <v>0.16</v>
      </c>
      <c r="C563">
        <v>0.05</v>
      </c>
      <c r="D563">
        <v>0.4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>
        <v>260</v>
      </c>
      <c r="B564">
        <v>0.16</v>
      </c>
      <c r="C564">
        <v>7.4999999999999997E-2</v>
      </c>
      <c r="D564">
        <v>0.4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>
        <v>261</v>
      </c>
      <c r="B565">
        <v>0.16</v>
      </c>
      <c r="C565">
        <v>0.1</v>
      </c>
      <c r="D565">
        <v>0.4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>
        <v>262</v>
      </c>
      <c r="B566">
        <v>0.16</v>
      </c>
      <c r="C566">
        <v>0.125</v>
      </c>
      <c r="D566">
        <v>0.4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263</v>
      </c>
      <c r="B567">
        <v>0.16</v>
      </c>
      <c r="C567">
        <v>0.15</v>
      </c>
      <c r="D567">
        <v>0.4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>
        <v>264</v>
      </c>
      <c r="B568">
        <v>0.16</v>
      </c>
      <c r="C568">
        <v>0.17499999999999999</v>
      </c>
      <c r="D568">
        <v>0.4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>
        <v>265</v>
      </c>
      <c r="B569">
        <v>0.16</v>
      </c>
      <c r="C569">
        <v>0.2</v>
      </c>
      <c r="D569">
        <v>0.4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266</v>
      </c>
      <c r="B570">
        <v>0.16</v>
      </c>
      <c r="C570">
        <v>0.22500000000000001</v>
      </c>
      <c r="D570">
        <v>0.4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>
        <v>267</v>
      </c>
      <c r="B571">
        <v>0.16</v>
      </c>
      <c r="C571">
        <v>0.25</v>
      </c>
      <c r="D571">
        <v>0.4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>
        <v>268</v>
      </c>
      <c r="B572">
        <v>0.16</v>
      </c>
      <c r="C572">
        <v>0.27500000000000002</v>
      </c>
      <c r="D572">
        <v>0.4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>
        <v>269</v>
      </c>
      <c r="B573">
        <v>0.16</v>
      </c>
      <c r="C573">
        <v>0.3</v>
      </c>
      <c r="D573">
        <v>0.4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>
        <v>270</v>
      </c>
      <c r="B574">
        <v>0.16</v>
      </c>
      <c r="C574">
        <v>0.32500000000000001</v>
      </c>
      <c r="D574">
        <v>0.4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>
        <v>271</v>
      </c>
      <c r="B575">
        <v>0.16</v>
      </c>
      <c r="C575">
        <v>0.35</v>
      </c>
      <c r="D575">
        <v>0.4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>
        <v>272</v>
      </c>
      <c r="B576">
        <v>0.16</v>
      </c>
      <c r="C576">
        <v>0.375</v>
      </c>
      <c r="D576">
        <v>0.4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>
        <v>273</v>
      </c>
      <c r="B577">
        <v>0.16</v>
      </c>
      <c r="C577">
        <v>0.4</v>
      </c>
      <c r="D577">
        <v>0.4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>
        <v>274</v>
      </c>
      <c r="B578">
        <v>0.16</v>
      </c>
      <c r="C578">
        <v>0.42499999999999999</v>
      </c>
      <c r="D578">
        <v>0.4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>
        <v>275</v>
      </c>
      <c r="B579">
        <v>0.16</v>
      </c>
      <c r="C579">
        <v>0.45</v>
      </c>
      <c r="D579">
        <v>0.4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>
        <v>276</v>
      </c>
      <c r="B580">
        <v>0.16</v>
      </c>
      <c r="C580">
        <v>0.47499999999999998</v>
      </c>
      <c r="D580">
        <v>0.4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>
        <v>277</v>
      </c>
      <c r="B581">
        <v>0.16</v>
      </c>
      <c r="C581">
        <v>0.5</v>
      </c>
      <c r="D581">
        <v>0.4</v>
      </c>
      <c r="E581">
        <v>1</v>
      </c>
      <c r="F581">
        <v>0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>
        <v>278</v>
      </c>
      <c r="B582">
        <v>0.17</v>
      </c>
      <c r="C582">
        <v>0</v>
      </c>
      <c r="D582">
        <v>0.4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>
        <v>279</v>
      </c>
      <c r="B583">
        <v>0.17</v>
      </c>
      <c r="C583">
        <v>0.05</v>
      </c>
      <c r="D583">
        <v>0.4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>
        <v>280</v>
      </c>
      <c r="B584">
        <v>0.17</v>
      </c>
      <c r="C584">
        <v>0.1</v>
      </c>
      <c r="D584">
        <v>0.4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>
        <v>281</v>
      </c>
      <c r="B585">
        <v>0.17</v>
      </c>
      <c r="C585">
        <v>0.15</v>
      </c>
      <c r="D585">
        <v>0.4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>
        <v>282</v>
      </c>
      <c r="B586">
        <v>0.17</v>
      </c>
      <c r="C586">
        <v>0.2</v>
      </c>
      <c r="D586">
        <v>0.4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>
        <v>283</v>
      </c>
      <c r="B587">
        <v>0.17</v>
      </c>
      <c r="C587">
        <v>0.25</v>
      </c>
      <c r="D587">
        <v>0.4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>
        <v>284</v>
      </c>
      <c r="B588">
        <v>0.17</v>
      </c>
      <c r="C588">
        <v>0.3</v>
      </c>
      <c r="D588">
        <v>0.4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>
        <v>285</v>
      </c>
      <c r="B589">
        <v>0.17</v>
      </c>
      <c r="C589">
        <v>0.35</v>
      </c>
      <c r="D589">
        <v>0.4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>
        <v>286</v>
      </c>
      <c r="B590">
        <v>0.17</v>
      </c>
      <c r="C590">
        <v>0.4</v>
      </c>
      <c r="D590">
        <v>0.4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>
        <v>287</v>
      </c>
      <c r="B591">
        <v>0.17</v>
      </c>
      <c r="C591">
        <v>0.45</v>
      </c>
      <c r="D591">
        <v>0.4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>
        <v>288</v>
      </c>
      <c r="B592">
        <v>0.17</v>
      </c>
      <c r="C592">
        <v>0.5</v>
      </c>
      <c r="D592">
        <v>0.4</v>
      </c>
      <c r="E592">
        <v>1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>
        <v>289</v>
      </c>
      <c r="B593">
        <v>0.18</v>
      </c>
      <c r="C593">
        <v>0</v>
      </c>
      <c r="D593">
        <v>0.4</v>
      </c>
      <c r="E593">
        <v>1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>
        <v>290</v>
      </c>
      <c r="B594">
        <v>0.18</v>
      </c>
      <c r="C594">
        <v>2.5000000000000001E-2</v>
      </c>
      <c r="D594">
        <v>0.4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>
        <v>291</v>
      </c>
      <c r="B595">
        <v>0.18</v>
      </c>
      <c r="C595">
        <v>0.05</v>
      </c>
      <c r="D595">
        <v>0.4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>
        <v>292</v>
      </c>
      <c r="B596">
        <v>0.18</v>
      </c>
      <c r="C596">
        <v>7.4999999999999997E-2</v>
      </c>
      <c r="D596">
        <v>0.4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>
        <v>293</v>
      </c>
      <c r="B597">
        <v>0.18</v>
      </c>
      <c r="C597">
        <v>0.1</v>
      </c>
      <c r="D597">
        <v>0.4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>
        <v>294</v>
      </c>
      <c r="B598">
        <v>0.18</v>
      </c>
      <c r="C598">
        <v>0.125</v>
      </c>
      <c r="D598">
        <v>0.4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>
        <v>295</v>
      </c>
      <c r="B599">
        <v>0.18</v>
      </c>
      <c r="C599">
        <v>0.15</v>
      </c>
      <c r="D599">
        <v>0.4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>
        <v>296</v>
      </c>
      <c r="B600">
        <v>0.18</v>
      </c>
      <c r="C600">
        <v>0.17499999999999999</v>
      </c>
      <c r="D600">
        <v>0.4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>
        <v>297</v>
      </c>
      <c r="B601">
        <v>0.18</v>
      </c>
      <c r="C601">
        <v>0.2</v>
      </c>
      <c r="D601">
        <v>0.4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>
        <v>298</v>
      </c>
      <c r="B602">
        <v>0.18</v>
      </c>
      <c r="C602">
        <v>0.22500000000000001</v>
      </c>
      <c r="D602">
        <v>0.4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>
        <v>299</v>
      </c>
      <c r="B603">
        <v>0.18</v>
      </c>
      <c r="C603">
        <v>0.25</v>
      </c>
      <c r="D603">
        <v>0.4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>
        <v>300</v>
      </c>
      <c r="B604">
        <v>0.18</v>
      </c>
      <c r="C604">
        <v>0.27500000000000002</v>
      </c>
      <c r="D604">
        <v>0.4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>
        <v>301</v>
      </c>
      <c r="B605">
        <v>0.18</v>
      </c>
      <c r="C605">
        <v>0.3</v>
      </c>
      <c r="D605">
        <v>0.4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>
        <v>302</v>
      </c>
      <c r="B606">
        <v>0.18</v>
      </c>
      <c r="C606">
        <v>0.32500000000000001</v>
      </c>
      <c r="D606">
        <v>0.4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>
        <v>303</v>
      </c>
      <c r="B607">
        <v>0.18</v>
      </c>
      <c r="C607">
        <v>0.35</v>
      </c>
      <c r="D607">
        <v>0.4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>
        <v>304</v>
      </c>
      <c r="B608">
        <v>0.18</v>
      </c>
      <c r="C608">
        <v>0.375</v>
      </c>
      <c r="D608">
        <v>0.4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>
        <v>305</v>
      </c>
      <c r="B609">
        <v>0.18</v>
      </c>
      <c r="C609">
        <v>0.4</v>
      </c>
      <c r="D609">
        <v>0.4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>
        <v>306</v>
      </c>
      <c r="B610">
        <v>0.18</v>
      </c>
      <c r="C610">
        <v>0.42499999999999999</v>
      </c>
      <c r="D610">
        <v>0.4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>
        <v>307</v>
      </c>
      <c r="B611">
        <v>0.18</v>
      </c>
      <c r="C611">
        <v>0.45</v>
      </c>
      <c r="D611">
        <v>0.4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>
        <v>308</v>
      </c>
      <c r="B612">
        <v>0.18</v>
      </c>
      <c r="C612">
        <v>0.47499999999999998</v>
      </c>
      <c r="D612">
        <v>0.4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>
        <v>309</v>
      </c>
      <c r="B613">
        <v>0.18</v>
      </c>
      <c r="C613">
        <v>0.5</v>
      </c>
      <c r="D613">
        <v>0.4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>
        <v>310</v>
      </c>
      <c r="B614">
        <v>0.19</v>
      </c>
      <c r="C614">
        <v>0</v>
      </c>
      <c r="D614">
        <v>0.4</v>
      </c>
      <c r="E614">
        <v>1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>
        <v>311</v>
      </c>
      <c r="B615">
        <v>0.19</v>
      </c>
      <c r="C615">
        <v>0.05</v>
      </c>
      <c r="D615">
        <v>0.4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>
        <v>312</v>
      </c>
      <c r="B616">
        <v>0.19</v>
      </c>
      <c r="C616">
        <v>0.1</v>
      </c>
      <c r="D616">
        <v>0.4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>
        <v>313</v>
      </c>
      <c r="B617">
        <v>0.19</v>
      </c>
      <c r="C617">
        <v>0.15</v>
      </c>
      <c r="D617">
        <v>0.4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>
        <v>314</v>
      </c>
      <c r="B618">
        <v>0.19</v>
      </c>
      <c r="C618">
        <v>0.2</v>
      </c>
      <c r="D618">
        <v>0.4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>
        <v>315</v>
      </c>
      <c r="B619">
        <v>0.19</v>
      </c>
      <c r="C619">
        <v>0.25</v>
      </c>
      <c r="D619">
        <v>0.4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>
        <v>316</v>
      </c>
      <c r="B620">
        <v>0.19</v>
      </c>
      <c r="C620">
        <v>0.3</v>
      </c>
      <c r="D620">
        <v>0.4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>
        <v>317</v>
      </c>
      <c r="B621">
        <v>0.19</v>
      </c>
      <c r="C621">
        <v>0.35</v>
      </c>
      <c r="D621">
        <v>0.4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>
        <v>318</v>
      </c>
      <c r="B622">
        <v>0.19</v>
      </c>
      <c r="C622">
        <v>0.4</v>
      </c>
      <c r="D622">
        <v>0.4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>
        <v>319</v>
      </c>
      <c r="B623">
        <v>0.19</v>
      </c>
      <c r="C623">
        <v>0.45</v>
      </c>
      <c r="D623">
        <v>0.4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>
        <v>320</v>
      </c>
      <c r="B624">
        <v>0.19</v>
      </c>
      <c r="C624">
        <v>0.5</v>
      </c>
      <c r="D624">
        <v>0.4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>
        <v>321</v>
      </c>
      <c r="B625">
        <v>0.2</v>
      </c>
      <c r="C625">
        <v>0</v>
      </c>
      <c r="D625">
        <v>0.4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0</v>
      </c>
    </row>
    <row r="626" spans="1:12" x14ac:dyDescent="0.25">
      <c r="A626">
        <v>322</v>
      </c>
      <c r="B626">
        <v>0.2</v>
      </c>
      <c r="C626">
        <v>2.5000000000000001E-2</v>
      </c>
      <c r="D626">
        <v>0.4</v>
      </c>
      <c r="E626">
        <v>0</v>
      </c>
      <c r="F626">
        <v>1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0</v>
      </c>
    </row>
    <row r="627" spans="1:12" x14ac:dyDescent="0.25">
      <c r="A627">
        <v>323</v>
      </c>
      <c r="B627">
        <v>0.2</v>
      </c>
      <c r="C627">
        <v>0.05</v>
      </c>
      <c r="D627">
        <v>0.4</v>
      </c>
      <c r="E627">
        <v>0</v>
      </c>
      <c r="F627">
        <v>1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</row>
    <row r="628" spans="1:12" x14ac:dyDescent="0.25">
      <c r="A628">
        <v>324</v>
      </c>
      <c r="B628">
        <v>0.2</v>
      </c>
      <c r="C628">
        <v>7.4999999999999997E-2</v>
      </c>
      <c r="D628">
        <v>0.4</v>
      </c>
      <c r="E628">
        <v>0</v>
      </c>
      <c r="F628">
        <v>1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</row>
    <row r="629" spans="1:12" x14ac:dyDescent="0.25">
      <c r="A629">
        <v>325</v>
      </c>
      <c r="B629">
        <v>0.2</v>
      </c>
      <c r="C629">
        <v>0.1</v>
      </c>
      <c r="D629">
        <v>0.4</v>
      </c>
      <c r="E629">
        <v>0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</row>
    <row r="630" spans="1:12" x14ac:dyDescent="0.25">
      <c r="A630">
        <v>326</v>
      </c>
      <c r="B630">
        <v>0.2</v>
      </c>
      <c r="C630">
        <v>0.125</v>
      </c>
      <c r="D630">
        <v>0.4</v>
      </c>
      <c r="E630">
        <v>0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</row>
    <row r="631" spans="1:12" x14ac:dyDescent="0.25">
      <c r="A631">
        <v>327</v>
      </c>
      <c r="B631">
        <v>0.2</v>
      </c>
      <c r="C631">
        <v>0.15</v>
      </c>
      <c r="D631">
        <v>0.4</v>
      </c>
      <c r="E631">
        <v>0</v>
      </c>
      <c r="F631">
        <v>1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</row>
    <row r="632" spans="1:12" x14ac:dyDescent="0.25">
      <c r="A632">
        <v>328</v>
      </c>
      <c r="B632">
        <v>0.2</v>
      </c>
      <c r="C632">
        <v>0.17499999999999999</v>
      </c>
      <c r="D632">
        <v>0.4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</row>
    <row r="633" spans="1:12" x14ac:dyDescent="0.25">
      <c r="A633">
        <v>329</v>
      </c>
      <c r="B633">
        <v>0.2</v>
      </c>
      <c r="C633">
        <v>0.2</v>
      </c>
      <c r="D633">
        <v>0.4</v>
      </c>
      <c r="E633">
        <v>0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</row>
    <row r="634" spans="1:12" x14ac:dyDescent="0.25">
      <c r="A634">
        <v>330</v>
      </c>
      <c r="B634">
        <v>0.2</v>
      </c>
      <c r="C634">
        <v>0.22500000000000001</v>
      </c>
      <c r="D634">
        <v>0.4</v>
      </c>
      <c r="E634">
        <v>0</v>
      </c>
      <c r="F634">
        <v>1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</row>
    <row r="635" spans="1:12" x14ac:dyDescent="0.25">
      <c r="A635">
        <v>331</v>
      </c>
      <c r="B635">
        <v>0.2</v>
      </c>
      <c r="C635">
        <v>0.25</v>
      </c>
      <c r="D635">
        <v>0.4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</row>
    <row r="636" spans="1:12" x14ac:dyDescent="0.25">
      <c r="A636">
        <v>332</v>
      </c>
      <c r="B636">
        <v>0.2</v>
      </c>
      <c r="C636">
        <v>0.27500000000000002</v>
      </c>
      <c r="D636">
        <v>0.4</v>
      </c>
      <c r="E636">
        <v>0</v>
      </c>
      <c r="F636">
        <v>1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</row>
    <row r="637" spans="1:12" x14ac:dyDescent="0.25">
      <c r="A637">
        <v>333</v>
      </c>
      <c r="B637">
        <v>0.2</v>
      </c>
      <c r="C637">
        <v>0.3</v>
      </c>
      <c r="D637">
        <v>0.4</v>
      </c>
      <c r="E637">
        <v>0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</row>
    <row r="638" spans="1:12" x14ac:dyDescent="0.25">
      <c r="A638">
        <v>334</v>
      </c>
      <c r="B638">
        <v>0.2</v>
      </c>
      <c r="C638">
        <v>0.32500000000000001</v>
      </c>
      <c r="D638">
        <v>0.4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</row>
    <row r="639" spans="1:12" x14ac:dyDescent="0.25">
      <c r="A639">
        <v>335</v>
      </c>
      <c r="B639">
        <v>0.2</v>
      </c>
      <c r="C639">
        <v>0.35</v>
      </c>
      <c r="D639">
        <v>0.4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</row>
    <row r="640" spans="1:12" x14ac:dyDescent="0.25">
      <c r="A640">
        <v>336</v>
      </c>
      <c r="B640">
        <v>0.2</v>
      </c>
      <c r="C640">
        <v>0.375</v>
      </c>
      <c r="D640">
        <v>0.4</v>
      </c>
      <c r="E640">
        <v>0</v>
      </c>
      <c r="F640">
        <v>1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</row>
    <row r="641" spans="1:28" x14ac:dyDescent="0.25">
      <c r="A641">
        <v>337</v>
      </c>
      <c r="B641">
        <v>0.2</v>
      </c>
      <c r="C641">
        <v>0.4</v>
      </c>
      <c r="D641">
        <v>0.4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</row>
    <row r="642" spans="1:28" x14ac:dyDescent="0.25">
      <c r="A642">
        <v>338</v>
      </c>
      <c r="B642">
        <v>0.2</v>
      </c>
      <c r="C642">
        <v>0.42499999999999999</v>
      </c>
      <c r="D642">
        <v>0.4</v>
      </c>
      <c r="E642">
        <v>0</v>
      </c>
      <c r="F642">
        <v>1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</row>
    <row r="643" spans="1:28" x14ac:dyDescent="0.25">
      <c r="A643">
        <v>339</v>
      </c>
      <c r="B643">
        <v>0.2</v>
      </c>
      <c r="C643">
        <v>0.45</v>
      </c>
      <c r="D643">
        <v>0.4</v>
      </c>
      <c r="E643">
        <v>0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</row>
    <row r="644" spans="1:28" x14ac:dyDescent="0.25">
      <c r="A644">
        <v>340</v>
      </c>
      <c r="B644">
        <v>0.2</v>
      </c>
      <c r="C644">
        <v>0.47499999999999998</v>
      </c>
      <c r="D644">
        <v>0.4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</row>
    <row r="645" spans="1:28" x14ac:dyDescent="0.25">
      <c r="A645">
        <v>341</v>
      </c>
      <c r="B645">
        <v>0.2</v>
      </c>
      <c r="C645">
        <v>0.5</v>
      </c>
      <c r="D645">
        <v>0.4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</row>
    <row r="651" spans="1:28" x14ac:dyDescent="0.25">
      <c r="A651" s="2" t="s">
        <v>298</v>
      </c>
      <c r="C651" s="3" t="s">
        <v>0</v>
      </c>
      <c r="D651" s="3" t="s">
        <v>1</v>
      </c>
      <c r="E651" s="3" t="s">
        <v>2</v>
      </c>
      <c r="F651" s="3" t="s">
        <v>3</v>
      </c>
      <c r="G651" s="3" t="s">
        <v>4</v>
      </c>
      <c r="H651" s="3" t="s">
        <v>232</v>
      </c>
      <c r="I651" s="3" t="s">
        <v>6</v>
      </c>
      <c r="J651" s="3" t="s">
        <v>7</v>
      </c>
      <c r="K651" s="3" t="s">
        <v>8</v>
      </c>
      <c r="L651" s="3" t="s">
        <v>9</v>
      </c>
      <c r="M651" s="3" t="s">
        <v>10</v>
      </c>
      <c r="N651" s="3" t="s">
        <v>11</v>
      </c>
      <c r="O651" s="3" t="s">
        <v>12</v>
      </c>
      <c r="P651" s="3" t="s">
        <v>13</v>
      </c>
      <c r="Q651" s="3" t="s">
        <v>14</v>
      </c>
      <c r="R651" s="3" t="s">
        <v>15</v>
      </c>
      <c r="S651" s="3" t="s">
        <v>16</v>
      </c>
      <c r="T651" s="3" t="s">
        <v>21</v>
      </c>
      <c r="U651" s="3" t="s">
        <v>22</v>
      </c>
      <c r="V651" s="3" t="s">
        <v>23</v>
      </c>
      <c r="W651" s="3" t="s">
        <v>24</v>
      </c>
      <c r="X651" s="3" t="s">
        <v>83</v>
      </c>
      <c r="Y651" s="3" t="s">
        <v>17</v>
      </c>
      <c r="Z651" s="3" t="s">
        <v>18</v>
      </c>
      <c r="AA651" s="3" t="s">
        <v>19</v>
      </c>
      <c r="AB651" s="3" t="s">
        <v>20</v>
      </c>
    </row>
    <row r="652" spans="1:28" x14ac:dyDescent="0.25">
      <c r="A652" t="s">
        <v>305</v>
      </c>
      <c r="B652" t="s">
        <v>295</v>
      </c>
      <c r="C652" s="14">
        <v>1</v>
      </c>
      <c r="D652" s="12">
        <v>132411049793.57991</v>
      </c>
      <c r="E652" s="12">
        <v>132411049793.57991</v>
      </c>
      <c r="F652" s="12">
        <v>0.46973207515376186</v>
      </c>
      <c r="G652" s="12">
        <v>0</v>
      </c>
      <c r="H652" s="12">
        <v>45000000000</v>
      </c>
      <c r="I652" s="12">
        <v>51625000000</v>
      </c>
      <c r="J652" s="12">
        <v>51625000000</v>
      </c>
      <c r="K652" s="12">
        <v>-1.7352537722908035E-11</v>
      </c>
      <c r="L652" s="12">
        <v>-1.7352537722908035E-11</v>
      </c>
      <c r="M652" s="12">
        <v>0</v>
      </c>
      <c r="N652" s="12">
        <v>2.0000000000000001E-4</v>
      </c>
      <c r="O652" s="12">
        <v>24.17916666666661</v>
      </c>
      <c r="P652" s="12">
        <v>24.17916666666661</v>
      </c>
      <c r="Q652" s="12">
        <v>1.2155541666666667E-8</v>
      </c>
      <c r="R652" s="12">
        <v>0</v>
      </c>
      <c r="S652" s="12">
        <v>1.6124999999999985E-5</v>
      </c>
      <c r="T652" s="12">
        <v>1.54625E-5</v>
      </c>
      <c r="U652" s="12">
        <v>1.54625E-5</v>
      </c>
      <c r="V652" s="12">
        <v>0</v>
      </c>
      <c r="W652" s="12">
        <v>0</v>
      </c>
      <c r="X652" s="12">
        <v>3.1708333333333334</v>
      </c>
      <c r="Y652" s="12">
        <v>5779.166666666667</v>
      </c>
      <c r="Z652" s="12">
        <v>-1.1999999999999999E-3</v>
      </c>
      <c r="AA652" s="12">
        <v>-1E-3</v>
      </c>
      <c r="AB652" s="5">
        <v>2</v>
      </c>
    </row>
    <row r="653" spans="1:28" x14ac:dyDescent="0.25">
      <c r="C653" s="5">
        <v>2</v>
      </c>
      <c r="D653" s="12">
        <v>136666884320.49878</v>
      </c>
      <c r="E653" s="12">
        <v>136666884320.49878</v>
      </c>
      <c r="F653" s="12">
        <v>0.48148538208779174</v>
      </c>
      <c r="G653" s="12">
        <v>0</v>
      </c>
      <c r="H653" s="12">
        <v>46000000000</v>
      </c>
      <c r="I653" s="12">
        <v>51675000000</v>
      </c>
      <c r="J653" s="12">
        <v>51675000000</v>
      </c>
      <c r="K653" s="12">
        <v>-1.5843621399176901E-11</v>
      </c>
      <c r="L653" s="12">
        <v>-1.5843621399176901E-11</v>
      </c>
      <c r="M653" s="12">
        <v>0</v>
      </c>
      <c r="N653" s="12">
        <v>2.0000000000000001E-4</v>
      </c>
      <c r="O653" s="12">
        <v>72.537499999999994</v>
      </c>
      <c r="P653" s="12">
        <v>72.537499999999994</v>
      </c>
      <c r="Q653" s="12">
        <v>1.1106624999999999E-8</v>
      </c>
      <c r="R653" s="12">
        <v>0</v>
      </c>
      <c r="S653" s="12">
        <v>2.8374999999999999E-5</v>
      </c>
      <c r="T653" s="12">
        <v>1.4987499999999998E-5</v>
      </c>
      <c r="U653" s="12">
        <v>1.4987499999999998E-5</v>
      </c>
      <c r="V653" s="12">
        <v>0</v>
      </c>
      <c r="W653" s="12">
        <v>0</v>
      </c>
      <c r="X653" s="12">
        <v>3.1125000000000003</v>
      </c>
      <c r="Y653" s="12">
        <v>5737.5</v>
      </c>
      <c r="Z653" s="12">
        <f t="shared" ref="Z653:Z662" si="52">Z652+0.0002</f>
        <v>-9.999999999999998E-4</v>
      </c>
      <c r="AA653" s="12">
        <f t="shared" ref="AA653:AA662" si="53">AA652+0.0002</f>
        <v>-8.0000000000000004E-4</v>
      </c>
      <c r="AB653" s="5">
        <v>2</v>
      </c>
    </row>
    <row r="654" spans="1:28" x14ac:dyDescent="0.25">
      <c r="C654" s="5">
        <v>3</v>
      </c>
      <c r="D654" s="12">
        <v>140922718847.41763</v>
      </c>
      <c r="E654" s="12">
        <v>140922718847.41763</v>
      </c>
      <c r="F654" s="12">
        <v>0.49323868902182155</v>
      </c>
      <c r="G654" s="12">
        <v>0</v>
      </c>
      <c r="H654" s="12">
        <v>47000000000</v>
      </c>
      <c r="I654" s="12">
        <v>51725000000</v>
      </c>
      <c r="J654" s="12">
        <v>51725000000</v>
      </c>
      <c r="K654" s="12">
        <v>-1.4334705075445766E-11</v>
      </c>
      <c r="L654" s="12">
        <v>-1.4334705075445766E-11</v>
      </c>
      <c r="M654" s="12">
        <v>0</v>
      </c>
      <c r="N654" s="12">
        <v>2.0000000000000001E-4</v>
      </c>
      <c r="O654" s="12">
        <v>120.89583333333331</v>
      </c>
      <c r="P654" s="12">
        <v>120.89583333333331</v>
      </c>
      <c r="Q654" s="12">
        <v>1.0057708333333333E-8</v>
      </c>
      <c r="R654" s="12">
        <v>0</v>
      </c>
      <c r="S654" s="12">
        <v>4.0624999999999998E-5</v>
      </c>
      <c r="T654" s="12">
        <v>1.4512499999999999E-5</v>
      </c>
      <c r="U654" s="12">
        <v>1.4512499999999999E-5</v>
      </c>
      <c r="V654" s="12">
        <v>0</v>
      </c>
      <c r="W654" s="12">
        <v>0</v>
      </c>
      <c r="X654" s="12">
        <v>3.0541666666666667</v>
      </c>
      <c r="Y654" s="12">
        <v>5695.833333333333</v>
      </c>
      <c r="Z654" s="12">
        <f t="shared" si="52"/>
        <v>-7.9999999999999982E-4</v>
      </c>
      <c r="AA654" s="12">
        <f t="shared" si="53"/>
        <v>-6.0000000000000006E-4</v>
      </c>
      <c r="AB654" s="5">
        <v>2</v>
      </c>
    </row>
    <row r="655" spans="1:28" x14ac:dyDescent="0.25">
      <c r="C655" s="5">
        <v>4</v>
      </c>
      <c r="D655" s="12">
        <v>145178553374.33652</v>
      </c>
      <c r="E655" s="12">
        <v>145178553374.33652</v>
      </c>
      <c r="F655" s="12">
        <v>0.50499199595585131</v>
      </c>
      <c r="G655" s="12">
        <v>0</v>
      </c>
      <c r="H655" s="12">
        <v>48000000000</v>
      </c>
      <c r="I655" s="12">
        <v>51775000000</v>
      </c>
      <c r="J655" s="12">
        <v>51775000000</v>
      </c>
      <c r="K655" s="12">
        <v>-1.2825788751714632E-11</v>
      </c>
      <c r="L655" s="12">
        <v>-1.2825788751714632E-11</v>
      </c>
      <c r="M655" s="12">
        <v>0</v>
      </c>
      <c r="N655" s="12">
        <v>2.0000000000000001E-4</v>
      </c>
      <c r="O655" s="12">
        <v>169.25416666666663</v>
      </c>
      <c r="P655" s="12">
        <v>169.25416666666663</v>
      </c>
      <c r="Q655" s="12">
        <v>9.0087916666666673E-9</v>
      </c>
      <c r="R655" s="12">
        <v>0</v>
      </c>
      <c r="S655" s="12">
        <v>5.2874999999999991E-5</v>
      </c>
      <c r="T655" s="12">
        <v>1.4037499999999999E-5</v>
      </c>
      <c r="U655" s="12">
        <v>1.4037499999999999E-5</v>
      </c>
      <c r="V655" s="12">
        <v>0</v>
      </c>
      <c r="W655" s="12">
        <v>0</v>
      </c>
      <c r="X655" s="12">
        <v>2.9958333333333336</v>
      </c>
      <c r="Y655" s="12">
        <v>5654.166666666667</v>
      </c>
      <c r="Z655" s="12">
        <f t="shared" si="52"/>
        <v>-5.9999999999999984E-4</v>
      </c>
      <c r="AA655" s="12">
        <f t="shared" si="53"/>
        <v>-4.0000000000000007E-4</v>
      </c>
      <c r="AB655" s="5">
        <v>2</v>
      </c>
    </row>
    <row r="656" spans="1:28" x14ac:dyDescent="0.25">
      <c r="C656" s="5">
        <v>5</v>
      </c>
      <c r="D656" s="12">
        <v>149434387901.25537</v>
      </c>
      <c r="E656" s="12">
        <v>149434387901.25537</v>
      </c>
      <c r="F656" s="12">
        <v>0.51674530288988119</v>
      </c>
      <c r="G656" s="12">
        <v>0</v>
      </c>
      <c r="H656" s="12">
        <v>49000000000</v>
      </c>
      <c r="I656" s="12">
        <v>51825000000</v>
      </c>
      <c r="J656" s="12">
        <v>51825000000</v>
      </c>
      <c r="K656" s="12">
        <v>-1.1316872427983499E-11</v>
      </c>
      <c r="L656" s="12">
        <v>-1.1316872427983499E-11</v>
      </c>
      <c r="M656" s="12">
        <v>0</v>
      </c>
      <c r="N656" s="12">
        <v>2.0000000000000001E-4</v>
      </c>
      <c r="O656" s="12">
        <v>217.61249999999998</v>
      </c>
      <c r="P656" s="12">
        <v>217.61249999999998</v>
      </c>
      <c r="Q656" s="12">
        <v>7.9598749999999997E-9</v>
      </c>
      <c r="R656" s="12">
        <v>0</v>
      </c>
      <c r="S656" s="12">
        <v>6.5124999999999997E-5</v>
      </c>
      <c r="T656" s="12">
        <v>1.3562499999999999E-5</v>
      </c>
      <c r="U656" s="12">
        <v>1.3562499999999999E-5</v>
      </c>
      <c r="V656" s="12">
        <v>0</v>
      </c>
      <c r="W656" s="12">
        <v>0</v>
      </c>
      <c r="X656" s="12">
        <v>2.9375</v>
      </c>
      <c r="Y656" s="12">
        <v>5612.5</v>
      </c>
      <c r="Z656" s="12">
        <f t="shared" si="52"/>
        <v>-3.9999999999999986E-4</v>
      </c>
      <c r="AA656" s="12">
        <f t="shared" si="53"/>
        <v>-2.0000000000000006E-4</v>
      </c>
      <c r="AB656" s="5">
        <v>2</v>
      </c>
    </row>
    <row r="657" spans="1:28" x14ac:dyDescent="0.25">
      <c r="C657" s="5">
        <v>6</v>
      </c>
      <c r="D657" s="12">
        <v>153690222428.17422</v>
      </c>
      <c r="E657" s="12">
        <v>153690222428.17422</v>
      </c>
      <c r="F657" s="12">
        <v>0.52849860982391106</v>
      </c>
      <c r="G657" s="12">
        <v>0</v>
      </c>
      <c r="H657" s="12">
        <v>50000000000</v>
      </c>
      <c r="I657" s="12">
        <v>51875000000</v>
      </c>
      <c r="J657" s="12">
        <v>51875000000</v>
      </c>
      <c r="K657" s="12">
        <v>-9.8079561042523666E-12</v>
      </c>
      <c r="L657" s="12">
        <v>-9.8079561042523666E-12</v>
      </c>
      <c r="M657" s="12">
        <v>0</v>
      </c>
      <c r="N657" s="12">
        <v>2.0000000000000001E-4</v>
      </c>
      <c r="O657" s="12">
        <v>265.9708333333333</v>
      </c>
      <c r="P657" s="12">
        <v>265.9708333333333</v>
      </c>
      <c r="Q657" s="12">
        <v>6.9109583333333337E-9</v>
      </c>
      <c r="R657" s="12">
        <v>0</v>
      </c>
      <c r="S657" s="12">
        <v>7.7374999999999997E-5</v>
      </c>
      <c r="T657" s="12">
        <v>1.30875E-5</v>
      </c>
      <c r="U657" s="12">
        <v>1.30875E-5</v>
      </c>
      <c r="V657" s="12">
        <v>0</v>
      </c>
      <c r="W657" s="12">
        <v>0</v>
      </c>
      <c r="X657" s="12">
        <v>2.8791666666666669</v>
      </c>
      <c r="Y657" s="12">
        <v>5570.833333333333</v>
      </c>
      <c r="Z657" s="12">
        <f t="shared" si="52"/>
        <v>-1.9999999999999985E-4</v>
      </c>
      <c r="AA657" s="12">
        <f t="shared" si="53"/>
        <v>0</v>
      </c>
      <c r="AB657" s="5">
        <v>2</v>
      </c>
    </row>
    <row r="658" spans="1:28" x14ac:dyDescent="0.25">
      <c r="C658" s="5">
        <v>7</v>
      </c>
      <c r="D658" s="12">
        <v>157946056955.09311</v>
      </c>
      <c r="E658" s="12">
        <v>157946056955.09311</v>
      </c>
      <c r="F658" s="12">
        <v>0.54025191675794082</v>
      </c>
      <c r="G658" s="12">
        <v>0</v>
      </c>
      <c r="H658" s="12">
        <v>51000000000</v>
      </c>
      <c r="I658" s="12">
        <v>51925000000</v>
      </c>
      <c r="J658" s="12">
        <v>51925000000</v>
      </c>
      <c r="K658" s="12">
        <v>-8.2990397805212339E-12</v>
      </c>
      <c r="L658" s="12">
        <v>-8.2990397805212339E-12</v>
      </c>
      <c r="M658" s="12">
        <v>0</v>
      </c>
      <c r="N658" s="12">
        <v>2.0000000000000001E-4</v>
      </c>
      <c r="O658" s="12">
        <v>314.32916666666659</v>
      </c>
      <c r="P658" s="12">
        <v>314.32916666666659</v>
      </c>
      <c r="Q658" s="12">
        <v>5.8620416666666668E-9</v>
      </c>
      <c r="R658" s="12">
        <v>0</v>
      </c>
      <c r="S658" s="12">
        <v>8.9624999999999997E-5</v>
      </c>
      <c r="T658" s="12">
        <v>1.26125E-5</v>
      </c>
      <c r="U658" s="12">
        <v>1.26125E-5</v>
      </c>
      <c r="V658" s="12">
        <v>0</v>
      </c>
      <c r="W658" s="12">
        <v>0</v>
      </c>
      <c r="X658" s="12">
        <v>2.8208333333333333</v>
      </c>
      <c r="Y658" s="12">
        <v>5529.166666666667</v>
      </c>
      <c r="Z658" s="12">
        <f t="shared" si="52"/>
        <v>0</v>
      </c>
      <c r="AA658" s="12">
        <f t="shared" si="53"/>
        <v>2.0000000000000001E-4</v>
      </c>
      <c r="AB658" s="5">
        <v>2</v>
      </c>
    </row>
    <row r="659" spans="1:28" x14ac:dyDescent="0.25">
      <c r="C659" s="5">
        <v>8</v>
      </c>
      <c r="D659" s="12">
        <v>162201891482.01196</v>
      </c>
      <c r="E659" s="12">
        <v>162201891482.01196</v>
      </c>
      <c r="F659" s="12">
        <v>0.55200522369197069</v>
      </c>
      <c r="G659" s="12">
        <v>0</v>
      </c>
      <c r="H659" s="12">
        <v>52000000000</v>
      </c>
      <c r="I659" s="12">
        <v>51975000000</v>
      </c>
      <c r="J659" s="12">
        <v>51975000000</v>
      </c>
      <c r="K659" s="12">
        <v>-6.7901234567900996E-12</v>
      </c>
      <c r="L659" s="12">
        <v>-6.7901234567900996E-12</v>
      </c>
      <c r="M659" s="12">
        <v>0</v>
      </c>
      <c r="N659" s="12">
        <v>2.0000000000000001E-4</v>
      </c>
      <c r="O659" s="12">
        <v>362.6875</v>
      </c>
      <c r="P659" s="12">
        <v>362.6875</v>
      </c>
      <c r="Q659" s="12">
        <v>4.813125E-9</v>
      </c>
      <c r="R659" s="12">
        <v>0</v>
      </c>
      <c r="S659" s="12">
        <v>1.01875E-4</v>
      </c>
      <c r="T659" s="12">
        <v>1.21375E-5</v>
      </c>
      <c r="U659" s="12">
        <v>1.21375E-5</v>
      </c>
      <c r="V659" s="12">
        <v>0</v>
      </c>
      <c r="W659" s="12">
        <v>0</v>
      </c>
      <c r="X659" s="12">
        <v>2.7625000000000002</v>
      </c>
      <c r="Y659" s="12">
        <v>5487.5</v>
      </c>
      <c r="Z659" s="12">
        <f t="shared" si="52"/>
        <v>2.0000000000000001E-4</v>
      </c>
      <c r="AA659" s="12">
        <f t="shared" si="53"/>
        <v>4.0000000000000002E-4</v>
      </c>
      <c r="AB659" s="5">
        <v>2</v>
      </c>
    </row>
    <row r="660" spans="1:28" x14ac:dyDescent="0.25">
      <c r="C660" s="5">
        <v>9</v>
      </c>
      <c r="D660" s="12">
        <v>166457726008.93085</v>
      </c>
      <c r="E660" s="12">
        <v>166457726008.93085</v>
      </c>
      <c r="F660" s="12">
        <v>0.56375853062600045</v>
      </c>
      <c r="G660" s="12">
        <v>0</v>
      </c>
      <c r="H660" s="12">
        <v>53000000000</v>
      </c>
      <c r="I660" s="12">
        <v>52025000000</v>
      </c>
      <c r="J660" s="12">
        <v>52025000000</v>
      </c>
      <c r="K660" s="12">
        <v>-5.2812071330589653E-12</v>
      </c>
      <c r="L660" s="12">
        <v>-5.2812071330589653E-12</v>
      </c>
      <c r="M660" s="12">
        <v>0</v>
      </c>
      <c r="N660" s="12">
        <v>2.0000000000000001E-4</v>
      </c>
      <c r="O660" s="12">
        <v>411.04583333333335</v>
      </c>
      <c r="P660" s="12">
        <v>411.04583333333335</v>
      </c>
      <c r="Q660" s="12">
        <v>3.7642083333333323E-9</v>
      </c>
      <c r="R660" s="12">
        <v>0</v>
      </c>
      <c r="S660" s="12">
        <v>1.14125E-4</v>
      </c>
      <c r="T660" s="12">
        <v>1.1662499999999999E-5</v>
      </c>
      <c r="U660" s="12">
        <v>1.1662499999999999E-5</v>
      </c>
      <c r="V660" s="12">
        <v>0</v>
      </c>
      <c r="W660" s="12">
        <v>0</v>
      </c>
      <c r="X660" s="12">
        <v>2.7041666666666666</v>
      </c>
      <c r="Y660" s="12">
        <v>5445.833333333333</v>
      </c>
      <c r="Z660" s="12">
        <f t="shared" si="52"/>
        <v>4.0000000000000002E-4</v>
      </c>
      <c r="AA660" s="12">
        <f t="shared" si="53"/>
        <v>6.0000000000000006E-4</v>
      </c>
      <c r="AB660" s="5">
        <v>2</v>
      </c>
    </row>
    <row r="661" spans="1:28" x14ac:dyDescent="0.25">
      <c r="C661" s="5">
        <v>10</v>
      </c>
      <c r="D661" s="12">
        <v>170713560535.8497</v>
      </c>
      <c r="E661" s="12">
        <v>170713560535.8497</v>
      </c>
      <c r="F661" s="12">
        <v>0.57551183756003033</v>
      </c>
      <c r="G661" s="12">
        <v>0</v>
      </c>
      <c r="H661" s="12">
        <v>54000000000</v>
      </c>
      <c r="I661" s="12">
        <v>52075000000</v>
      </c>
      <c r="J661" s="12">
        <v>52075000000</v>
      </c>
      <c r="K661" s="12">
        <v>-3.7722908093278326E-12</v>
      </c>
      <c r="L661" s="12">
        <v>-3.7722908093278326E-12</v>
      </c>
      <c r="M661" s="12">
        <v>0</v>
      </c>
      <c r="N661" s="12">
        <v>2.0000000000000001E-4</v>
      </c>
      <c r="O661" s="12">
        <v>459.4041666666667</v>
      </c>
      <c r="P661" s="12">
        <v>459.4041666666667</v>
      </c>
      <c r="Q661" s="12">
        <v>2.7152916666666646E-9</v>
      </c>
      <c r="R661" s="12">
        <v>0</v>
      </c>
      <c r="S661" s="12">
        <v>1.2637500000000002E-4</v>
      </c>
      <c r="T661" s="12">
        <v>1.1187500000000001E-5</v>
      </c>
      <c r="U661" s="12">
        <v>1.1187500000000001E-5</v>
      </c>
      <c r="V661" s="12">
        <v>0</v>
      </c>
      <c r="W661" s="12">
        <v>0</v>
      </c>
      <c r="X661" s="12">
        <v>2.6458333333333335</v>
      </c>
      <c r="Y661" s="12">
        <v>5404.166666666667</v>
      </c>
      <c r="Z661" s="12">
        <f t="shared" si="52"/>
        <v>6.0000000000000006E-4</v>
      </c>
      <c r="AA661" s="12">
        <f t="shared" si="53"/>
        <v>8.0000000000000004E-4</v>
      </c>
      <c r="AB661" s="5">
        <v>2</v>
      </c>
    </row>
    <row r="662" spans="1:28" x14ac:dyDescent="0.25">
      <c r="C662" s="5">
        <v>11</v>
      </c>
      <c r="D662" s="12">
        <v>174969395062.76855</v>
      </c>
      <c r="E662" s="12">
        <v>174969395062.76855</v>
      </c>
      <c r="F662" s="12">
        <v>0.5872651444940602</v>
      </c>
      <c r="G662" s="12">
        <v>0</v>
      </c>
      <c r="H662" s="12">
        <v>55000000000</v>
      </c>
      <c r="I662" s="12">
        <v>52125000000</v>
      </c>
      <c r="J662" s="12">
        <v>52125000000</v>
      </c>
      <c r="K662" s="12">
        <v>-2.2633744855966982E-12</v>
      </c>
      <c r="L662" s="12">
        <v>-2.2633744855966982E-12</v>
      </c>
      <c r="M662" s="12">
        <v>0</v>
      </c>
      <c r="N662" s="12">
        <v>2.0000000000000001E-4</v>
      </c>
      <c r="O662" s="12">
        <v>507.76249999999993</v>
      </c>
      <c r="P662" s="12">
        <v>507.76249999999993</v>
      </c>
      <c r="Q662" s="12">
        <v>1.6663750000000003E-9</v>
      </c>
      <c r="R662" s="12">
        <v>0</v>
      </c>
      <c r="S662" s="12">
        <v>1.3862499999999999E-4</v>
      </c>
      <c r="T662" s="12">
        <v>1.07125E-5</v>
      </c>
      <c r="U662" s="12">
        <v>1.07125E-5</v>
      </c>
      <c r="V662" s="12">
        <v>0</v>
      </c>
      <c r="W662" s="12">
        <v>0</v>
      </c>
      <c r="X662" s="12">
        <v>2.5874999999999999</v>
      </c>
      <c r="Y662" s="12">
        <v>5362.5</v>
      </c>
      <c r="Z662" s="12">
        <f t="shared" si="52"/>
        <v>8.0000000000000004E-4</v>
      </c>
      <c r="AA662" s="12">
        <f t="shared" si="53"/>
        <v>1E-3</v>
      </c>
      <c r="AB662" s="5">
        <v>2</v>
      </c>
    </row>
    <row r="663" spans="1:28" x14ac:dyDescent="0.25">
      <c r="B663" t="s">
        <v>296</v>
      </c>
      <c r="C663" s="14">
        <v>12</v>
      </c>
      <c r="D663" s="12">
        <v>179225229589.68744</v>
      </c>
      <c r="E663" s="12">
        <v>179225229589.68744</v>
      </c>
      <c r="F663" s="12">
        <v>0.59901845142809007</v>
      </c>
      <c r="G663" s="12">
        <v>0</v>
      </c>
      <c r="H663" s="12">
        <v>56000000000</v>
      </c>
      <c r="I663" s="12">
        <v>52175000000</v>
      </c>
      <c r="J663" s="12">
        <v>52175000000</v>
      </c>
      <c r="K663" s="12">
        <v>-7.5445816186556393E-13</v>
      </c>
      <c r="L663" s="12">
        <v>-7.5445816186556393E-13</v>
      </c>
      <c r="M663" s="12">
        <v>0</v>
      </c>
      <c r="N663" s="12">
        <v>2.0000000000000001E-4</v>
      </c>
      <c r="O663" s="12">
        <v>556.12083333333339</v>
      </c>
      <c r="P663" s="12">
        <v>556.12083333333339</v>
      </c>
      <c r="Q663" s="12">
        <v>6.1745833333333093E-10</v>
      </c>
      <c r="R663" s="12">
        <v>0</v>
      </c>
      <c r="S663" s="12">
        <v>1.5087500000000002E-4</v>
      </c>
      <c r="T663" s="12">
        <v>1.02375E-5</v>
      </c>
      <c r="U663" s="12">
        <v>1.02375E-5</v>
      </c>
      <c r="V663" s="12">
        <v>0</v>
      </c>
      <c r="W663" s="12">
        <v>0</v>
      </c>
      <c r="X663" s="12">
        <v>2.5291666666666668</v>
      </c>
      <c r="Y663" s="12">
        <v>5320.833333333333</v>
      </c>
      <c r="Z663" s="12">
        <f t="shared" ref="Z663:AA663" si="54">Z662+0.0002</f>
        <v>1E-3</v>
      </c>
      <c r="AA663" s="12">
        <f t="shared" si="54"/>
        <v>1.2000000000000001E-3</v>
      </c>
      <c r="AB663" s="5">
        <v>2</v>
      </c>
    </row>
    <row r="666" spans="1:28" x14ac:dyDescent="0.25">
      <c r="A666" s="2" t="s">
        <v>301</v>
      </c>
      <c r="C666" s="3" t="s">
        <v>0</v>
      </c>
      <c r="D666" s="3" t="s">
        <v>1</v>
      </c>
      <c r="E666" s="3" t="s">
        <v>2</v>
      </c>
      <c r="F666" s="3" t="s">
        <v>3</v>
      </c>
      <c r="G666" s="3" t="s">
        <v>4</v>
      </c>
      <c r="H666" s="3" t="s">
        <v>232</v>
      </c>
      <c r="I666" s="3" t="s">
        <v>6</v>
      </c>
      <c r="J666" s="3" t="s">
        <v>7</v>
      </c>
      <c r="K666" s="3" t="s">
        <v>8</v>
      </c>
      <c r="L666" s="3" t="s">
        <v>9</v>
      </c>
      <c r="M666" s="3" t="s">
        <v>10</v>
      </c>
      <c r="N666" s="3" t="s">
        <v>11</v>
      </c>
      <c r="O666" s="3" t="s">
        <v>12</v>
      </c>
      <c r="P666" s="3" t="s">
        <v>13</v>
      </c>
      <c r="Q666" s="3" t="s">
        <v>14</v>
      </c>
      <c r="R666" s="3" t="s">
        <v>15</v>
      </c>
      <c r="S666" s="3" t="s">
        <v>16</v>
      </c>
      <c r="T666" s="3" t="s">
        <v>21</v>
      </c>
      <c r="U666" s="3" t="s">
        <v>22</v>
      </c>
      <c r="V666" s="3" t="s">
        <v>23</v>
      </c>
      <c r="W666" s="3" t="s">
        <v>24</v>
      </c>
      <c r="X666" s="3" t="s">
        <v>83</v>
      </c>
      <c r="Y666" s="3" t="s">
        <v>17</v>
      </c>
      <c r="Z666" s="3" t="s">
        <v>18</v>
      </c>
      <c r="AA666" s="3" t="s">
        <v>19</v>
      </c>
      <c r="AB666" s="3" t="s">
        <v>20</v>
      </c>
    </row>
    <row r="667" spans="1:28" x14ac:dyDescent="0.25">
      <c r="A667" t="s">
        <v>305</v>
      </c>
      <c r="B667" t="s">
        <v>295</v>
      </c>
      <c r="C667" s="14">
        <v>1</v>
      </c>
      <c r="D667" s="12">
        <v>116829235824.41653</v>
      </c>
      <c r="E667" s="12">
        <v>116829235824.41653</v>
      </c>
      <c r="F667" s="12">
        <v>0.41629454882466926</v>
      </c>
      <c r="G667" s="12">
        <v>0</v>
      </c>
      <c r="H667" s="12">
        <v>39950000000</v>
      </c>
      <c r="I667" s="12">
        <v>46435000000</v>
      </c>
      <c r="J667" s="12">
        <v>46435000000</v>
      </c>
      <c r="K667" s="12">
        <v>-1.6447187928669354E-11</v>
      </c>
      <c r="L667" s="12">
        <v>-1.6447187928669354E-11</v>
      </c>
      <c r="M667" s="12">
        <v>0</v>
      </c>
      <c r="N667" s="12">
        <v>2.0000000000000001E-4</v>
      </c>
      <c r="O667" s="12">
        <v>-4.8358333333333903</v>
      </c>
      <c r="P667" s="12">
        <v>-4.8358333333333903</v>
      </c>
      <c r="Q667" s="12">
        <v>1.1516891666666666E-8</v>
      </c>
      <c r="R667" s="12">
        <v>0</v>
      </c>
      <c r="S667" s="12">
        <v>7.7749999999999857E-6</v>
      </c>
      <c r="T667" s="12">
        <v>1.4177499999999999E-5</v>
      </c>
      <c r="U667" s="12">
        <v>1.4177499999999999E-5</v>
      </c>
      <c r="V667" s="12">
        <v>0</v>
      </c>
      <c r="W667" s="12">
        <v>0</v>
      </c>
      <c r="X667" s="12">
        <v>2.8858333333333333</v>
      </c>
      <c r="Y667" s="12">
        <v>5224.166666666667</v>
      </c>
      <c r="Z667" s="12">
        <v>-1.1999999999999999E-3</v>
      </c>
      <c r="AA667" s="12">
        <v>-1E-3</v>
      </c>
      <c r="AB667" s="5">
        <v>2</v>
      </c>
    </row>
    <row r="668" spans="1:28" x14ac:dyDescent="0.25">
      <c r="C668" s="5">
        <v>2</v>
      </c>
      <c r="D668" s="12">
        <v>121085070351.33542</v>
      </c>
      <c r="E668" s="12">
        <v>121085070351.33542</v>
      </c>
      <c r="F668" s="12">
        <v>0.42804785575869914</v>
      </c>
      <c r="G668" s="12">
        <v>0</v>
      </c>
      <c r="H668" s="12">
        <v>40950000000</v>
      </c>
      <c r="I668" s="12">
        <v>46485000000</v>
      </c>
      <c r="J668" s="12">
        <v>46485000000</v>
      </c>
      <c r="K668" s="12">
        <v>-1.4938271604938219E-11</v>
      </c>
      <c r="L668" s="12">
        <v>-1.4938271604938219E-11</v>
      </c>
      <c r="M668" s="12">
        <v>0</v>
      </c>
      <c r="N668" s="12">
        <v>2.0000000000000001E-4</v>
      </c>
      <c r="O668" s="12">
        <v>43.522499999999994</v>
      </c>
      <c r="P668" s="12">
        <v>43.522499999999994</v>
      </c>
      <c r="Q668" s="12">
        <v>1.0467975E-8</v>
      </c>
      <c r="R668" s="12">
        <v>0</v>
      </c>
      <c r="S668" s="12">
        <v>2.0024999999999999E-5</v>
      </c>
      <c r="T668" s="12">
        <v>1.3702499999999998E-5</v>
      </c>
      <c r="U668" s="12">
        <v>1.3702499999999998E-5</v>
      </c>
      <c r="V668" s="12">
        <v>0</v>
      </c>
      <c r="W668" s="12">
        <v>0</v>
      </c>
      <c r="X668" s="12">
        <v>2.8275000000000001</v>
      </c>
      <c r="Y668" s="12">
        <v>5182.5</v>
      </c>
      <c r="Z668" s="12">
        <f t="shared" ref="Z668:AA668" si="55">Z667+0.0002</f>
        <v>-9.999999999999998E-4</v>
      </c>
      <c r="AA668" s="12">
        <f t="shared" si="55"/>
        <v>-8.0000000000000004E-4</v>
      </c>
      <c r="AB668" s="5">
        <v>2</v>
      </c>
    </row>
    <row r="669" spans="1:28" x14ac:dyDescent="0.25">
      <c r="C669" s="5">
        <v>3</v>
      </c>
      <c r="D669" s="12">
        <v>125340904878.25427</v>
      </c>
      <c r="E669" s="12">
        <v>125340904878.25427</v>
      </c>
      <c r="F669" s="12">
        <v>0.43980116269272895</v>
      </c>
      <c r="G669" s="12">
        <v>0</v>
      </c>
      <c r="H669" s="12">
        <v>41950000000</v>
      </c>
      <c r="I669" s="12">
        <v>46535000000</v>
      </c>
      <c r="J669" s="12">
        <v>46535000000</v>
      </c>
      <c r="K669" s="12">
        <v>-1.3429355281207087E-11</v>
      </c>
      <c r="L669" s="12">
        <v>-1.3429355281207087E-11</v>
      </c>
      <c r="M669" s="12">
        <v>0</v>
      </c>
      <c r="N669" s="12">
        <v>2.0000000000000001E-4</v>
      </c>
      <c r="O669" s="12">
        <v>91.880833333333314</v>
      </c>
      <c r="P669" s="12">
        <v>91.880833333333314</v>
      </c>
      <c r="Q669" s="12">
        <v>9.4190583333333341E-9</v>
      </c>
      <c r="R669" s="12">
        <v>0</v>
      </c>
      <c r="S669" s="12">
        <v>3.2274999999999998E-5</v>
      </c>
      <c r="T669" s="12">
        <v>1.3227499999999998E-5</v>
      </c>
      <c r="U669" s="12">
        <v>1.3227499999999998E-5</v>
      </c>
      <c r="V669" s="12">
        <v>0</v>
      </c>
      <c r="W669" s="12">
        <v>0</v>
      </c>
      <c r="X669" s="12">
        <v>2.7691666666666666</v>
      </c>
      <c r="Y669" s="12">
        <v>5140.833333333333</v>
      </c>
      <c r="Z669" s="12">
        <f t="shared" ref="Z669:AA669" si="56">Z668+0.0002</f>
        <v>-7.9999999999999982E-4</v>
      </c>
      <c r="AA669" s="12">
        <f t="shared" si="56"/>
        <v>-6.0000000000000006E-4</v>
      </c>
      <c r="AB669" s="5">
        <v>2</v>
      </c>
    </row>
    <row r="670" spans="1:28" x14ac:dyDescent="0.25">
      <c r="C670" s="5">
        <v>4</v>
      </c>
      <c r="D670" s="12">
        <v>129596739405.17316</v>
      </c>
      <c r="E670" s="12">
        <v>129596739405.17316</v>
      </c>
      <c r="F670" s="12">
        <v>0.45155446962675871</v>
      </c>
      <c r="G670" s="12">
        <v>0</v>
      </c>
      <c r="H670" s="12">
        <v>42950000000</v>
      </c>
      <c r="I670" s="12">
        <v>46585000000</v>
      </c>
      <c r="J670" s="12">
        <v>46585000000</v>
      </c>
      <c r="K670" s="12">
        <v>-1.1920438957475952E-11</v>
      </c>
      <c r="L670" s="12">
        <v>-1.1920438957475952E-11</v>
      </c>
      <c r="M670" s="12">
        <v>0</v>
      </c>
      <c r="N670" s="12">
        <v>2.0000000000000001E-4</v>
      </c>
      <c r="O670" s="12">
        <v>140.23916666666662</v>
      </c>
      <c r="P670" s="12">
        <v>140.23916666666662</v>
      </c>
      <c r="Q670" s="12">
        <v>8.3701416666666681E-9</v>
      </c>
      <c r="R670" s="12">
        <v>0</v>
      </c>
      <c r="S670" s="12">
        <v>4.4524999999999991E-5</v>
      </c>
      <c r="T670" s="12">
        <v>1.2752499999999999E-5</v>
      </c>
      <c r="U670" s="12">
        <v>1.2752499999999999E-5</v>
      </c>
      <c r="V670" s="12">
        <v>0</v>
      </c>
      <c r="W670" s="12">
        <v>0</v>
      </c>
      <c r="X670" s="12">
        <v>2.7108333333333334</v>
      </c>
      <c r="Y670" s="12">
        <v>5099.166666666667</v>
      </c>
      <c r="Z670" s="12">
        <f t="shared" ref="Z670:AA670" si="57">Z669+0.0002</f>
        <v>-5.9999999999999984E-4</v>
      </c>
      <c r="AA670" s="12">
        <f t="shared" si="57"/>
        <v>-4.0000000000000007E-4</v>
      </c>
      <c r="AB670" s="5">
        <v>2</v>
      </c>
    </row>
    <row r="671" spans="1:28" x14ac:dyDescent="0.25">
      <c r="C671" s="5">
        <v>5</v>
      </c>
      <c r="D671" s="12">
        <v>133852573932.09201</v>
      </c>
      <c r="E671" s="12">
        <v>133852573932.09201</v>
      </c>
      <c r="F671" s="12">
        <v>0.46330777656078859</v>
      </c>
      <c r="G671" s="12">
        <v>0</v>
      </c>
      <c r="H671" s="12">
        <v>43950000000</v>
      </c>
      <c r="I671" s="12">
        <v>46635000000</v>
      </c>
      <c r="J671" s="12">
        <v>46635000000</v>
      </c>
      <c r="K671" s="12">
        <v>-1.041152263374482E-11</v>
      </c>
      <c r="L671" s="12">
        <v>-1.041152263374482E-11</v>
      </c>
      <c r="M671" s="12">
        <v>0</v>
      </c>
      <c r="N671" s="12">
        <v>2.0000000000000001E-4</v>
      </c>
      <c r="O671" s="12">
        <v>188.59749999999997</v>
      </c>
      <c r="P671" s="12">
        <v>188.59749999999997</v>
      </c>
      <c r="Q671" s="12">
        <v>7.3212249999999996E-9</v>
      </c>
      <c r="R671" s="12">
        <v>0</v>
      </c>
      <c r="S671" s="12">
        <v>5.6774999999999998E-5</v>
      </c>
      <c r="T671" s="12">
        <v>1.2277499999999999E-5</v>
      </c>
      <c r="U671" s="12">
        <v>1.2277499999999999E-5</v>
      </c>
      <c r="V671" s="12">
        <v>0</v>
      </c>
      <c r="W671" s="12">
        <v>0</v>
      </c>
      <c r="X671" s="12">
        <v>2.6524999999999999</v>
      </c>
      <c r="Y671" s="12">
        <v>5057.5</v>
      </c>
      <c r="Z671" s="12">
        <f t="shared" ref="Z671:AA671" si="58">Z670+0.0002</f>
        <v>-3.9999999999999986E-4</v>
      </c>
      <c r="AA671" s="12">
        <f t="shared" si="58"/>
        <v>-2.0000000000000006E-4</v>
      </c>
      <c r="AB671" s="5">
        <v>2</v>
      </c>
    </row>
    <row r="672" spans="1:28" x14ac:dyDescent="0.25">
      <c r="C672" s="5">
        <v>6</v>
      </c>
      <c r="D672" s="12">
        <v>138108408459.01086</v>
      </c>
      <c r="E672" s="12">
        <v>138108408459.01086</v>
      </c>
      <c r="F672" s="12">
        <v>0.47506108349481846</v>
      </c>
      <c r="G672" s="12">
        <v>0</v>
      </c>
      <c r="H672" s="12">
        <v>44950000000</v>
      </c>
      <c r="I672" s="12">
        <v>46685000000</v>
      </c>
      <c r="J672" s="12">
        <v>46685000000</v>
      </c>
      <c r="K672" s="12">
        <v>-8.902606310013687E-12</v>
      </c>
      <c r="L672" s="12">
        <v>-8.902606310013687E-12</v>
      </c>
      <c r="M672" s="12">
        <v>0</v>
      </c>
      <c r="N672" s="12">
        <v>2.0000000000000001E-4</v>
      </c>
      <c r="O672" s="12">
        <v>236.95583333333332</v>
      </c>
      <c r="P672" s="12">
        <v>236.95583333333332</v>
      </c>
      <c r="Q672" s="12">
        <v>6.2723083333333336E-9</v>
      </c>
      <c r="R672" s="12">
        <v>0</v>
      </c>
      <c r="S672" s="12">
        <v>6.9024999999999997E-5</v>
      </c>
      <c r="T672" s="12">
        <v>1.1802499999999999E-5</v>
      </c>
      <c r="U672" s="12">
        <v>1.1802499999999999E-5</v>
      </c>
      <c r="V672" s="12">
        <v>0</v>
      </c>
      <c r="W672" s="12">
        <v>0</v>
      </c>
      <c r="X672" s="12">
        <v>2.5941666666666667</v>
      </c>
      <c r="Y672" s="12">
        <v>5015.833333333333</v>
      </c>
      <c r="Z672" s="12">
        <f t="shared" ref="Z672:AA672" si="59">Z671+0.0002</f>
        <v>-1.9999999999999985E-4</v>
      </c>
      <c r="AA672" s="12">
        <f t="shared" si="59"/>
        <v>0</v>
      </c>
      <c r="AB672" s="5">
        <v>2</v>
      </c>
    </row>
    <row r="673" spans="1:28" x14ac:dyDescent="0.25">
      <c r="C673" s="5">
        <v>7</v>
      </c>
      <c r="D673" s="12">
        <v>142364242985.92975</v>
      </c>
      <c r="E673" s="12">
        <v>142364242985.92975</v>
      </c>
      <c r="F673" s="12">
        <v>0.48681439042884822</v>
      </c>
      <c r="G673" s="12">
        <v>0</v>
      </c>
      <c r="H673" s="12">
        <v>45950000000</v>
      </c>
      <c r="I673" s="12">
        <v>46735000000</v>
      </c>
      <c r="J673" s="12">
        <v>46735000000</v>
      </c>
      <c r="K673" s="12">
        <v>-7.3936899862825543E-12</v>
      </c>
      <c r="L673" s="12">
        <v>-7.3936899862825543E-12</v>
      </c>
      <c r="M673" s="12">
        <v>0</v>
      </c>
      <c r="N673" s="12">
        <v>2.0000000000000001E-4</v>
      </c>
      <c r="O673" s="12">
        <v>285.31416666666661</v>
      </c>
      <c r="P673" s="12">
        <v>285.31416666666661</v>
      </c>
      <c r="Q673" s="12">
        <v>5.2233916666666667E-9</v>
      </c>
      <c r="R673" s="12">
        <v>0</v>
      </c>
      <c r="S673" s="12">
        <v>8.1274999999999997E-5</v>
      </c>
      <c r="T673" s="12">
        <v>1.13275E-5</v>
      </c>
      <c r="U673" s="12">
        <v>1.13275E-5</v>
      </c>
      <c r="V673" s="12">
        <v>0</v>
      </c>
      <c r="W673" s="12">
        <v>0</v>
      </c>
      <c r="X673" s="12">
        <v>2.5358333333333332</v>
      </c>
      <c r="Y673" s="12">
        <v>4974.166666666667</v>
      </c>
      <c r="Z673" s="12">
        <f t="shared" ref="Z673:AA673" si="60">Z672+0.0002</f>
        <v>0</v>
      </c>
      <c r="AA673" s="12">
        <f t="shared" si="60"/>
        <v>2.0000000000000001E-4</v>
      </c>
      <c r="AB673" s="5">
        <v>2</v>
      </c>
    </row>
    <row r="674" spans="1:28" x14ac:dyDescent="0.25">
      <c r="C674" s="5">
        <v>8</v>
      </c>
      <c r="D674" s="12">
        <v>146620077512.8486</v>
      </c>
      <c r="E674" s="12">
        <v>146620077512.8486</v>
      </c>
      <c r="F674" s="12">
        <v>0.49856769736287809</v>
      </c>
      <c r="G674" s="12">
        <v>0</v>
      </c>
      <c r="H674" s="12">
        <v>46950000000</v>
      </c>
      <c r="I674" s="12">
        <v>46785000000</v>
      </c>
      <c r="J674" s="12">
        <v>46785000000</v>
      </c>
      <c r="K674" s="12">
        <v>-5.88477366255142E-12</v>
      </c>
      <c r="L674" s="12">
        <v>-5.88477366255142E-12</v>
      </c>
      <c r="M674" s="12">
        <v>0</v>
      </c>
      <c r="N674" s="12">
        <v>2.0000000000000001E-4</v>
      </c>
      <c r="O674" s="12">
        <v>333.67250000000001</v>
      </c>
      <c r="P674" s="12">
        <v>333.67250000000001</v>
      </c>
      <c r="Q674" s="12">
        <v>4.1744749999999999E-9</v>
      </c>
      <c r="R674" s="12">
        <v>0</v>
      </c>
      <c r="S674" s="12">
        <v>9.3524999999999996E-5</v>
      </c>
      <c r="T674" s="12">
        <v>1.08525E-5</v>
      </c>
      <c r="U674" s="12">
        <v>1.08525E-5</v>
      </c>
      <c r="V674" s="12">
        <v>0</v>
      </c>
      <c r="W674" s="12">
        <v>0</v>
      </c>
      <c r="X674" s="12">
        <v>2.4775</v>
      </c>
      <c r="Y674" s="12">
        <v>4932.5</v>
      </c>
      <c r="Z674" s="12">
        <f t="shared" ref="Z674:AA674" si="61">Z673+0.0002</f>
        <v>2.0000000000000001E-4</v>
      </c>
      <c r="AA674" s="12">
        <f t="shared" si="61"/>
        <v>4.0000000000000002E-4</v>
      </c>
      <c r="AB674" s="5">
        <v>2</v>
      </c>
    </row>
    <row r="675" spans="1:28" x14ac:dyDescent="0.25">
      <c r="C675" s="5">
        <v>9</v>
      </c>
      <c r="D675" s="12">
        <v>150875912039.76749</v>
      </c>
      <c r="E675" s="12">
        <v>150875912039.76749</v>
      </c>
      <c r="F675" s="12">
        <v>0.51032100429690785</v>
      </c>
      <c r="G675" s="12">
        <v>0</v>
      </c>
      <c r="H675" s="12">
        <v>47950000000</v>
      </c>
      <c r="I675" s="12">
        <v>46835000000</v>
      </c>
      <c r="J675" s="12">
        <v>46835000000</v>
      </c>
      <c r="K675" s="12">
        <v>-4.3758573388202856E-12</v>
      </c>
      <c r="L675" s="12">
        <v>-4.3758573388202856E-12</v>
      </c>
      <c r="M675" s="12">
        <v>0</v>
      </c>
      <c r="N675" s="12">
        <v>2.0000000000000001E-4</v>
      </c>
      <c r="O675" s="12">
        <v>382.03083333333336</v>
      </c>
      <c r="P675" s="12">
        <v>382.03083333333336</v>
      </c>
      <c r="Q675" s="12">
        <v>3.1255583333333322E-9</v>
      </c>
      <c r="R675" s="12">
        <v>0</v>
      </c>
      <c r="S675" s="12">
        <v>1.05775E-4</v>
      </c>
      <c r="T675" s="12">
        <v>1.0377499999999998E-5</v>
      </c>
      <c r="U675" s="12">
        <v>1.0377499999999998E-5</v>
      </c>
      <c r="V675" s="12">
        <v>0</v>
      </c>
      <c r="W675" s="12">
        <v>0</v>
      </c>
      <c r="X675" s="12">
        <v>2.4191666666666665</v>
      </c>
      <c r="Y675" s="12">
        <v>4890.833333333333</v>
      </c>
      <c r="Z675" s="12">
        <f t="shared" ref="Z675:AA675" si="62">Z674+0.0002</f>
        <v>4.0000000000000002E-4</v>
      </c>
      <c r="AA675" s="12">
        <f t="shared" si="62"/>
        <v>6.0000000000000006E-4</v>
      </c>
      <c r="AB675" s="5">
        <v>2</v>
      </c>
    </row>
    <row r="676" spans="1:28" x14ac:dyDescent="0.25">
      <c r="C676" s="5">
        <v>10</v>
      </c>
      <c r="D676" s="12">
        <v>155131746566.68634</v>
      </c>
      <c r="E676" s="12">
        <v>155131746566.68634</v>
      </c>
      <c r="F676" s="12">
        <v>0.52207431123093773</v>
      </c>
      <c r="G676" s="12">
        <v>0</v>
      </c>
      <c r="H676" s="12">
        <v>48950000000</v>
      </c>
      <c r="I676" s="12">
        <v>46885000000</v>
      </c>
      <c r="J676" s="12">
        <v>46885000000</v>
      </c>
      <c r="K676" s="12">
        <v>-2.8669410150891525E-12</v>
      </c>
      <c r="L676" s="12">
        <v>-2.8669410150891525E-12</v>
      </c>
      <c r="M676" s="12">
        <v>0</v>
      </c>
      <c r="N676" s="12">
        <v>2.0000000000000001E-4</v>
      </c>
      <c r="O676" s="12">
        <v>430.38916666666671</v>
      </c>
      <c r="P676" s="12">
        <v>430.38916666666671</v>
      </c>
      <c r="Q676" s="12">
        <v>2.0766416666666646E-9</v>
      </c>
      <c r="R676" s="12">
        <v>0</v>
      </c>
      <c r="S676" s="12">
        <v>1.1802500000000002E-4</v>
      </c>
      <c r="T676" s="12">
        <v>9.9025000000000005E-6</v>
      </c>
      <c r="U676" s="12">
        <v>9.9025000000000005E-6</v>
      </c>
      <c r="V676" s="12">
        <v>0</v>
      </c>
      <c r="W676" s="12">
        <v>0</v>
      </c>
      <c r="X676" s="12">
        <v>2.3608333333333333</v>
      </c>
      <c r="Y676" s="12">
        <v>4849.166666666667</v>
      </c>
      <c r="Z676" s="12">
        <f t="shared" ref="Z676:AA676" si="63">Z675+0.0002</f>
        <v>6.0000000000000006E-4</v>
      </c>
      <c r="AA676" s="12">
        <f t="shared" si="63"/>
        <v>8.0000000000000004E-4</v>
      </c>
      <c r="AB676" s="5">
        <v>2</v>
      </c>
    </row>
    <row r="677" spans="1:28" x14ac:dyDescent="0.25">
      <c r="C677" s="5">
        <v>11</v>
      </c>
      <c r="D677" s="12">
        <v>159387581093.60519</v>
      </c>
      <c r="E677" s="12">
        <v>159387581093.60519</v>
      </c>
      <c r="F677" s="12">
        <v>0.5338276181649676</v>
      </c>
      <c r="G677" s="12">
        <v>0</v>
      </c>
      <c r="H677" s="12">
        <v>49950000000</v>
      </c>
      <c r="I677" s="12">
        <v>46935000000</v>
      </c>
      <c r="J677" s="12">
        <v>46935000000</v>
      </c>
      <c r="K677" s="12">
        <v>-1.3580246913580182E-12</v>
      </c>
      <c r="L677" s="12">
        <v>-1.3580246913580182E-12</v>
      </c>
      <c r="M677" s="12">
        <v>0</v>
      </c>
      <c r="N677" s="12">
        <v>2.0000000000000001E-4</v>
      </c>
      <c r="O677" s="12">
        <v>478.74749999999995</v>
      </c>
      <c r="P677" s="12">
        <v>478.74749999999995</v>
      </c>
      <c r="Q677" s="12">
        <v>1.0277250000000002E-9</v>
      </c>
      <c r="R677" s="12">
        <v>0</v>
      </c>
      <c r="S677" s="12">
        <v>1.3027500000000001E-4</v>
      </c>
      <c r="T677" s="12">
        <v>9.4274999999999991E-6</v>
      </c>
      <c r="U677" s="12">
        <v>9.4274999999999991E-6</v>
      </c>
      <c r="V677" s="12">
        <v>0</v>
      </c>
      <c r="W677" s="12">
        <v>0</v>
      </c>
      <c r="X677" s="12">
        <v>2.3024999999999998</v>
      </c>
      <c r="Y677" s="12">
        <v>4807.5</v>
      </c>
      <c r="Z677" s="12">
        <f t="shared" ref="Z677:AA677" si="64">Z676+0.0002</f>
        <v>8.0000000000000004E-4</v>
      </c>
      <c r="AA677" s="12">
        <f t="shared" si="64"/>
        <v>1E-3</v>
      </c>
      <c r="AB677" s="5">
        <v>2</v>
      </c>
    </row>
    <row r="678" spans="1:28" x14ac:dyDescent="0.25">
      <c r="B678" t="s">
        <v>296</v>
      </c>
      <c r="C678" s="14">
        <v>12</v>
      </c>
      <c r="D678" s="12">
        <v>163643415620.52408</v>
      </c>
      <c r="E678" s="12">
        <v>163643415620.52408</v>
      </c>
      <c r="F678" s="12">
        <v>0.54558092509899747</v>
      </c>
      <c r="G678" s="12">
        <v>0</v>
      </c>
      <c r="H678" s="12">
        <v>50950000000</v>
      </c>
      <c r="I678" s="12">
        <v>46985000000</v>
      </c>
      <c r="J678" s="12">
        <v>46985000000</v>
      </c>
      <c r="K678" s="12">
        <v>1.508916323731161E-13</v>
      </c>
      <c r="L678" s="12">
        <v>1.508916323731161E-13</v>
      </c>
      <c r="M678" s="12">
        <v>0</v>
      </c>
      <c r="N678" s="12">
        <v>2.0000000000000001E-4</v>
      </c>
      <c r="O678" s="12">
        <v>527.10583333333341</v>
      </c>
      <c r="P678" s="12">
        <v>527.10583333333341</v>
      </c>
      <c r="Q678" s="12">
        <v>-2.1191666666669134E-11</v>
      </c>
      <c r="R678" s="12">
        <v>0</v>
      </c>
      <c r="S678" s="12">
        <v>1.4252500000000001E-4</v>
      </c>
      <c r="T678" s="12">
        <v>8.9524999999999994E-6</v>
      </c>
      <c r="U678" s="12">
        <v>8.9524999999999994E-6</v>
      </c>
      <c r="V678" s="12">
        <v>0</v>
      </c>
      <c r="W678" s="12">
        <v>0</v>
      </c>
      <c r="X678" s="12">
        <v>2.2441666666666666</v>
      </c>
      <c r="Y678" s="12">
        <v>4765.833333333333</v>
      </c>
      <c r="Z678" s="12">
        <f t="shared" ref="Z678:AA678" si="65">Z677+0.0002</f>
        <v>1E-3</v>
      </c>
      <c r="AA678" s="12">
        <f t="shared" si="65"/>
        <v>1.2000000000000001E-3</v>
      </c>
      <c r="AB678" s="5">
        <v>2</v>
      </c>
    </row>
    <row r="682" spans="1:28" x14ac:dyDescent="0.25">
      <c r="A682" s="2" t="s">
        <v>299</v>
      </c>
      <c r="C682" s="3" t="s">
        <v>0</v>
      </c>
      <c r="D682" s="3" t="s">
        <v>1</v>
      </c>
      <c r="E682" s="3" t="s">
        <v>2</v>
      </c>
      <c r="F682" s="3" t="s">
        <v>3</v>
      </c>
      <c r="G682" s="3" t="s">
        <v>4</v>
      </c>
      <c r="H682" s="3" t="s">
        <v>232</v>
      </c>
      <c r="I682" s="3" t="s">
        <v>6</v>
      </c>
      <c r="J682" s="3" t="s">
        <v>7</v>
      </c>
      <c r="K682" s="3" t="s">
        <v>8</v>
      </c>
      <c r="L682" s="3" t="s">
        <v>9</v>
      </c>
      <c r="M682" s="3" t="s">
        <v>10</v>
      </c>
      <c r="N682" s="3" t="s">
        <v>11</v>
      </c>
      <c r="O682" s="3" t="s">
        <v>12</v>
      </c>
      <c r="P682" s="3" t="s">
        <v>13</v>
      </c>
      <c r="Q682" s="3" t="s">
        <v>14</v>
      </c>
      <c r="R682" s="3" t="s">
        <v>15</v>
      </c>
      <c r="S682" s="3" t="s">
        <v>16</v>
      </c>
      <c r="T682" s="3" t="s">
        <v>21</v>
      </c>
      <c r="U682" s="3" t="s">
        <v>22</v>
      </c>
      <c r="V682" s="3" t="s">
        <v>23</v>
      </c>
      <c r="W682" s="3" t="s">
        <v>24</v>
      </c>
      <c r="X682" s="3" t="s">
        <v>83</v>
      </c>
      <c r="Y682" s="3" t="s">
        <v>17</v>
      </c>
      <c r="Z682" s="3" t="s">
        <v>18</v>
      </c>
      <c r="AA682" s="3" t="s">
        <v>19</v>
      </c>
      <c r="AB682" s="3" t="s">
        <v>20</v>
      </c>
    </row>
    <row r="683" spans="1:28" x14ac:dyDescent="0.25">
      <c r="A683" t="s">
        <v>305</v>
      </c>
      <c r="B683" t="s">
        <v>295</v>
      </c>
      <c r="C683" s="14">
        <v>1</v>
      </c>
      <c r="D683" s="12">
        <v>101247421855.25317</v>
      </c>
      <c r="E683" s="12">
        <v>101247421855.25317</v>
      </c>
      <c r="F683" s="12">
        <v>0.36285702249557666</v>
      </c>
      <c r="G683" s="12">
        <v>0</v>
      </c>
      <c r="H683" s="12">
        <v>34900000000</v>
      </c>
      <c r="I683" s="12">
        <v>41245000000</v>
      </c>
      <c r="J683" s="12">
        <v>41245000000</v>
      </c>
      <c r="K683" s="12">
        <v>-1.5541838134430676E-11</v>
      </c>
      <c r="L683" s="12">
        <v>-1.5541838134430676E-11</v>
      </c>
      <c r="M683" s="12">
        <v>0</v>
      </c>
      <c r="N683" s="12">
        <v>2.0000000000000001E-4</v>
      </c>
      <c r="O683" s="12">
        <v>-33.850833333333391</v>
      </c>
      <c r="P683" s="12">
        <v>-33.850833333333391</v>
      </c>
      <c r="Q683" s="12">
        <v>1.0878241666666667E-8</v>
      </c>
      <c r="R683" s="12">
        <v>0</v>
      </c>
      <c r="S683" s="12">
        <v>-5.7500000000001398E-7</v>
      </c>
      <c r="T683" s="12">
        <v>1.2892499999999999E-5</v>
      </c>
      <c r="U683" s="12">
        <v>1.2892499999999999E-5</v>
      </c>
      <c r="V683" s="12">
        <v>0</v>
      </c>
      <c r="W683" s="12">
        <v>0</v>
      </c>
      <c r="X683" s="12">
        <v>2.6008333333333331</v>
      </c>
      <c r="Y683" s="12">
        <v>4669.166666666667</v>
      </c>
      <c r="Z683" s="12">
        <v>-1.1999999999999999E-3</v>
      </c>
      <c r="AA683" s="12">
        <v>-1E-3</v>
      </c>
      <c r="AB683" s="5">
        <v>2</v>
      </c>
    </row>
    <row r="684" spans="1:28" x14ac:dyDescent="0.25">
      <c r="C684" s="5">
        <v>2</v>
      </c>
      <c r="D684" s="12">
        <v>105503256382.17204</v>
      </c>
      <c r="E684" s="12">
        <v>105503256382.17204</v>
      </c>
      <c r="F684" s="12">
        <v>0.37461032942960654</v>
      </c>
      <c r="G684" s="12">
        <v>0</v>
      </c>
      <c r="H684" s="12">
        <v>35900000000</v>
      </c>
      <c r="I684" s="12">
        <v>41295000000</v>
      </c>
      <c r="J684" s="12">
        <v>41295000000</v>
      </c>
      <c r="K684" s="12">
        <v>-1.4032921810699541E-11</v>
      </c>
      <c r="L684" s="12">
        <v>-1.4032921810699541E-11</v>
      </c>
      <c r="M684" s="12">
        <v>0</v>
      </c>
      <c r="N684" s="12">
        <v>2.0000000000000001E-4</v>
      </c>
      <c r="O684" s="12">
        <v>14.507499999999993</v>
      </c>
      <c r="P684" s="12">
        <v>14.507499999999993</v>
      </c>
      <c r="Q684" s="12">
        <v>9.8293249999999992E-9</v>
      </c>
      <c r="R684" s="12">
        <v>0</v>
      </c>
      <c r="S684" s="12">
        <v>1.1674999999999999E-5</v>
      </c>
      <c r="T684" s="12">
        <v>1.2417499999999998E-5</v>
      </c>
      <c r="U684" s="12">
        <v>1.2417499999999998E-5</v>
      </c>
      <c r="V684" s="12">
        <v>0</v>
      </c>
      <c r="W684" s="12">
        <v>0</v>
      </c>
      <c r="X684" s="12">
        <v>2.5425000000000004</v>
      </c>
      <c r="Y684" s="12">
        <v>4627.5</v>
      </c>
      <c r="Z684" s="12">
        <f t="shared" ref="Z684:AA684" si="66">Z683+0.0002</f>
        <v>-9.999999999999998E-4</v>
      </c>
      <c r="AA684" s="12">
        <f t="shared" si="66"/>
        <v>-8.0000000000000004E-4</v>
      </c>
      <c r="AB684" s="5">
        <v>2</v>
      </c>
    </row>
    <row r="685" spans="1:28" x14ac:dyDescent="0.25">
      <c r="C685" s="5">
        <v>3</v>
      </c>
      <c r="D685" s="12">
        <v>109759090909.0909</v>
      </c>
      <c r="E685" s="12">
        <v>109759090909.0909</v>
      </c>
      <c r="F685" s="12">
        <v>0.38636363636363635</v>
      </c>
      <c r="G685" s="12">
        <v>0</v>
      </c>
      <c r="H685" s="12">
        <v>36900000000</v>
      </c>
      <c r="I685" s="12">
        <v>41345000000</v>
      </c>
      <c r="J685" s="12">
        <v>41345000000</v>
      </c>
      <c r="K685" s="12">
        <v>-1.2524005486968407E-11</v>
      </c>
      <c r="L685" s="12">
        <v>-1.2524005486968407E-11</v>
      </c>
      <c r="M685" s="12">
        <v>0</v>
      </c>
      <c r="N685" s="12">
        <v>2.0000000000000001E-4</v>
      </c>
      <c r="O685" s="12">
        <v>62.865833333333313</v>
      </c>
      <c r="P685" s="12">
        <v>62.865833333333313</v>
      </c>
      <c r="Q685" s="12">
        <v>8.7804083333333332E-9</v>
      </c>
      <c r="R685" s="12">
        <v>0</v>
      </c>
      <c r="S685" s="12">
        <v>2.3924999999999999E-5</v>
      </c>
      <c r="T685" s="12">
        <v>1.1942499999999998E-5</v>
      </c>
      <c r="U685" s="12">
        <v>1.1942499999999998E-5</v>
      </c>
      <c r="V685" s="12">
        <v>0</v>
      </c>
      <c r="W685" s="12">
        <v>0</v>
      </c>
      <c r="X685" s="12">
        <v>2.4841666666666669</v>
      </c>
      <c r="Y685" s="12">
        <v>4585.833333333333</v>
      </c>
      <c r="Z685" s="12">
        <f t="shared" ref="Z685:AA685" si="67">Z684+0.0002</f>
        <v>-7.9999999999999982E-4</v>
      </c>
      <c r="AA685" s="12">
        <f t="shared" si="67"/>
        <v>-6.0000000000000006E-4</v>
      </c>
      <c r="AB685" s="5">
        <v>2</v>
      </c>
    </row>
    <row r="686" spans="1:28" x14ac:dyDescent="0.25">
      <c r="C686" s="5">
        <v>4</v>
      </c>
      <c r="D686" s="12">
        <v>114014925436.00978</v>
      </c>
      <c r="E686" s="12">
        <v>114014925436.00978</v>
      </c>
      <c r="F686" s="12">
        <v>0.39811694329766611</v>
      </c>
      <c r="G686" s="12">
        <v>0</v>
      </c>
      <c r="H686" s="12">
        <v>37900000000</v>
      </c>
      <c r="I686" s="12">
        <v>41395000000</v>
      </c>
      <c r="J686" s="12">
        <v>41395000000</v>
      </c>
      <c r="K686" s="12">
        <v>-1.1015089163237273E-11</v>
      </c>
      <c r="L686" s="12">
        <v>-1.1015089163237273E-11</v>
      </c>
      <c r="M686" s="12">
        <v>0</v>
      </c>
      <c r="N686" s="12">
        <v>2.0000000000000001E-4</v>
      </c>
      <c r="O686" s="12">
        <v>111.22416666666663</v>
      </c>
      <c r="P686" s="12">
        <v>111.22416666666663</v>
      </c>
      <c r="Q686" s="12">
        <v>7.7314916666666672E-9</v>
      </c>
      <c r="R686" s="12">
        <v>0</v>
      </c>
      <c r="S686" s="12">
        <v>3.6174999999999992E-5</v>
      </c>
      <c r="T686" s="12">
        <v>1.1467499999999998E-5</v>
      </c>
      <c r="U686" s="12">
        <v>1.1467499999999998E-5</v>
      </c>
      <c r="V686" s="12">
        <v>0</v>
      </c>
      <c r="W686" s="12">
        <v>0</v>
      </c>
      <c r="X686" s="12">
        <v>2.4258333333333333</v>
      </c>
      <c r="Y686" s="12">
        <v>4544.166666666667</v>
      </c>
      <c r="Z686" s="12">
        <f t="shared" ref="Z686:AA686" si="68">Z685+0.0002</f>
        <v>-5.9999999999999984E-4</v>
      </c>
      <c r="AA686" s="12">
        <f t="shared" si="68"/>
        <v>-4.0000000000000007E-4</v>
      </c>
      <c r="AB686" s="5">
        <v>2</v>
      </c>
    </row>
    <row r="687" spans="1:28" x14ac:dyDescent="0.25">
      <c r="C687" s="5">
        <v>5</v>
      </c>
      <c r="D687" s="12">
        <v>118270759962.92863</v>
      </c>
      <c r="E687" s="12">
        <v>118270759962.92863</v>
      </c>
      <c r="F687" s="12">
        <v>0.40987025023169599</v>
      </c>
      <c r="G687" s="12">
        <v>0</v>
      </c>
      <c r="H687" s="12">
        <v>38900000000</v>
      </c>
      <c r="I687" s="12">
        <v>41445000000</v>
      </c>
      <c r="J687" s="12">
        <v>41445000000</v>
      </c>
      <c r="K687" s="12">
        <v>-9.5061728395061385E-12</v>
      </c>
      <c r="L687" s="12">
        <v>-9.5061728395061385E-12</v>
      </c>
      <c r="M687" s="12">
        <v>0</v>
      </c>
      <c r="N687" s="12">
        <v>2.0000000000000001E-4</v>
      </c>
      <c r="O687" s="12">
        <v>159.58249999999998</v>
      </c>
      <c r="P687" s="12">
        <v>159.58249999999998</v>
      </c>
      <c r="Q687" s="12">
        <v>6.6825749999999995E-9</v>
      </c>
      <c r="R687" s="12">
        <v>0</v>
      </c>
      <c r="S687" s="12">
        <v>4.8424999999999998E-5</v>
      </c>
      <c r="T687" s="12">
        <v>1.0992499999999999E-5</v>
      </c>
      <c r="U687" s="12">
        <v>1.0992499999999999E-5</v>
      </c>
      <c r="V687" s="12">
        <v>0</v>
      </c>
      <c r="W687" s="12">
        <v>0</v>
      </c>
      <c r="X687" s="12">
        <v>2.3674999999999997</v>
      </c>
      <c r="Y687" s="12">
        <v>4502.5</v>
      </c>
      <c r="Z687" s="12">
        <f t="shared" ref="Z687:AA687" si="69">Z686+0.0002</f>
        <v>-3.9999999999999986E-4</v>
      </c>
      <c r="AA687" s="12">
        <f t="shared" si="69"/>
        <v>-2.0000000000000006E-4</v>
      </c>
      <c r="AB687" s="5">
        <v>2</v>
      </c>
    </row>
    <row r="688" spans="1:28" x14ac:dyDescent="0.25">
      <c r="C688" s="5">
        <v>6</v>
      </c>
      <c r="D688" s="12">
        <v>122526594489.84749</v>
      </c>
      <c r="E688" s="12">
        <v>122526594489.84749</v>
      </c>
      <c r="F688" s="12">
        <v>0.42162355716572586</v>
      </c>
      <c r="G688" s="12">
        <v>0</v>
      </c>
      <c r="H688" s="12">
        <v>39900000000</v>
      </c>
      <c r="I688" s="12">
        <v>41495000000</v>
      </c>
      <c r="J688" s="12">
        <v>41495000000</v>
      </c>
      <c r="K688" s="12">
        <v>-7.9972565157750074E-12</v>
      </c>
      <c r="L688" s="12">
        <v>-7.9972565157750074E-12</v>
      </c>
      <c r="M688" s="12">
        <v>0</v>
      </c>
      <c r="N688" s="12">
        <v>2.0000000000000001E-4</v>
      </c>
      <c r="O688" s="12">
        <v>207.9408333333333</v>
      </c>
      <c r="P688" s="12">
        <v>207.9408333333333</v>
      </c>
      <c r="Q688" s="12">
        <v>5.6336583333333335E-9</v>
      </c>
      <c r="R688" s="12">
        <v>0</v>
      </c>
      <c r="S688" s="12">
        <v>6.0674999999999998E-5</v>
      </c>
      <c r="T688" s="12">
        <v>1.0517499999999999E-5</v>
      </c>
      <c r="U688" s="12">
        <v>1.0517499999999999E-5</v>
      </c>
      <c r="V688" s="12">
        <v>0</v>
      </c>
      <c r="W688" s="12">
        <v>0</v>
      </c>
      <c r="X688" s="12">
        <v>2.309166666666667</v>
      </c>
      <c r="Y688" s="12">
        <v>4460.833333333333</v>
      </c>
      <c r="Z688" s="12">
        <f t="shared" ref="Z688:AA688" si="70">Z687+0.0002</f>
        <v>-1.9999999999999985E-4</v>
      </c>
      <c r="AA688" s="12">
        <f t="shared" si="70"/>
        <v>0</v>
      </c>
      <c r="AB688" s="5">
        <v>2</v>
      </c>
    </row>
    <row r="689" spans="1:28" x14ac:dyDescent="0.25">
      <c r="C689" s="5">
        <v>7</v>
      </c>
      <c r="D689" s="12">
        <v>126782429016.76637</v>
      </c>
      <c r="E689" s="12">
        <v>126782429016.76637</v>
      </c>
      <c r="F689" s="12">
        <v>0.43337686409975562</v>
      </c>
      <c r="G689" s="12">
        <v>0</v>
      </c>
      <c r="H689" s="12">
        <v>40900000000</v>
      </c>
      <c r="I689" s="12">
        <v>41545000000</v>
      </c>
      <c r="J689" s="12">
        <v>41545000000</v>
      </c>
      <c r="K689" s="12">
        <v>-6.4883401920438739E-12</v>
      </c>
      <c r="L689" s="12">
        <v>-6.4883401920438739E-12</v>
      </c>
      <c r="M689" s="12">
        <v>0</v>
      </c>
      <c r="N689" s="12">
        <v>2.0000000000000001E-4</v>
      </c>
      <c r="O689" s="12">
        <v>256.29916666666657</v>
      </c>
      <c r="P689" s="12">
        <v>256.29916666666657</v>
      </c>
      <c r="Q689" s="12">
        <v>4.5847416666666667E-9</v>
      </c>
      <c r="R689" s="12">
        <v>0</v>
      </c>
      <c r="S689" s="12">
        <v>7.2924999999999997E-5</v>
      </c>
      <c r="T689" s="12">
        <v>1.0042499999999999E-5</v>
      </c>
      <c r="U689" s="12">
        <v>1.0042499999999999E-5</v>
      </c>
      <c r="V689" s="12">
        <v>0</v>
      </c>
      <c r="W689" s="12">
        <v>0</v>
      </c>
      <c r="X689" s="12">
        <v>2.2508333333333335</v>
      </c>
      <c r="Y689" s="12">
        <v>4419.166666666667</v>
      </c>
      <c r="Z689" s="12">
        <f t="shared" ref="Z689:AA689" si="71">Z688+0.0002</f>
        <v>0</v>
      </c>
      <c r="AA689" s="12">
        <f t="shared" si="71"/>
        <v>2.0000000000000001E-4</v>
      </c>
      <c r="AB689" s="5">
        <v>2</v>
      </c>
    </row>
    <row r="690" spans="1:28" x14ac:dyDescent="0.25">
      <c r="C690" s="5">
        <v>8</v>
      </c>
      <c r="D690" s="12">
        <v>131038263543.68523</v>
      </c>
      <c r="E690" s="12">
        <v>131038263543.68523</v>
      </c>
      <c r="F690" s="12">
        <v>0.44513017103378549</v>
      </c>
      <c r="G690" s="12">
        <v>0</v>
      </c>
      <c r="H690" s="12">
        <v>41900000000</v>
      </c>
      <c r="I690" s="12">
        <v>41595000000</v>
      </c>
      <c r="J690" s="12">
        <v>41595000000</v>
      </c>
      <c r="K690" s="12">
        <v>-4.9794238683127395E-12</v>
      </c>
      <c r="L690" s="12">
        <v>-4.9794238683127395E-12</v>
      </c>
      <c r="M690" s="12">
        <v>0</v>
      </c>
      <c r="N690" s="12">
        <v>2.0000000000000001E-4</v>
      </c>
      <c r="O690" s="12">
        <v>304.65750000000003</v>
      </c>
      <c r="P690" s="12">
        <v>304.65750000000003</v>
      </c>
      <c r="Q690" s="12">
        <v>3.5358249999999998E-9</v>
      </c>
      <c r="R690" s="12">
        <v>0</v>
      </c>
      <c r="S690" s="12">
        <v>8.5174999999999997E-5</v>
      </c>
      <c r="T690" s="12">
        <v>9.5674999999999995E-6</v>
      </c>
      <c r="U690" s="12">
        <v>9.5674999999999995E-6</v>
      </c>
      <c r="V690" s="12">
        <v>0</v>
      </c>
      <c r="W690" s="12">
        <v>0</v>
      </c>
      <c r="X690" s="12">
        <v>2.1924999999999999</v>
      </c>
      <c r="Y690" s="12">
        <v>4377.5</v>
      </c>
      <c r="Z690" s="12">
        <f t="shared" ref="Z690:AA690" si="72">Z689+0.0002</f>
        <v>2.0000000000000001E-4</v>
      </c>
      <c r="AA690" s="12">
        <f t="shared" si="72"/>
        <v>4.0000000000000002E-4</v>
      </c>
      <c r="AB690" s="5">
        <v>2</v>
      </c>
    </row>
    <row r="691" spans="1:28" x14ac:dyDescent="0.25">
      <c r="C691" s="5">
        <v>9</v>
      </c>
      <c r="D691" s="12">
        <v>135294098070.60411</v>
      </c>
      <c r="E691" s="12">
        <v>135294098070.60411</v>
      </c>
      <c r="F691" s="12">
        <v>0.45688347796781525</v>
      </c>
      <c r="G691" s="12">
        <v>0</v>
      </c>
      <c r="H691" s="12">
        <v>42900000000</v>
      </c>
      <c r="I691" s="12">
        <v>41645000000</v>
      </c>
      <c r="J691" s="12">
        <v>41645000000</v>
      </c>
      <c r="K691" s="12">
        <v>-3.4705075445816052E-12</v>
      </c>
      <c r="L691" s="12">
        <v>-3.4705075445816052E-12</v>
      </c>
      <c r="M691" s="12">
        <v>0</v>
      </c>
      <c r="N691" s="12">
        <v>2.0000000000000001E-4</v>
      </c>
      <c r="O691" s="12">
        <v>353.01583333333338</v>
      </c>
      <c r="P691" s="12">
        <v>353.01583333333338</v>
      </c>
      <c r="Q691" s="12">
        <v>2.4869083333333322E-9</v>
      </c>
      <c r="R691" s="12">
        <v>0</v>
      </c>
      <c r="S691" s="12">
        <v>9.7424999999999996E-5</v>
      </c>
      <c r="T691" s="12">
        <v>9.0924999999999981E-6</v>
      </c>
      <c r="U691" s="12">
        <v>9.0924999999999981E-6</v>
      </c>
      <c r="V691" s="12">
        <v>0</v>
      </c>
      <c r="W691" s="12">
        <v>0</v>
      </c>
      <c r="X691" s="12">
        <v>2.1341666666666663</v>
      </c>
      <c r="Y691" s="12">
        <v>4335.833333333333</v>
      </c>
      <c r="Z691" s="12">
        <f t="shared" ref="Z691:AA691" si="73">Z690+0.0002</f>
        <v>4.0000000000000002E-4</v>
      </c>
      <c r="AA691" s="12">
        <f t="shared" si="73"/>
        <v>6.0000000000000006E-4</v>
      </c>
      <c r="AB691" s="5">
        <v>2</v>
      </c>
    </row>
    <row r="692" spans="1:28" x14ac:dyDescent="0.25">
      <c r="C692" s="5">
        <v>10</v>
      </c>
      <c r="D692" s="12">
        <v>139549932597.52295</v>
      </c>
      <c r="E692" s="12">
        <v>139549932597.52295</v>
      </c>
      <c r="F692" s="12">
        <v>0.46863678490184513</v>
      </c>
      <c r="G692" s="12">
        <v>0</v>
      </c>
      <c r="H692" s="12">
        <v>43900000000</v>
      </c>
      <c r="I692" s="12">
        <v>41695000000</v>
      </c>
      <c r="J692" s="12">
        <v>41695000000</v>
      </c>
      <c r="K692" s="12">
        <v>-1.9615912208504725E-12</v>
      </c>
      <c r="L692" s="12">
        <v>-1.9615912208504725E-12</v>
      </c>
      <c r="M692" s="12">
        <v>0</v>
      </c>
      <c r="N692" s="12">
        <v>2.0000000000000001E-4</v>
      </c>
      <c r="O692" s="12">
        <v>401.37416666666672</v>
      </c>
      <c r="P692" s="12">
        <v>401.37416666666672</v>
      </c>
      <c r="Q692" s="12">
        <v>1.4379916666666645E-9</v>
      </c>
      <c r="R692" s="12">
        <v>0</v>
      </c>
      <c r="S692" s="12">
        <v>1.0967500000000002E-4</v>
      </c>
      <c r="T692" s="12">
        <v>8.6175000000000001E-6</v>
      </c>
      <c r="U692" s="12">
        <v>8.6175000000000001E-6</v>
      </c>
      <c r="V692" s="12">
        <v>0</v>
      </c>
      <c r="W692" s="12">
        <v>0</v>
      </c>
      <c r="X692" s="12">
        <v>2.0758333333333336</v>
      </c>
      <c r="Y692" s="12">
        <v>4294.166666666667</v>
      </c>
      <c r="Z692" s="12">
        <f t="shared" ref="Z692:AA692" si="74">Z691+0.0002</f>
        <v>6.0000000000000006E-4</v>
      </c>
      <c r="AA692" s="12">
        <f t="shared" si="74"/>
        <v>8.0000000000000004E-4</v>
      </c>
      <c r="AB692" s="5">
        <v>2</v>
      </c>
    </row>
    <row r="693" spans="1:28" x14ac:dyDescent="0.25">
      <c r="C693" s="5">
        <v>11</v>
      </c>
      <c r="D693" s="12">
        <v>143805767124.44183</v>
      </c>
      <c r="E693" s="12">
        <v>143805767124.44183</v>
      </c>
      <c r="F693" s="12">
        <v>0.480390091835875</v>
      </c>
      <c r="G693" s="12">
        <v>0</v>
      </c>
      <c r="H693" s="12">
        <v>44900000000</v>
      </c>
      <c r="I693" s="12">
        <v>41745000000</v>
      </c>
      <c r="J693" s="12">
        <v>41745000000</v>
      </c>
      <c r="K693" s="12">
        <v>-4.526748971193382E-13</v>
      </c>
      <c r="L693" s="12">
        <v>-4.526748971193382E-13</v>
      </c>
      <c r="M693" s="12">
        <v>0</v>
      </c>
      <c r="N693" s="12">
        <v>2.0000000000000001E-4</v>
      </c>
      <c r="O693" s="12">
        <v>449.73249999999996</v>
      </c>
      <c r="P693" s="12">
        <v>449.73249999999996</v>
      </c>
      <c r="Q693" s="12">
        <v>3.8907500000000013E-10</v>
      </c>
      <c r="R693" s="12">
        <v>0</v>
      </c>
      <c r="S693" s="12">
        <v>1.21925E-4</v>
      </c>
      <c r="T693" s="12">
        <v>8.1424999999999987E-6</v>
      </c>
      <c r="U693" s="12">
        <v>8.1424999999999987E-6</v>
      </c>
      <c r="V693" s="12">
        <v>0</v>
      </c>
      <c r="W693" s="12">
        <v>0</v>
      </c>
      <c r="X693" s="12">
        <v>2.0175000000000001</v>
      </c>
      <c r="Y693" s="12">
        <v>4252.5</v>
      </c>
      <c r="Z693" s="12">
        <f t="shared" ref="Z693:AA693" si="75">Z692+0.0002</f>
        <v>8.0000000000000004E-4</v>
      </c>
      <c r="AA693" s="12">
        <f t="shared" si="75"/>
        <v>1E-3</v>
      </c>
      <c r="AB693" s="5">
        <v>2</v>
      </c>
    </row>
    <row r="694" spans="1:28" x14ac:dyDescent="0.25">
      <c r="B694" t="s">
        <v>296</v>
      </c>
      <c r="C694" s="14">
        <v>12</v>
      </c>
      <c r="D694" s="12">
        <v>148061601651.36072</v>
      </c>
      <c r="E694" s="12">
        <v>148061601651.36072</v>
      </c>
      <c r="F694" s="12">
        <v>0.49214339876990487</v>
      </c>
      <c r="G694" s="12">
        <v>0</v>
      </c>
      <c r="H694" s="12">
        <v>45900000000</v>
      </c>
      <c r="I694" s="12">
        <v>41795000000</v>
      </c>
      <c r="J694" s="12">
        <v>41795000000</v>
      </c>
      <c r="K694" s="12">
        <v>1.0562414266117961E-12</v>
      </c>
      <c r="L694" s="12">
        <v>1.0562414266117961E-12</v>
      </c>
      <c r="M694" s="12">
        <v>0</v>
      </c>
      <c r="N694" s="12">
        <v>2.0000000000000001E-4</v>
      </c>
      <c r="O694" s="12">
        <v>498.09083333333342</v>
      </c>
      <c r="P694" s="12">
        <v>498.09083333333342</v>
      </c>
      <c r="Q694" s="12">
        <v>-6.598416666666692E-10</v>
      </c>
      <c r="R694" s="12">
        <v>0</v>
      </c>
      <c r="S694" s="12">
        <v>1.3417500000000002E-4</v>
      </c>
      <c r="T694" s="12">
        <v>7.667499999999999E-6</v>
      </c>
      <c r="U694" s="12">
        <v>7.667499999999999E-6</v>
      </c>
      <c r="V694" s="12">
        <v>0</v>
      </c>
      <c r="W694" s="12">
        <v>0</v>
      </c>
      <c r="X694" s="12">
        <v>1.9591666666666667</v>
      </c>
      <c r="Y694" s="12">
        <v>4210.833333333333</v>
      </c>
      <c r="Z694" s="12">
        <f t="shared" ref="Z694:AA694" si="76">Z693+0.0002</f>
        <v>1E-3</v>
      </c>
      <c r="AA694" s="12">
        <f t="shared" si="76"/>
        <v>1.2000000000000001E-3</v>
      </c>
      <c r="AB694" s="5">
        <v>2</v>
      </c>
    </row>
    <row r="698" spans="1:28" x14ac:dyDescent="0.25">
      <c r="A698" s="2" t="s">
        <v>302</v>
      </c>
      <c r="C698" s="3" t="s">
        <v>0</v>
      </c>
      <c r="D698" s="3" t="s">
        <v>1</v>
      </c>
      <c r="E698" s="3" t="s">
        <v>2</v>
      </c>
      <c r="F698" s="3" t="s">
        <v>3</v>
      </c>
      <c r="G698" s="3" t="s">
        <v>4</v>
      </c>
      <c r="H698" s="3" t="s">
        <v>232</v>
      </c>
      <c r="I698" s="3" t="s">
        <v>6</v>
      </c>
      <c r="J698" s="3" t="s">
        <v>7</v>
      </c>
      <c r="K698" s="3" t="s">
        <v>8</v>
      </c>
      <c r="L698" s="3" t="s">
        <v>9</v>
      </c>
      <c r="M698" s="3" t="s">
        <v>10</v>
      </c>
      <c r="N698" s="3" t="s">
        <v>11</v>
      </c>
      <c r="O698" s="3" t="s">
        <v>12</v>
      </c>
      <c r="P698" s="3" t="s">
        <v>13</v>
      </c>
      <c r="Q698" s="3" t="s">
        <v>14</v>
      </c>
      <c r="R698" s="3" t="s">
        <v>15</v>
      </c>
      <c r="S698" s="3" t="s">
        <v>16</v>
      </c>
      <c r="T698" s="3" t="s">
        <v>21</v>
      </c>
      <c r="U698" s="3" t="s">
        <v>22</v>
      </c>
      <c r="V698" s="3" t="s">
        <v>23</v>
      </c>
      <c r="W698" s="3" t="s">
        <v>24</v>
      </c>
      <c r="X698" s="3" t="s">
        <v>83</v>
      </c>
      <c r="Y698" s="3" t="s">
        <v>17</v>
      </c>
      <c r="Z698" s="3" t="s">
        <v>18</v>
      </c>
      <c r="AA698" s="3" t="s">
        <v>19</v>
      </c>
      <c r="AB698" s="3" t="s">
        <v>20</v>
      </c>
    </row>
    <row r="699" spans="1:28" x14ac:dyDescent="0.25">
      <c r="A699" t="s">
        <v>305</v>
      </c>
      <c r="B699" t="s">
        <v>295</v>
      </c>
      <c r="C699" s="14">
        <v>1</v>
      </c>
      <c r="D699" s="12">
        <v>85665607886.089813</v>
      </c>
      <c r="E699" s="12">
        <v>85665607886.089813</v>
      </c>
      <c r="F699" s="12">
        <v>0.30941949616648406</v>
      </c>
      <c r="G699" s="12">
        <v>0</v>
      </c>
      <c r="H699" s="12">
        <v>29850000000</v>
      </c>
      <c r="I699" s="12">
        <v>36055000000</v>
      </c>
      <c r="J699" s="12">
        <v>36055000000</v>
      </c>
      <c r="K699" s="12">
        <v>-1.4636488340191994E-11</v>
      </c>
      <c r="L699" s="12">
        <v>-1.4636488340191994E-11</v>
      </c>
      <c r="M699" s="12">
        <v>0</v>
      </c>
      <c r="N699" s="12">
        <v>2.0000000000000001E-4</v>
      </c>
      <c r="O699" s="12">
        <v>-62.865833333333377</v>
      </c>
      <c r="P699" s="12">
        <v>-62.865833333333377</v>
      </c>
      <c r="Q699" s="12">
        <v>1.0239591666666668E-8</v>
      </c>
      <c r="R699" s="12">
        <v>0</v>
      </c>
      <c r="S699" s="12">
        <v>-8.9250000000000137E-6</v>
      </c>
      <c r="T699" s="12">
        <v>1.16075E-5</v>
      </c>
      <c r="U699" s="12">
        <v>1.16075E-5</v>
      </c>
      <c r="V699" s="12">
        <v>0</v>
      </c>
      <c r="W699" s="12">
        <v>0</v>
      </c>
      <c r="X699" s="12">
        <v>2.3158333333333334</v>
      </c>
      <c r="Y699" s="12">
        <v>4114.166666666667</v>
      </c>
      <c r="Z699" s="12">
        <v>-1.1999999999999999E-3</v>
      </c>
      <c r="AA699" s="12">
        <v>-1E-3</v>
      </c>
      <c r="AB699" s="5">
        <v>2</v>
      </c>
    </row>
    <row r="700" spans="1:28" x14ac:dyDescent="0.25">
      <c r="C700" s="5">
        <v>2</v>
      </c>
      <c r="D700" s="12">
        <v>89921442413.008682</v>
      </c>
      <c r="E700" s="12">
        <v>89921442413.008682</v>
      </c>
      <c r="F700" s="12">
        <v>0.32117280310051394</v>
      </c>
      <c r="G700" s="12">
        <v>0</v>
      </c>
      <c r="H700" s="12">
        <v>30850000000</v>
      </c>
      <c r="I700" s="12">
        <v>36105000000</v>
      </c>
      <c r="J700" s="12">
        <v>36105000000</v>
      </c>
      <c r="K700" s="12">
        <v>-1.312757201646086E-11</v>
      </c>
      <c r="L700" s="12">
        <v>-1.312757201646086E-11</v>
      </c>
      <c r="M700" s="12">
        <v>0</v>
      </c>
      <c r="N700" s="12">
        <v>2.0000000000000001E-4</v>
      </c>
      <c r="O700" s="12">
        <v>-14.507499999999993</v>
      </c>
      <c r="P700" s="12">
        <v>-14.507499999999993</v>
      </c>
      <c r="Q700" s="12">
        <v>9.190675E-9</v>
      </c>
      <c r="R700" s="12">
        <v>0</v>
      </c>
      <c r="S700" s="12">
        <v>3.3249999999999995E-6</v>
      </c>
      <c r="T700" s="12">
        <v>1.1132499999999999E-5</v>
      </c>
      <c r="U700" s="12">
        <v>1.1132499999999999E-5</v>
      </c>
      <c r="V700" s="12">
        <v>0</v>
      </c>
      <c r="W700" s="12">
        <v>0</v>
      </c>
      <c r="X700" s="12">
        <v>2.2575000000000003</v>
      </c>
      <c r="Y700" s="12">
        <v>4072.5</v>
      </c>
      <c r="Z700" s="12">
        <f t="shared" ref="Z700:AA700" si="77">Z699+0.0002</f>
        <v>-9.999999999999998E-4</v>
      </c>
      <c r="AA700" s="12">
        <f t="shared" si="77"/>
        <v>-8.0000000000000004E-4</v>
      </c>
      <c r="AB700" s="5">
        <v>2</v>
      </c>
    </row>
    <row r="701" spans="1:28" x14ac:dyDescent="0.25">
      <c r="C701" s="5">
        <v>3</v>
      </c>
      <c r="D701" s="12">
        <v>94177276939.927536</v>
      </c>
      <c r="E701" s="12">
        <v>94177276939.927536</v>
      </c>
      <c r="F701" s="12">
        <v>0.33292611003454375</v>
      </c>
      <c r="G701" s="12">
        <v>0</v>
      </c>
      <c r="H701" s="12">
        <v>31850000000</v>
      </c>
      <c r="I701" s="12">
        <v>36155000000</v>
      </c>
      <c r="J701" s="12">
        <v>36155000000</v>
      </c>
      <c r="K701" s="12">
        <v>-1.1618655692729726E-11</v>
      </c>
      <c r="L701" s="12">
        <v>-1.1618655692729726E-11</v>
      </c>
      <c r="M701" s="12">
        <v>0</v>
      </c>
      <c r="N701" s="12">
        <v>2.0000000000000001E-4</v>
      </c>
      <c r="O701" s="12">
        <v>33.850833333333327</v>
      </c>
      <c r="P701" s="12">
        <v>33.850833333333327</v>
      </c>
      <c r="Q701" s="12">
        <v>8.141758333333334E-9</v>
      </c>
      <c r="R701" s="12">
        <v>0</v>
      </c>
      <c r="S701" s="12">
        <v>1.5574999999999999E-5</v>
      </c>
      <c r="T701" s="12">
        <v>1.0657499999999997E-5</v>
      </c>
      <c r="U701" s="12">
        <v>1.0657499999999997E-5</v>
      </c>
      <c r="V701" s="12">
        <v>0</v>
      </c>
      <c r="W701" s="12">
        <v>0</v>
      </c>
      <c r="X701" s="12">
        <v>2.1991666666666667</v>
      </c>
      <c r="Y701" s="12">
        <v>4030.833333333333</v>
      </c>
      <c r="Z701" s="12">
        <f t="shared" ref="Z701:AA701" si="78">Z700+0.0002</f>
        <v>-7.9999999999999982E-4</v>
      </c>
      <c r="AA701" s="12">
        <f t="shared" si="78"/>
        <v>-6.0000000000000006E-4</v>
      </c>
      <c r="AB701" s="5">
        <v>2</v>
      </c>
    </row>
    <row r="702" spans="1:28" x14ac:dyDescent="0.25">
      <c r="C702" s="5">
        <v>4</v>
      </c>
      <c r="D702" s="12">
        <v>98433111466.84642</v>
      </c>
      <c r="E702" s="12">
        <v>98433111466.84642</v>
      </c>
      <c r="F702" s="12">
        <v>0.34467941696857352</v>
      </c>
      <c r="G702" s="12">
        <v>0</v>
      </c>
      <c r="H702" s="12">
        <v>32850000000</v>
      </c>
      <c r="I702" s="12">
        <v>36205000000</v>
      </c>
      <c r="J702" s="12">
        <v>36205000000</v>
      </c>
      <c r="K702" s="12">
        <v>-1.0109739368998592E-11</v>
      </c>
      <c r="L702" s="12">
        <v>-1.0109739368998592E-11</v>
      </c>
      <c r="M702" s="12">
        <v>0</v>
      </c>
      <c r="N702" s="12">
        <v>2.0000000000000001E-4</v>
      </c>
      <c r="O702" s="12">
        <v>82.209166666666647</v>
      </c>
      <c r="P702" s="12">
        <v>82.209166666666647</v>
      </c>
      <c r="Q702" s="12">
        <v>7.092841666666668E-9</v>
      </c>
      <c r="R702" s="12">
        <v>0</v>
      </c>
      <c r="S702" s="12">
        <v>2.7824999999999992E-5</v>
      </c>
      <c r="T702" s="12">
        <v>1.0182499999999999E-5</v>
      </c>
      <c r="U702" s="12">
        <v>1.0182499999999999E-5</v>
      </c>
      <c r="V702" s="12">
        <v>0</v>
      </c>
      <c r="W702" s="12">
        <v>0</v>
      </c>
      <c r="X702" s="12">
        <v>2.1408333333333336</v>
      </c>
      <c r="Y702" s="12">
        <v>3989.166666666667</v>
      </c>
      <c r="Z702" s="12">
        <f t="shared" ref="Z702:AA702" si="79">Z701+0.0002</f>
        <v>-5.9999999999999984E-4</v>
      </c>
      <c r="AA702" s="12">
        <f t="shared" si="79"/>
        <v>-4.0000000000000007E-4</v>
      </c>
      <c r="AB702" s="5">
        <v>2</v>
      </c>
    </row>
    <row r="703" spans="1:28" x14ac:dyDescent="0.25">
      <c r="C703" s="5">
        <v>5</v>
      </c>
      <c r="D703" s="12">
        <v>102688945993.76527</v>
      </c>
      <c r="E703" s="12">
        <v>102688945993.76527</v>
      </c>
      <c r="F703" s="12">
        <v>0.35643272390260339</v>
      </c>
      <c r="G703" s="12">
        <v>0</v>
      </c>
      <c r="H703" s="12">
        <v>33850000000</v>
      </c>
      <c r="I703" s="12">
        <v>36255000000</v>
      </c>
      <c r="J703" s="12">
        <v>36255000000</v>
      </c>
      <c r="K703" s="12">
        <v>-8.6008230452674605E-12</v>
      </c>
      <c r="L703" s="12">
        <v>-8.6008230452674605E-12</v>
      </c>
      <c r="M703" s="12">
        <v>0</v>
      </c>
      <c r="N703" s="12">
        <v>2.0000000000000001E-4</v>
      </c>
      <c r="O703" s="12">
        <v>130.5675</v>
      </c>
      <c r="P703" s="12">
        <v>130.5675</v>
      </c>
      <c r="Q703" s="12">
        <v>6.0439250000000003E-9</v>
      </c>
      <c r="R703" s="12">
        <v>0</v>
      </c>
      <c r="S703" s="12">
        <v>4.0074999999999998E-5</v>
      </c>
      <c r="T703" s="12">
        <v>9.7074999999999981E-6</v>
      </c>
      <c r="U703" s="12">
        <v>9.7074999999999981E-6</v>
      </c>
      <c r="V703" s="12">
        <v>0</v>
      </c>
      <c r="W703" s="12">
        <v>0</v>
      </c>
      <c r="X703" s="12">
        <v>2.0825</v>
      </c>
      <c r="Y703" s="12">
        <v>3947.5</v>
      </c>
      <c r="Z703" s="12">
        <f t="shared" ref="Z703:AA703" si="80">Z702+0.0002</f>
        <v>-3.9999999999999986E-4</v>
      </c>
      <c r="AA703" s="12">
        <f t="shared" si="80"/>
        <v>-2.0000000000000006E-4</v>
      </c>
      <c r="AB703" s="5">
        <v>2</v>
      </c>
    </row>
    <row r="704" spans="1:28" x14ac:dyDescent="0.25">
      <c r="C704" s="5">
        <v>6</v>
      </c>
      <c r="D704" s="12">
        <v>106944780520.68413</v>
      </c>
      <c r="E704" s="12">
        <v>106944780520.68413</v>
      </c>
      <c r="F704" s="12">
        <v>0.36818603083663326</v>
      </c>
      <c r="G704" s="12">
        <v>0</v>
      </c>
      <c r="H704" s="12">
        <v>34850000000</v>
      </c>
      <c r="I704" s="12">
        <v>36305000000</v>
      </c>
      <c r="J704" s="12">
        <v>36305000000</v>
      </c>
      <c r="K704" s="12">
        <v>-7.0919067215363269E-12</v>
      </c>
      <c r="L704" s="12">
        <v>-7.0919067215363269E-12</v>
      </c>
      <c r="M704" s="12">
        <v>0</v>
      </c>
      <c r="N704" s="12">
        <v>2.0000000000000001E-4</v>
      </c>
      <c r="O704" s="12">
        <v>178.92583333333332</v>
      </c>
      <c r="P704" s="12">
        <v>178.92583333333332</v>
      </c>
      <c r="Q704" s="12">
        <v>4.9950083333333343E-9</v>
      </c>
      <c r="R704" s="12">
        <v>0</v>
      </c>
      <c r="S704" s="12">
        <v>5.2324999999999998E-5</v>
      </c>
      <c r="T704" s="12">
        <v>9.2325000000000001E-6</v>
      </c>
      <c r="U704" s="12">
        <v>9.2325000000000001E-6</v>
      </c>
      <c r="V704" s="12">
        <v>0</v>
      </c>
      <c r="W704" s="12">
        <v>0</v>
      </c>
      <c r="X704" s="12">
        <v>2.0241666666666669</v>
      </c>
      <c r="Y704" s="12">
        <v>3905.833333333333</v>
      </c>
      <c r="Z704" s="12">
        <f t="shared" ref="Z704:AA704" si="81">Z703+0.0002</f>
        <v>-1.9999999999999985E-4</v>
      </c>
      <c r="AA704" s="12">
        <f t="shared" si="81"/>
        <v>0</v>
      </c>
      <c r="AB704" s="5">
        <v>2</v>
      </c>
    </row>
    <row r="705" spans="1:28" x14ac:dyDescent="0.25">
      <c r="C705" s="5">
        <v>7</v>
      </c>
      <c r="D705" s="12">
        <v>111200615047.60301</v>
      </c>
      <c r="E705" s="12">
        <v>111200615047.60301</v>
      </c>
      <c r="F705" s="12">
        <v>0.37993933777066302</v>
      </c>
      <c r="G705" s="12">
        <v>0</v>
      </c>
      <c r="H705" s="12">
        <v>35850000000</v>
      </c>
      <c r="I705" s="12">
        <v>36355000000</v>
      </c>
      <c r="J705" s="12">
        <v>36355000000</v>
      </c>
      <c r="K705" s="12">
        <v>-5.5829903978051942E-12</v>
      </c>
      <c r="L705" s="12">
        <v>-5.5829903978051942E-12</v>
      </c>
      <c r="M705" s="12">
        <v>0</v>
      </c>
      <c r="N705" s="12">
        <v>2.0000000000000001E-4</v>
      </c>
      <c r="O705" s="12">
        <v>227.28416666666661</v>
      </c>
      <c r="P705" s="12">
        <v>227.28416666666661</v>
      </c>
      <c r="Q705" s="12">
        <v>3.9460916666666666E-9</v>
      </c>
      <c r="R705" s="12">
        <v>0</v>
      </c>
      <c r="S705" s="12">
        <v>6.4574999999999998E-5</v>
      </c>
      <c r="T705" s="12">
        <v>8.7574999999999987E-6</v>
      </c>
      <c r="U705" s="12">
        <v>8.7574999999999987E-6</v>
      </c>
      <c r="V705" s="12">
        <v>0</v>
      </c>
      <c r="W705" s="12">
        <v>0</v>
      </c>
      <c r="X705" s="12">
        <v>1.9658333333333333</v>
      </c>
      <c r="Y705" s="12">
        <v>3864.166666666667</v>
      </c>
      <c r="Z705" s="12">
        <f t="shared" ref="Z705:AA705" si="82">Z704+0.0002</f>
        <v>0</v>
      </c>
      <c r="AA705" s="12">
        <f t="shared" si="82"/>
        <v>2.0000000000000001E-4</v>
      </c>
      <c r="AB705" s="5">
        <v>2</v>
      </c>
    </row>
    <row r="706" spans="1:28" x14ac:dyDescent="0.25">
      <c r="C706" s="5">
        <v>8</v>
      </c>
      <c r="D706" s="12">
        <v>115456449574.52187</v>
      </c>
      <c r="E706" s="12">
        <v>115456449574.52187</v>
      </c>
      <c r="F706" s="12">
        <v>0.39169264470469289</v>
      </c>
      <c r="G706" s="12">
        <v>0</v>
      </c>
      <c r="H706" s="12">
        <v>36850000000</v>
      </c>
      <c r="I706" s="12">
        <v>36405000000</v>
      </c>
      <c r="J706" s="12">
        <v>36405000000</v>
      </c>
      <c r="K706" s="12">
        <v>-4.0740740740740599E-12</v>
      </c>
      <c r="L706" s="12">
        <v>-4.0740740740740599E-12</v>
      </c>
      <c r="M706" s="12">
        <v>0</v>
      </c>
      <c r="N706" s="12">
        <v>2.0000000000000001E-4</v>
      </c>
      <c r="O706" s="12">
        <v>275.64250000000004</v>
      </c>
      <c r="P706" s="12">
        <v>275.64250000000004</v>
      </c>
      <c r="Q706" s="12">
        <v>2.8971750000000002E-9</v>
      </c>
      <c r="R706" s="12">
        <v>0</v>
      </c>
      <c r="S706" s="12">
        <v>7.6824999999999997E-5</v>
      </c>
      <c r="T706" s="12">
        <v>8.2825000000000007E-6</v>
      </c>
      <c r="U706" s="12">
        <v>8.2825000000000007E-6</v>
      </c>
      <c r="V706" s="12">
        <v>0</v>
      </c>
      <c r="W706" s="12">
        <v>0</v>
      </c>
      <c r="X706" s="12">
        <v>1.9075000000000002</v>
      </c>
      <c r="Y706" s="12">
        <v>3822.5</v>
      </c>
      <c r="Z706" s="12">
        <f t="shared" ref="Z706:AA706" si="83">Z705+0.0002</f>
        <v>2.0000000000000001E-4</v>
      </c>
      <c r="AA706" s="12">
        <f t="shared" si="83"/>
        <v>4.0000000000000002E-4</v>
      </c>
      <c r="AB706" s="5">
        <v>2</v>
      </c>
    </row>
    <row r="707" spans="1:28" x14ac:dyDescent="0.25">
      <c r="C707" s="5">
        <v>9</v>
      </c>
      <c r="D707" s="12">
        <v>119712284101.44075</v>
      </c>
      <c r="E707" s="12">
        <v>119712284101.44075</v>
      </c>
      <c r="F707" s="12">
        <v>0.40344595163872266</v>
      </c>
      <c r="G707" s="12">
        <v>0</v>
      </c>
      <c r="H707" s="12">
        <v>37850000000</v>
      </c>
      <c r="I707" s="12">
        <v>36455000000</v>
      </c>
      <c r="J707" s="12">
        <v>36455000000</v>
      </c>
      <c r="K707" s="12">
        <v>-2.5651577503429256E-12</v>
      </c>
      <c r="L707" s="12">
        <v>-2.5651577503429256E-12</v>
      </c>
      <c r="M707" s="12">
        <v>0</v>
      </c>
      <c r="N707" s="12">
        <v>2.0000000000000001E-4</v>
      </c>
      <c r="O707" s="12">
        <v>324.00083333333339</v>
      </c>
      <c r="P707" s="12">
        <v>324.00083333333339</v>
      </c>
      <c r="Q707" s="12">
        <v>1.8482583333333325E-9</v>
      </c>
      <c r="R707" s="12">
        <v>0</v>
      </c>
      <c r="S707" s="12">
        <v>8.9074999999999997E-5</v>
      </c>
      <c r="T707" s="12">
        <v>7.8074999999999994E-6</v>
      </c>
      <c r="U707" s="12">
        <v>7.8074999999999994E-6</v>
      </c>
      <c r="V707" s="12">
        <v>0</v>
      </c>
      <c r="W707" s="12">
        <v>0</v>
      </c>
      <c r="X707" s="12">
        <v>1.8491666666666666</v>
      </c>
      <c r="Y707" s="12">
        <v>3780.833333333333</v>
      </c>
      <c r="Z707" s="12">
        <f t="shared" ref="Z707:AA707" si="84">Z706+0.0002</f>
        <v>4.0000000000000002E-4</v>
      </c>
      <c r="AA707" s="12">
        <f t="shared" si="84"/>
        <v>6.0000000000000006E-4</v>
      </c>
      <c r="AB707" s="5">
        <v>2</v>
      </c>
    </row>
    <row r="708" spans="1:28" x14ac:dyDescent="0.25">
      <c r="C708" s="5">
        <v>10</v>
      </c>
      <c r="D708" s="12">
        <v>123968118628.3596</v>
      </c>
      <c r="E708" s="12">
        <v>123968118628.3596</v>
      </c>
      <c r="F708" s="12">
        <v>0.41519925857275253</v>
      </c>
      <c r="G708" s="12">
        <v>0</v>
      </c>
      <c r="H708" s="12">
        <v>38850000000</v>
      </c>
      <c r="I708" s="12">
        <v>36505000000</v>
      </c>
      <c r="J708" s="12">
        <v>36505000000</v>
      </c>
      <c r="K708" s="12">
        <v>-1.0562414266117929E-12</v>
      </c>
      <c r="L708" s="12">
        <v>-1.0562414266117929E-12</v>
      </c>
      <c r="M708" s="12">
        <v>0</v>
      </c>
      <c r="N708" s="12">
        <v>2.0000000000000001E-4</v>
      </c>
      <c r="O708" s="12">
        <v>372.35916666666674</v>
      </c>
      <c r="P708" s="12">
        <v>372.35916666666674</v>
      </c>
      <c r="Q708" s="12">
        <v>7.9934166666666484E-10</v>
      </c>
      <c r="R708" s="12">
        <v>0</v>
      </c>
      <c r="S708" s="12">
        <v>1.0132500000000002E-4</v>
      </c>
      <c r="T708" s="12">
        <v>7.3325000000000005E-6</v>
      </c>
      <c r="U708" s="12">
        <v>7.3325000000000005E-6</v>
      </c>
      <c r="V708" s="12">
        <v>0</v>
      </c>
      <c r="W708" s="12">
        <v>0</v>
      </c>
      <c r="X708" s="12">
        <v>1.7908333333333335</v>
      </c>
      <c r="Y708" s="12">
        <v>3739.166666666667</v>
      </c>
      <c r="Z708" s="12">
        <f t="shared" ref="Z708:AA708" si="85">Z707+0.0002</f>
        <v>6.0000000000000006E-4</v>
      </c>
      <c r="AA708" s="12">
        <f t="shared" si="85"/>
        <v>8.0000000000000004E-4</v>
      </c>
      <c r="AB708" s="5">
        <v>2</v>
      </c>
    </row>
    <row r="709" spans="1:28" x14ac:dyDescent="0.25">
      <c r="C709" s="5">
        <v>11</v>
      </c>
      <c r="D709" s="12">
        <v>128223953155.27846</v>
      </c>
      <c r="E709" s="12">
        <v>128223953155.27846</v>
      </c>
      <c r="F709" s="12">
        <v>0.4269525655067824</v>
      </c>
      <c r="G709" s="12">
        <v>0</v>
      </c>
      <c r="H709" s="12">
        <v>39850000000</v>
      </c>
      <c r="I709" s="12">
        <v>36555000000</v>
      </c>
      <c r="J709" s="12">
        <v>36555000000</v>
      </c>
      <c r="K709" s="12">
        <v>4.5267489711934143E-13</v>
      </c>
      <c r="L709" s="12">
        <v>4.5267489711934143E-13</v>
      </c>
      <c r="M709" s="12">
        <v>0</v>
      </c>
      <c r="N709" s="12">
        <v>2.0000000000000001E-4</v>
      </c>
      <c r="O709" s="12">
        <v>420.71749999999997</v>
      </c>
      <c r="P709" s="12">
        <v>420.71749999999997</v>
      </c>
      <c r="Q709" s="12">
        <v>-2.4957499999999952E-10</v>
      </c>
      <c r="R709" s="12">
        <v>0</v>
      </c>
      <c r="S709" s="12">
        <v>1.13575E-4</v>
      </c>
      <c r="T709" s="12">
        <v>6.8574999999999991E-6</v>
      </c>
      <c r="U709" s="12">
        <v>6.8574999999999991E-6</v>
      </c>
      <c r="V709" s="12">
        <v>0</v>
      </c>
      <c r="W709" s="12">
        <v>0</v>
      </c>
      <c r="X709" s="12">
        <v>1.7324999999999999</v>
      </c>
      <c r="Y709" s="12">
        <v>3697.5</v>
      </c>
      <c r="Z709" s="12">
        <f t="shared" ref="Z709:AA709" si="86">Z708+0.0002</f>
        <v>8.0000000000000004E-4</v>
      </c>
      <c r="AA709" s="12">
        <f t="shared" si="86"/>
        <v>1E-3</v>
      </c>
      <c r="AB709" s="5">
        <v>2</v>
      </c>
    </row>
    <row r="710" spans="1:28" x14ac:dyDescent="0.25">
      <c r="B710" t="s">
        <v>296</v>
      </c>
      <c r="C710" s="14">
        <v>12</v>
      </c>
      <c r="D710" s="12">
        <v>132479787682.19734</v>
      </c>
      <c r="E710" s="12">
        <v>132479787682.19734</v>
      </c>
      <c r="F710" s="12">
        <v>0.43870587244081227</v>
      </c>
      <c r="G710" s="12">
        <v>0</v>
      </c>
      <c r="H710" s="12">
        <v>40850000000</v>
      </c>
      <c r="I710" s="12">
        <v>36605000000</v>
      </c>
      <c r="J710" s="12">
        <v>36605000000</v>
      </c>
      <c r="K710" s="12">
        <v>1.9615912208504757E-12</v>
      </c>
      <c r="L710" s="12">
        <v>1.9615912208504757E-12</v>
      </c>
      <c r="M710" s="12">
        <v>0</v>
      </c>
      <c r="N710" s="12">
        <v>2.0000000000000001E-4</v>
      </c>
      <c r="O710" s="12">
        <v>469.07583333333343</v>
      </c>
      <c r="P710" s="12">
        <v>469.07583333333343</v>
      </c>
      <c r="Q710" s="12">
        <v>-1.2984916666666688E-9</v>
      </c>
      <c r="R710" s="12">
        <v>0</v>
      </c>
      <c r="S710" s="12">
        <v>1.2582500000000004E-4</v>
      </c>
      <c r="T710" s="12">
        <v>6.3824999999999995E-6</v>
      </c>
      <c r="U710" s="12">
        <v>6.3824999999999995E-6</v>
      </c>
      <c r="V710" s="12">
        <v>0</v>
      </c>
      <c r="W710" s="12">
        <v>0</v>
      </c>
      <c r="X710" s="12">
        <v>1.6741666666666668</v>
      </c>
      <c r="Y710" s="12">
        <v>3655.833333333333</v>
      </c>
      <c r="Z710" s="12">
        <f t="shared" ref="Z710:AA710" si="87">Z709+0.0002</f>
        <v>1E-3</v>
      </c>
      <c r="AA710" s="12">
        <f t="shared" si="87"/>
        <v>1.2000000000000001E-3</v>
      </c>
      <c r="AB710" s="5">
        <v>2</v>
      </c>
    </row>
    <row r="714" spans="1:28" x14ac:dyDescent="0.25">
      <c r="A714" s="2" t="s">
        <v>303</v>
      </c>
      <c r="C714" s="3" t="s">
        <v>0</v>
      </c>
      <c r="D714" s="3" t="s">
        <v>1</v>
      </c>
      <c r="E714" s="3" t="s">
        <v>2</v>
      </c>
      <c r="F714" s="3" t="s">
        <v>3</v>
      </c>
      <c r="G714" s="3" t="s">
        <v>4</v>
      </c>
      <c r="H714" s="3" t="s">
        <v>232</v>
      </c>
      <c r="I714" s="3" t="s">
        <v>6</v>
      </c>
      <c r="J714" s="3" t="s">
        <v>7</v>
      </c>
      <c r="K714" s="3" t="s">
        <v>8</v>
      </c>
      <c r="L714" s="3" t="s">
        <v>9</v>
      </c>
      <c r="M714" s="3" t="s">
        <v>10</v>
      </c>
      <c r="N714" s="3" t="s">
        <v>11</v>
      </c>
      <c r="O714" s="3" t="s">
        <v>12</v>
      </c>
      <c r="P714" s="3" t="s">
        <v>13</v>
      </c>
      <c r="Q714" s="3" t="s">
        <v>14</v>
      </c>
      <c r="R714" s="3" t="s">
        <v>15</v>
      </c>
      <c r="S714" s="3" t="s">
        <v>16</v>
      </c>
      <c r="T714" s="3" t="s">
        <v>21</v>
      </c>
      <c r="U714" s="3" t="s">
        <v>22</v>
      </c>
      <c r="V714" s="3" t="s">
        <v>23</v>
      </c>
      <c r="W714" s="3" t="s">
        <v>24</v>
      </c>
      <c r="X714" s="3" t="s">
        <v>83</v>
      </c>
      <c r="Y714" s="3" t="s">
        <v>17</v>
      </c>
      <c r="Z714" s="3" t="s">
        <v>18</v>
      </c>
      <c r="AA714" s="3" t="s">
        <v>19</v>
      </c>
      <c r="AB714" s="3" t="s">
        <v>20</v>
      </c>
    </row>
    <row r="715" spans="1:28" x14ac:dyDescent="0.25">
      <c r="A715" t="s">
        <v>305</v>
      </c>
      <c r="B715" t="s">
        <v>295</v>
      </c>
      <c r="C715" s="14">
        <v>1</v>
      </c>
      <c r="D715" s="12">
        <v>70083793916.926437</v>
      </c>
      <c r="E715" s="12">
        <v>70083793916.926437</v>
      </c>
      <c r="F715" s="12">
        <v>0.25598196983739147</v>
      </c>
      <c r="G715" s="12">
        <v>0</v>
      </c>
      <c r="H715" s="12">
        <v>24800000000</v>
      </c>
      <c r="I715" s="12">
        <v>30865000000</v>
      </c>
      <c r="J715" s="12">
        <v>30865000000</v>
      </c>
      <c r="K715" s="12">
        <v>-1.3731138545953315E-11</v>
      </c>
      <c r="L715" s="12">
        <v>-1.3731138545953315E-11</v>
      </c>
      <c r="M715" s="12">
        <v>0</v>
      </c>
      <c r="N715" s="12">
        <v>2.0000000000000001E-4</v>
      </c>
      <c r="O715" s="12">
        <v>-91.880833333333385</v>
      </c>
      <c r="P715" s="12">
        <v>-91.880833333333385</v>
      </c>
      <c r="Q715" s="12">
        <v>9.6009416666666668E-9</v>
      </c>
      <c r="R715" s="12">
        <v>0</v>
      </c>
      <c r="S715" s="12">
        <v>-1.7275000000000013E-5</v>
      </c>
      <c r="T715" s="12">
        <v>1.0322499999999998E-5</v>
      </c>
      <c r="U715" s="12">
        <v>1.0322499999999998E-5</v>
      </c>
      <c r="V715" s="12">
        <v>0</v>
      </c>
      <c r="W715" s="12">
        <v>0</v>
      </c>
      <c r="X715" s="12">
        <v>2.0308333333333333</v>
      </c>
      <c r="Y715" s="12">
        <v>3559.166666666667</v>
      </c>
      <c r="Z715" s="12">
        <v>-1.1999999999999999E-3</v>
      </c>
      <c r="AA715" s="12">
        <v>-1E-3</v>
      </c>
      <c r="AB715" s="5">
        <v>2</v>
      </c>
    </row>
    <row r="716" spans="1:28" x14ac:dyDescent="0.25">
      <c r="C716" s="5">
        <v>2</v>
      </c>
      <c r="D716" s="12">
        <v>74339628443.845306</v>
      </c>
      <c r="E716" s="12">
        <v>74339628443.845306</v>
      </c>
      <c r="F716" s="12">
        <v>0.26773527677142134</v>
      </c>
      <c r="G716" s="12">
        <v>0</v>
      </c>
      <c r="H716" s="12">
        <v>25800000000</v>
      </c>
      <c r="I716" s="12">
        <v>30915000000</v>
      </c>
      <c r="J716" s="12">
        <v>30915000000</v>
      </c>
      <c r="K716" s="12">
        <v>-1.2222222222222181E-11</v>
      </c>
      <c r="L716" s="12">
        <v>-1.2222222222222181E-11</v>
      </c>
      <c r="M716" s="12">
        <v>0</v>
      </c>
      <c r="N716" s="12">
        <v>2.0000000000000001E-4</v>
      </c>
      <c r="O716" s="12">
        <v>-43.522500000000008</v>
      </c>
      <c r="P716" s="12">
        <v>-43.522500000000008</v>
      </c>
      <c r="Q716" s="12">
        <v>8.5520249999999991E-9</v>
      </c>
      <c r="R716" s="12">
        <v>0</v>
      </c>
      <c r="S716" s="12">
        <v>-5.0250000000000002E-6</v>
      </c>
      <c r="T716" s="12">
        <v>9.8474999999999968E-6</v>
      </c>
      <c r="U716" s="12">
        <v>9.8474999999999968E-6</v>
      </c>
      <c r="V716" s="12">
        <v>0</v>
      </c>
      <c r="W716" s="12">
        <v>0</v>
      </c>
      <c r="X716" s="12">
        <v>1.9725000000000001</v>
      </c>
      <c r="Y716" s="12">
        <v>3517.5</v>
      </c>
      <c r="Z716" s="12">
        <f t="shared" ref="Z716:AA716" si="88">Z715+0.0002</f>
        <v>-9.999999999999998E-4</v>
      </c>
      <c r="AA716" s="12">
        <f t="shared" si="88"/>
        <v>-8.0000000000000004E-4</v>
      </c>
      <c r="AB716" s="5">
        <v>2</v>
      </c>
    </row>
    <row r="717" spans="1:28" x14ac:dyDescent="0.25">
      <c r="C717" s="5">
        <v>3</v>
      </c>
      <c r="D717" s="12">
        <v>78595462970.76416</v>
      </c>
      <c r="E717" s="12">
        <v>78595462970.76416</v>
      </c>
      <c r="F717" s="12">
        <v>0.27948858370545115</v>
      </c>
      <c r="G717" s="12">
        <v>0</v>
      </c>
      <c r="H717" s="12">
        <v>26800000000</v>
      </c>
      <c r="I717" s="12">
        <v>30965000000</v>
      </c>
      <c r="J717" s="12">
        <v>30965000000</v>
      </c>
      <c r="K717" s="12">
        <v>-1.0713305898491046E-11</v>
      </c>
      <c r="L717" s="12">
        <v>-1.0713305898491046E-11</v>
      </c>
      <c r="M717" s="12">
        <v>0</v>
      </c>
      <c r="N717" s="12">
        <v>2.0000000000000001E-4</v>
      </c>
      <c r="O717" s="12">
        <v>4.8358333333333121</v>
      </c>
      <c r="P717" s="12">
        <v>4.8358333333333121</v>
      </c>
      <c r="Q717" s="12">
        <v>7.5031083333333331E-9</v>
      </c>
      <c r="R717" s="12">
        <v>0</v>
      </c>
      <c r="S717" s="12">
        <v>7.2249999999999994E-6</v>
      </c>
      <c r="T717" s="12">
        <v>9.3724999999999988E-6</v>
      </c>
      <c r="U717" s="12">
        <v>9.3724999999999988E-6</v>
      </c>
      <c r="V717" s="12">
        <v>0</v>
      </c>
      <c r="W717" s="12">
        <v>0</v>
      </c>
      <c r="X717" s="12">
        <v>1.9141666666666666</v>
      </c>
      <c r="Y717" s="12">
        <v>3475.833333333333</v>
      </c>
      <c r="Z717" s="12">
        <f t="shared" ref="Z717:AA717" si="89">Z716+0.0002</f>
        <v>-7.9999999999999982E-4</v>
      </c>
      <c r="AA717" s="12">
        <f t="shared" si="89"/>
        <v>-6.0000000000000006E-4</v>
      </c>
      <c r="AB717" s="5">
        <v>2</v>
      </c>
    </row>
    <row r="718" spans="1:28" x14ac:dyDescent="0.25">
      <c r="C718" s="5">
        <v>4</v>
      </c>
      <c r="D718" s="12">
        <v>82851297497.683044</v>
      </c>
      <c r="E718" s="12">
        <v>82851297497.683044</v>
      </c>
      <c r="F718" s="12">
        <v>0.29124189063948092</v>
      </c>
      <c r="G718" s="12">
        <v>0</v>
      </c>
      <c r="H718" s="12">
        <v>27800000000</v>
      </c>
      <c r="I718" s="12">
        <v>31015000000</v>
      </c>
      <c r="J718" s="12">
        <v>31015000000</v>
      </c>
      <c r="K718" s="12">
        <v>-9.2043895747599119E-12</v>
      </c>
      <c r="L718" s="12">
        <v>-9.2043895747599119E-12</v>
      </c>
      <c r="M718" s="12">
        <v>0</v>
      </c>
      <c r="N718" s="12">
        <v>2.0000000000000001E-4</v>
      </c>
      <c r="O718" s="12">
        <v>53.194166666666632</v>
      </c>
      <c r="P718" s="12">
        <v>53.194166666666632</v>
      </c>
      <c r="Q718" s="12">
        <v>6.4541916666666671E-9</v>
      </c>
      <c r="R718" s="12">
        <v>0</v>
      </c>
      <c r="S718" s="12">
        <v>1.9474999999999992E-5</v>
      </c>
      <c r="T718" s="12">
        <v>8.8974999999999974E-6</v>
      </c>
      <c r="U718" s="12">
        <v>8.8974999999999974E-6</v>
      </c>
      <c r="V718" s="12">
        <v>0</v>
      </c>
      <c r="W718" s="12">
        <v>0</v>
      </c>
      <c r="X718" s="12">
        <v>1.8558333333333334</v>
      </c>
      <c r="Y718" s="12">
        <v>3434.166666666667</v>
      </c>
      <c r="Z718" s="12">
        <f t="shared" ref="Z718:AA718" si="90">Z717+0.0002</f>
        <v>-5.9999999999999984E-4</v>
      </c>
      <c r="AA718" s="12">
        <f t="shared" si="90"/>
        <v>-4.0000000000000007E-4</v>
      </c>
      <c r="AB718" s="5">
        <v>2</v>
      </c>
    </row>
    <row r="719" spans="1:28" x14ac:dyDescent="0.25">
      <c r="C719" s="5">
        <v>5</v>
      </c>
      <c r="D719" s="12">
        <v>87107132024.601898</v>
      </c>
      <c r="E719" s="12">
        <v>87107132024.601898</v>
      </c>
      <c r="F719" s="12">
        <v>0.30299519757351079</v>
      </c>
      <c r="G719" s="12">
        <v>0</v>
      </c>
      <c r="H719" s="12">
        <v>28800000000</v>
      </c>
      <c r="I719" s="12">
        <v>31065000000</v>
      </c>
      <c r="J719" s="12">
        <v>31065000000</v>
      </c>
      <c r="K719" s="12">
        <v>-7.6954732510287792E-12</v>
      </c>
      <c r="L719" s="12">
        <v>-7.6954732510287792E-12</v>
      </c>
      <c r="M719" s="12">
        <v>0</v>
      </c>
      <c r="N719" s="12">
        <v>2.0000000000000001E-4</v>
      </c>
      <c r="O719" s="12">
        <v>101.55249999999998</v>
      </c>
      <c r="P719" s="12">
        <v>101.55249999999998</v>
      </c>
      <c r="Q719" s="12">
        <v>5.4052749999999994E-9</v>
      </c>
      <c r="R719" s="12">
        <v>0</v>
      </c>
      <c r="S719" s="12">
        <v>3.1724999999999999E-5</v>
      </c>
      <c r="T719" s="12">
        <v>8.4224999999999994E-6</v>
      </c>
      <c r="U719" s="12">
        <v>8.4224999999999994E-6</v>
      </c>
      <c r="V719" s="12">
        <v>0</v>
      </c>
      <c r="W719" s="12">
        <v>0</v>
      </c>
      <c r="X719" s="12">
        <v>1.7974999999999999</v>
      </c>
      <c r="Y719" s="12">
        <v>3392.5</v>
      </c>
      <c r="Z719" s="12">
        <f t="shared" ref="Z719:AA719" si="91">Z718+0.0002</f>
        <v>-3.9999999999999986E-4</v>
      </c>
      <c r="AA719" s="12">
        <f t="shared" si="91"/>
        <v>-2.0000000000000006E-4</v>
      </c>
      <c r="AB719" s="5">
        <v>2</v>
      </c>
    </row>
    <row r="720" spans="1:28" x14ac:dyDescent="0.25">
      <c r="C720" s="5">
        <v>6</v>
      </c>
      <c r="D720" s="12">
        <v>91362966551.520752</v>
      </c>
      <c r="E720" s="12">
        <v>91362966551.520752</v>
      </c>
      <c r="F720" s="12">
        <v>0.31474850450754066</v>
      </c>
      <c r="G720" s="12">
        <v>0</v>
      </c>
      <c r="H720" s="12">
        <v>29800000000</v>
      </c>
      <c r="I720" s="12">
        <v>31115000000</v>
      </c>
      <c r="J720" s="12">
        <v>31115000000</v>
      </c>
      <c r="K720" s="12">
        <v>-6.1865569272976465E-12</v>
      </c>
      <c r="L720" s="12">
        <v>-6.1865569272976465E-12</v>
      </c>
      <c r="M720" s="12">
        <v>0</v>
      </c>
      <c r="N720" s="12">
        <v>2.0000000000000001E-4</v>
      </c>
      <c r="O720" s="12">
        <v>149.9108333333333</v>
      </c>
      <c r="P720" s="12">
        <v>149.9108333333333</v>
      </c>
      <c r="Q720" s="12">
        <v>4.3563583333333334E-9</v>
      </c>
      <c r="R720" s="12">
        <v>0</v>
      </c>
      <c r="S720" s="12">
        <v>4.3974999999999998E-5</v>
      </c>
      <c r="T720" s="12">
        <v>7.947499999999998E-6</v>
      </c>
      <c r="U720" s="12">
        <v>7.947499999999998E-6</v>
      </c>
      <c r="V720" s="12">
        <v>0</v>
      </c>
      <c r="W720" s="12">
        <v>0</v>
      </c>
      <c r="X720" s="12">
        <v>1.7391666666666667</v>
      </c>
      <c r="Y720" s="12">
        <v>3350.833333333333</v>
      </c>
      <c r="Z720" s="12">
        <f t="shared" ref="Z720:AA720" si="92">Z719+0.0002</f>
        <v>-1.9999999999999985E-4</v>
      </c>
      <c r="AA720" s="12">
        <f t="shared" si="92"/>
        <v>0</v>
      </c>
      <c r="AB720" s="5">
        <v>2</v>
      </c>
    </row>
    <row r="721" spans="1:28" x14ac:dyDescent="0.25">
      <c r="C721" s="5">
        <v>7</v>
      </c>
      <c r="D721" s="12">
        <v>95618801078.439636</v>
      </c>
      <c r="E721" s="12">
        <v>95618801078.439636</v>
      </c>
      <c r="F721" s="12">
        <v>0.32650181144157042</v>
      </c>
      <c r="G721" s="12">
        <v>0</v>
      </c>
      <c r="H721" s="12">
        <v>30800000000</v>
      </c>
      <c r="I721" s="12">
        <v>31165000000</v>
      </c>
      <c r="J721" s="12">
        <v>31165000000</v>
      </c>
      <c r="K721" s="12">
        <v>-4.6776406035665138E-12</v>
      </c>
      <c r="L721" s="12">
        <v>-4.6776406035665138E-12</v>
      </c>
      <c r="M721" s="12">
        <v>0</v>
      </c>
      <c r="N721" s="12">
        <v>2.0000000000000001E-4</v>
      </c>
      <c r="O721" s="12">
        <v>198.26916666666659</v>
      </c>
      <c r="P721" s="12">
        <v>198.26916666666659</v>
      </c>
      <c r="Q721" s="12">
        <v>3.3074416666666665E-9</v>
      </c>
      <c r="R721" s="12">
        <v>0</v>
      </c>
      <c r="S721" s="12">
        <v>5.6224999999999998E-5</v>
      </c>
      <c r="T721" s="12">
        <v>7.4724999999999992E-6</v>
      </c>
      <c r="U721" s="12">
        <v>7.4724999999999992E-6</v>
      </c>
      <c r="V721" s="12">
        <v>0</v>
      </c>
      <c r="W721" s="12">
        <v>0</v>
      </c>
      <c r="X721" s="12">
        <v>1.6808333333333332</v>
      </c>
      <c r="Y721" s="12">
        <v>3309.166666666667</v>
      </c>
      <c r="Z721" s="12">
        <f t="shared" ref="Z721:AA721" si="93">Z720+0.0002</f>
        <v>0</v>
      </c>
      <c r="AA721" s="12">
        <f t="shared" si="93"/>
        <v>2.0000000000000001E-4</v>
      </c>
      <c r="AB721" s="5">
        <v>2</v>
      </c>
    </row>
    <row r="722" spans="1:28" x14ac:dyDescent="0.25">
      <c r="C722" s="5">
        <v>8</v>
      </c>
      <c r="D722" s="12">
        <v>99874635605.35849</v>
      </c>
      <c r="E722" s="12">
        <v>99874635605.35849</v>
      </c>
      <c r="F722" s="12">
        <v>0.33825511837560029</v>
      </c>
      <c r="G722" s="12">
        <v>0</v>
      </c>
      <c r="H722" s="12">
        <v>31800000000</v>
      </c>
      <c r="I722" s="12">
        <v>31215000000</v>
      </c>
      <c r="J722" s="12">
        <v>31215000000</v>
      </c>
      <c r="K722" s="12">
        <v>-3.1687242798353795E-12</v>
      </c>
      <c r="L722" s="12">
        <v>-3.1687242798353795E-12</v>
      </c>
      <c r="M722" s="12">
        <v>0</v>
      </c>
      <c r="N722" s="12">
        <v>2.0000000000000001E-4</v>
      </c>
      <c r="O722" s="12">
        <v>246.6275</v>
      </c>
      <c r="P722" s="12">
        <v>246.6275</v>
      </c>
      <c r="Q722" s="12">
        <v>2.2585249999999997E-9</v>
      </c>
      <c r="R722" s="12">
        <v>0</v>
      </c>
      <c r="S722" s="12">
        <v>6.8474999999999997E-5</v>
      </c>
      <c r="T722" s="12">
        <v>6.9974999999999995E-6</v>
      </c>
      <c r="U722" s="12">
        <v>6.9974999999999995E-6</v>
      </c>
      <c r="V722" s="12">
        <v>0</v>
      </c>
      <c r="W722" s="12">
        <v>0</v>
      </c>
      <c r="X722" s="12">
        <v>1.6225000000000001</v>
      </c>
      <c r="Y722" s="12">
        <v>3267.5</v>
      </c>
      <c r="Z722" s="12">
        <f t="shared" ref="Z722:AA722" si="94">Z721+0.0002</f>
        <v>2.0000000000000001E-4</v>
      </c>
      <c r="AA722" s="12">
        <f t="shared" si="94"/>
        <v>4.0000000000000002E-4</v>
      </c>
      <c r="AB722" s="5">
        <v>2</v>
      </c>
    </row>
    <row r="723" spans="1:28" x14ac:dyDescent="0.25">
      <c r="C723" s="5">
        <v>9</v>
      </c>
      <c r="D723" s="12">
        <v>104130470132.27737</v>
      </c>
      <c r="E723" s="12">
        <v>104130470132.27737</v>
      </c>
      <c r="F723" s="12">
        <v>0.35000842530963006</v>
      </c>
      <c r="G723" s="12">
        <v>0</v>
      </c>
      <c r="H723" s="12">
        <v>32800000000</v>
      </c>
      <c r="I723" s="12">
        <v>31265000000</v>
      </c>
      <c r="J723" s="12">
        <v>31265000000</v>
      </c>
      <c r="K723" s="12">
        <v>-1.6598079561042452E-12</v>
      </c>
      <c r="L723" s="12">
        <v>-1.6598079561042452E-12</v>
      </c>
      <c r="M723" s="12">
        <v>0</v>
      </c>
      <c r="N723" s="12">
        <v>2.0000000000000001E-4</v>
      </c>
      <c r="O723" s="12">
        <v>294.98583333333335</v>
      </c>
      <c r="P723" s="12">
        <v>294.98583333333335</v>
      </c>
      <c r="Q723" s="12">
        <v>1.209608333333332E-9</v>
      </c>
      <c r="R723" s="12">
        <v>0</v>
      </c>
      <c r="S723" s="12">
        <v>8.0724999999999997E-5</v>
      </c>
      <c r="T723" s="12">
        <v>6.5224999999999981E-6</v>
      </c>
      <c r="U723" s="12">
        <v>6.5224999999999981E-6</v>
      </c>
      <c r="V723" s="12">
        <v>0</v>
      </c>
      <c r="W723" s="12">
        <v>0</v>
      </c>
      <c r="X723" s="12">
        <v>1.5641666666666665</v>
      </c>
      <c r="Y723" s="12">
        <v>3225.833333333333</v>
      </c>
      <c r="Z723" s="12">
        <f t="shared" ref="Z723:AA723" si="95">Z722+0.0002</f>
        <v>4.0000000000000002E-4</v>
      </c>
      <c r="AA723" s="12">
        <f t="shared" si="95"/>
        <v>6.0000000000000006E-4</v>
      </c>
      <c r="AB723" s="5">
        <v>2</v>
      </c>
    </row>
    <row r="724" spans="1:28" x14ac:dyDescent="0.25">
      <c r="C724" s="5">
        <v>10</v>
      </c>
      <c r="D724" s="12">
        <v>108386304659.19623</v>
      </c>
      <c r="E724" s="12">
        <v>108386304659.19623</v>
      </c>
      <c r="F724" s="12">
        <v>0.36176173224365993</v>
      </c>
      <c r="G724" s="12">
        <v>0</v>
      </c>
      <c r="H724" s="12">
        <v>33800000000</v>
      </c>
      <c r="I724" s="12">
        <v>31315000000</v>
      </c>
      <c r="J724" s="12">
        <v>31315000000</v>
      </c>
      <c r="K724" s="12">
        <v>-1.5089163237311246E-13</v>
      </c>
      <c r="L724" s="12">
        <v>-1.5089163237311246E-13</v>
      </c>
      <c r="M724" s="12">
        <v>0</v>
      </c>
      <c r="N724" s="12">
        <v>2.0000000000000001E-4</v>
      </c>
      <c r="O724" s="12">
        <v>343.34416666666669</v>
      </c>
      <c r="P724" s="12">
        <v>343.34416666666669</v>
      </c>
      <c r="Q724" s="12">
        <v>1.6069166666666436E-10</v>
      </c>
      <c r="R724" s="12">
        <v>0</v>
      </c>
      <c r="S724" s="12">
        <v>9.2975000000000024E-5</v>
      </c>
      <c r="T724" s="12">
        <v>6.0475000000000001E-6</v>
      </c>
      <c r="U724" s="12">
        <v>6.0475000000000001E-6</v>
      </c>
      <c r="V724" s="12">
        <v>0</v>
      </c>
      <c r="W724" s="12">
        <v>0</v>
      </c>
      <c r="X724" s="12">
        <v>1.5058333333333334</v>
      </c>
      <c r="Y724" s="12">
        <v>3184.166666666667</v>
      </c>
      <c r="Z724" s="12">
        <f t="shared" ref="Z724:AA724" si="96">Z723+0.0002</f>
        <v>6.0000000000000006E-4</v>
      </c>
      <c r="AA724" s="12">
        <f t="shared" si="96"/>
        <v>8.0000000000000004E-4</v>
      </c>
      <c r="AB724" s="5">
        <v>2</v>
      </c>
    </row>
    <row r="725" spans="1:28" x14ac:dyDescent="0.25">
      <c r="C725" s="5">
        <v>11</v>
      </c>
      <c r="D725" s="12">
        <v>112642139186.11508</v>
      </c>
      <c r="E725" s="12">
        <v>112642139186.11508</v>
      </c>
      <c r="F725" s="12">
        <v>0.3735150391776898</v>
      </c>
      <c r="G725" s="12">
        <v>0</v>
      </c>
      <c r="H725" s="12">
        <v>34800000000</v>
      </c>
      <c r="I725" s="12">
        <v>31365000000</v>
      </c>
      <c r="J725" s="12">
        <v>31365000000</v>
      </c>
      <c r="K725" s="12">
        <v>1.3580246913580219E-12</v>
      </c>
      <c r="L725" s="12">
        <v>1.3580246913580219E-12</v>
      </c>
      <c r="M725" s="12">
        <v>0</v>
      </c>
      <c r="N725" s="12">
        <v>2.0000000000000001E-4</v>
      </c>
      <c r="O725" s="12">
        <v>391.70249999999993</v>
      </c>
      <c r="P725" s="12">
        <v>391.70249999999993</v>
      </c>
      <c r="Q725" s="12">
        <v>-8.88225E-10</v>
      </c>
      <c r="R725" s="12">
        <v>0</v>
      </c>
      <c r="S725" s="12">
        <v>1.05225E-4</v>
      </c>
      <c r="T725" s="12">
        <v>5.5724999999999987E-6</v>
      </c>
      <c r="U725" s="12">
        <v>5.5724999999999987E-6</v>
      </c>
      <c r="V725" s="12">
        <v>0</v>
      </c>
      <c r="W725" s="12">
        <v>0</v>
      </c>
      <c r="X725" s="12">
        <v>1.4474999999999998</v>
      </c>
      <c r="Y725" s="12">
        <v>3142.5</v>
      </c>
      <c r="Z725" s="12">
        <f t="shared" ref="Z725:AA725" si="97">Z724+0.0002</f>
        <v>8.0000000000000004E-4</v>
      </c>
      <c r="AA725" s="12">
        <f t="shared" si="97"/>
        <v>1E-3</v>
      </c>
      <c r="AB725" s="5">
        <v>2</v>
      </c>
    </row>
    <row r="726" spans="1:28" x14ac:dyDescent="0.25">
      <c r="B726" t="s">
        <v>296</v>
      </c>
      <c r="C726" s="14">
        <v>12</v>
      </c>
      <c r="D726" s="12">
        <v>116897973713.03397</v>
      </c>
      <c r="E726" s="12">
        <v>116897973713.03397</v>
      </c>
      <c r="F726" s="12">
        <v>0.38526834611171967</v>
      </c>
      <c r="G726" s="12">
        <v>0</v>
      </c>
      <c r="H726" s="12">
        <v>35800000000</v>
      </c>
      <c r="I726" s="12">
        <v>31415000000</v>
      </c>
      <c r="J726" s="12">
        <v>31415000000</v>
      </c>
      <c r="K726" s="12">
        <v>2.8669410150891562E-12</v>
      </c>
      <c r="L726" s="12">
        <v>2.8669410150891562E-12</v>
      </c>
      <c r="M726" s="12">
        <v>0</v>
      </c>
      <c r="N726" s="12">
        <v>2.0000000000000001E-4</v>
      </c>
      <c r="O726" s="12">
        <v>440.06083333333339</v>
      </c>
      <c r="P726" s="12">
        <v>440.06083333333339</v>
      </c>
      <c r="Q726" s="12">
        <v>-1.9371416666666693E-9</v>
      </c>
      <c r="R726" s="12">
        <v>0</v>
      </c>
      <c r="S726" s="12">
        <v>1.1747500000000002E-4</v>
      </c>
      <c r="T726" s="12">
        <v>5.0974999999999991E-6</v>
      </c>
      <c r="U726" s="12">
        <v>5.0974999999999991E-6</v>
      </c>
      <c r="V726" s="12">
        <v>0</v>
      </c>
      <c r="W726" s="12">
        <v>0</v>
      </c>
      <c r="X726" s="12">
        <v>1.3891666666666667</v>
      </c>
      <c r="Y726" s="12">
        <v>3100.833333333333</v>
      </c>
      <c r="Z726" s="12">
        <f t="shared" ref="Z726:AA726" si="98">Z725+0.0002</f>
        <v>1E-3</v>
      </c>
      <c r="AA726" s="12">
        <f t="shared" si="98"/>
        <v>1.2000000000000001E-3</v>
      </c>
      <c r="AB726" s="5">
        <v>2</v>
      </c>
    </row>
    <row r="730" spans="1:28" x14ac:dyDescent="0.25">
      <c r="A730" s="2" t="s">
        <v>300</v>
      </c>
      <c r="C730" s="3" t="s">
        <v>0</v>
      </c>
      <c r="D730" s="3" t="s">
        <v>1</v>
      </c>
      <c r="E730" s="3" t="s">
        <v>2</v>
      </c>
      <c r="F730" s="3" t="s">
        <v>3</v>
      </c>
      <c r="G730" s="3" t="s">
        <v>4</v>
      </c>
      <c r="H730" s="3" t="s">
        <v>232</v>
      </c>
      <c r="I730" s="3" t="s">
        <v>6</v>
      </c>
      <c r="J730" s="3" t="s">
        <v>7</v>
      </c>
      <c r="K730" s="3" t="s">
        <v>8</v>
      </c>
      <c r="L730" s="3" t="s">
        <v>9</v>
      </c>
      <c r="M730" s="3" t="s">
        <v>10</v>
      </c>
      <c r="N730" s="3" t="s">
        <v>11</v>
      </c>
      <c r="O730" s="3" t="s">
        <v>12</v>
      </c>
      <c r="P730" s="3" t="s">
        <v>13</v>
      </c>
      <c r="Q730" s="3" t="s">
        <v>14</v>
      </c>
      <c r="R730" s="3" t="s">
        <v>15</v>
      </c>
      <c r="S730" s="3" t="s">
        <v>16</v>
      </c>
      <c r="T730" s="3" t="s">
        <v>21</v>
      </c>
      <c r="U730" s="3" t="s">
        <v>22</v>
      </c>
      <c r="V730" s="3" t="s">
        <v>23</v>
      </c>
      <c r="W730" s="3" t="s">
        <v>24</v>
      </c>
      <c r="X730" s="3" t="s">
        <v>83</v>
      </c>
      <c r="Y730" s="3" t="s">
        <v>17</v>
      </c>
      <c r="Z730" s="3" t="s">
        <v>18</v>
      </c>
      <c r="AA730" s="3" t="s">
        <v>19</v>
      </c>
      <c r="AB730" s="3" t="s">
        <v>20</v>
      </c>
    </row>
    <row r="731" spans="1:28" x14ac:dyDescent="0.25">
      <c r="A731" t="s">
        <v>305</v>
      </c>
      <c r="B731" t="s">
        <v>295</v>
      </c>
      <c r="C731" s="14">
        <v>1</v>
      </c>
      <c r="D731" s="12">
        <v>54501979947.763077</v>
      </c>
      <c r="E731" s="12">
        <v>54501979947.763077</v>
      </c>
      <c r="F731" s="12">
        <v>0.20254444350829887</v>
      </c>
      <c r="G731" s="12">
        <v>0</v>
      </c>
      <c r="H731" s="12">
        <v>19750000000</v>
      </c>
      <c r="I731" s="12">
        <v>25675000000</v>
      </c>
      <c r="J731" s="12">
        <v>25675000000</v>
      </c>
      <c r="K731" s="12">
        <v>-1.2825788751714635E-11</v>
      </c>
      <c r="L731" s="12">
        <v>-1.2825788751714635E-11</v>
      </c>
      <c r="M731" s="12">
        <v>0</v>
      </c>
      <c r="N731" s="12">
        <v>2.0000000000000001E-4</v>
      </c>
      <c r="O731" s="12">
        <v>-120.89583333333337</v>
      </c>
      <c r="P731" s="12">
        <v>-120.89583333333337</v>
      </c>
      <c r="Q731" s="12">
        <v>8.9622916666666676E-9</v>
      </c>
      <c r="R731" s="12">
        <v>0</v>
      </c>
      <c r="S731" s="12">
        <v>-2.5625000000000013E-5</v>
      </c>
      <c r="T731" s="12">
        <v>9.0374999999999994E-6</v>
      </c>
      <c r="U731" s="12">
        <v>9.0374999999999994E-6</v>
      </c>
      <c r="V731" s="12">
        <v>0</v>
      </c>
      <c r="W731" s="12">
        <v>0</v>
      </c>
      <c r="X731" s="12">
        <v>1.7458333333333333</v>
      </c>
      <c r="Y731" s="12">
        <v>3004.166666666667</v>
      </c>
      <c r="Z731" s="12">
        <v>-1.1999999999999999E-3</v>
      </c>
      <c r="AA731" s="12">
        <v>-1E-3</v>
      </c>
      <c r="AB731" s="5">
        <v>2</v>
      </c>
    </row>
    <row r="732" spans="1:28" x14ac:dyDescent="0.25">
      <c r="C732" s="5">
        <v>2</v>
      </c>
      <c r="D732" s="12">
        <v>58757814474.681946</v>
      </c>
      <c r="E732" s="12">
        <v>58757814474.681946</v>
      </c>
      <c r="F732" s="12">
        <v>0.21429775044232874</v>
      </c>
      <c r="G732" s="12">
        <v>0</v>
      </c>
      <c r="H732" s="12">
        <v>20750000000</v>
      </c>
      <c r="I732" s="12">
        <v>25725000000</v>
      </c>
      <c r="J732" s="12">
        <v>25725000000</v>
      </c>
      <c r="K732" s="12">
        <v>-1.1316872427983501E-11</v>
      </c>
      <c r="L732" s="12">
        <v>-1.1316872427983501E-11</v>
      </c>
      <c r="M732" s="12">
        <v>0</v>
      </c>
      <c r="N732" s="12">
        <v>2.0000000000000001E-4</v>
      </c>
      <c r="O732" s="12">
        <v>-72.537499999999994</v>
      </c>
      <c r="P732" s="12">
        <v>-72.537499999999994</v>
      </c>
      <c r="Q732" s="12">
        <v>7.9133749999999999E-9</v>
      </c>
      <c r="R732" s="12">
        <v>0</v>
      </c>
      <c r="S732" s="12">
        <v>-1.3375E-5</v>
      </c>
      <c r="T732" s="12">
        <v>8.5624999999999981E-6</v>
      </c>
      <c r="U732" s="12">
        <v>8.5624999999999981E-6</v>
      </c>
      <c r="V732" s="12">
        <v>0</v>
      </c>
      <c r="W732" s="12">
        <v>0</v>
      </c>
      <c r="X732" s="12">
        <v>1.6875000000000002</v>
      </c>
      <c r="Y732" s="12">
        <v>2962.5</v>
      </c>
      <c r="Z732" s="12">
        <f t="shared" ref="Z732:AA732" si="99">Z731+0.0002</f>
        <v>-9.999999999999998E-4</v>
      </c>
      <c r="AA732" s="12">
        <f t="shared" si="99"/>
        <v>-8.0000000000000004E-4</v>
      </c>
      <c r="AB732" s="5">
        <v>2</v>
      </c>
    </row>
    <row r="733" spans="1:28" x14ac:dyDescent="0.25">
      <c r="C733" s="5">
        <v>3</v>
      </c>
      <c r="D733" s="12">
        <v>63013649001.6008</v>
      </c>
      <c r="E733" s="12">
        <v>63013649001.6008</v>
      </c>
      <c r="F733" s="12">
        <v>0.22605105737635856</v>
      </c>
      <c r="G733" s="12">
        <v>0</v>
      </c>
      <c r="H733" s="12">
        <v>21750000000</v>
      </c>
      <c r="I733" s="12">
        <v>25775000000</v>
      </c>
      <c r="J733" s="12">
        <v>25775000000</v>
      </c>
      <c r="K733" s="12">
        <v>-9.8079561042523666E-12</v>
      </c>
      <c r="L733" s="12">
        <v>-9.8079561042523666E-12</v>
      </c>
      <c r="M733" s="12">
        <v>0</v>
      </c>
      <c r="N733" s="12">
        <v>2.0000000000000001E-4</v>
      </c>
      <c r="O733" s="12">
        <v>-24.179166666666674</v>
      </c>
      <c r="P733" s="12">
        <v>-24.179166666666674</v>
      </c>
      <c r="Q733" s="12">
        <v>6.8644583333333339E-9</v>
      </c>
      <c r="R733" s="12">
        <v>0</v>
      </c>
      <c r="S733" s="12">
        <v>-1.1250000000000002E-6</v>
      </c>
      <c r="T733" s="12">
        <v>8.0874999999999984E-6</v>
      </c>
      <c r="U733" s="12">
        <v>8.0874999999999984E-6</v>
      </c>
      <c r="V733" s="12">
        <v>0</v>
      </c>
      <c r="W733" s="12">
        <v>0</v>
      </c>
      <c r="X733" s="12">
        <v>1.6291666666666667</v>
      </c>
      <c r="Y733" s="12">
        <v>2920.833333333333</v>
      </c>
      <c r="Z733" s="12">
        <f t="shared" ref="Z733:AA733" si="100">Z732+0.0002</f>
        <v>-7.9999999999999982E-4</v>
      </c>
      <c r="AA733" s="12">
        <f t="shared" si="100"/>
        <v>-6.0000000000000006E-4</v>
      </c>
      <c r="AB733" s="5">
        <v>2</v>
      </c>
    </row>
    <row r="734" spans="1:28" x14ac:dyDescent="0.25">
      <c r="C734" s="5">
        <v>4</v>
      </c>
      <c r="D734" s="12">
        <v>67269483528.519684</v>
      </c>
      <c r="E734" s="12">
        <v>67269483528.519684</v>
      </c>
      <c r="F734" s="12">
        <v>0.23780436431038832</v>
      </c>
      <c r="G734" s="12">
        <v>0</v>
      </c>
      <c r="H734" s="12">
        <v>22750000000</v>
      </c>
      <c r="I734" s="12">
        <v>25825000000</v>
      </c>
      <c r="J734" s="12">
        <v>25825000000</v>
      </c>
      <c r="K734" s="12">
        <v>-8.2990397805212323E-12</v>
      </c>
      <c r="L734" s="12">
        <v>-8.2990397805212323E-12</v>
      </c>
      <c r="M734" s="12">
        <v>0</v>
      </c>
      <c r="N734" s="12">
        <v>2.0000000000000001E-4</v>
      </c>
      <c r="O734" s="12">
        <v>24.179166666666646</v>
      </c>
      <c r="P734" s="12">
        <v>24.179166666666646</v>
      </c>
      <c r="Q734" s="12">
        <v>5.8155416666666678E-9</v>
      </c>
      <c r="R734" s="12">
        <v>0</v>
      </c>
      <c r="S734" s="12">
        <v>1.1124999999999993E-5</v>
      </c>
      <c r="T734" s="12">
        <v>7.6124999999999987E-6</v>
      </c>
      <c r="U734" s="12">
        <v>7.6124999999999987E-6</v>
      </c>
      <c r="V734" s="12">
        <v>0</v>
      </c>
      <c r="W734" s="12">
        <v>0</v>
      </c>
      <c r="X734" s="12">
        <v>1.5708333333333335</v>
      </c>
      <c r="Y734" s="12">
        <v>2879.166666666667</v>
      </c>
      <c r="Z734" s="12">
        <f t="shared" ref="Z734:AA734" si="101">Z733+0.0002</f>
        <v>-5.9999999999999984E-4</v>
      </c>
      <c r="AA734" s="12">
        <f t="shared" si="101"/>
        <v>-4.0000000000000007E-4</v>
      </c>
      <c r="AB734" s="5">
        <v>2</v>
      </c>
    </row>
    <row r="735" spans="1:28" x14ac:dyDescent="0.25">
      <c r="C735" s="5">
        <v>5</v>
      </c>
      <c r="D735" s="12">
        <v>71525318055.438538</v>
      </c>
      <c r="E735" s="12">
        <v>71525318055.438538</v>
      </c>
      <c r="F735" s="12">
        <v>0.24955767124441819</v>
      </c>
      <c r="G735" s="12">
        <v>0</v>
      </c>
      <c r="H735" s="12">
        <v>23750000000</v>
      </c>
      <c r="I735" s="12">
        <v>25875000000</v>
      </c>
      <c r="J735" s="12">
        <v>25875000000</v>
      </c>
      <c r="K735" s="12">
        <v>-6.7901234567900996E-12</v>
      </c>
      <c r="L735" s="12">
        <v>-6.7901234567900996E-12</v>
      </c>
      <c r="M735" s="12">
        <v>0</v>
      </c>
      <c r="N735" s="12">
        <v>2.0000000000000001E-4</v>
      </c>
      <c r="O735" s="12">
        <v>72.537499999999994</v>
      </c>
      <c r="P735" s="12">
        <v>72.537499999999994</v>
      </c>
      <c r="Q735" s="12">
        <v>4.7666250000000002E-9</v>
      </c>
      <c r="R735" s="12">
        <v>0</v>
      </c>
      <c r="S735" s="12">
        <v>2.3374999999999999E-5</v>
      </c>
      <c r="T735" s="12">
        <v>7.137499999999999E-6</v>
      </c>
      <c r="U735" s="12">
        <v>7.137499999999999E-6</v>
      </c>
      <c r="V735" s="12">
        <v>0</v>
      </c>
      <c r="W735" s="12">
        <v>0</v>
      </c>
      <c r="X735" s="12">
        <v>1.5125</v>
      </c>
      <c r="Y735" s="12">
        <v>2837.5</v>
      </c>
      <c r="Z735" s="12">
        <f t="shared" ref="Z735:AA735" si="102">Z734+0.0002</f>
        <v>-3.9999999999999986E-4</v>
      </c>
      <c r="AA735" s="12">
        <f t="shared" si="102"/>
        <v>-2.0000000000000006E-4</v>
      </c>
      <c r="AB735" s="5">
        <v>2</v>
      </c>
    </row>
    <row r="736" spans="1:28" x14ac:dyDescent="0.25">
      <c r="C736" s="5">
        <v>6</v>
      </c>
      <c r="D736" s="12">
        <v>75781152582.357391</v>
      </c>
      <c r="E736" s="12">
        <v>75781152582.357391</v>
      </c>
      <c r="F736" s="12">
        <v>0.26131097817844806</v>
      </c>
      <c r="G736" s="12">
        <v>0</v>
      </c>
      <c r="H736" s="12">
        <v>24750000000</v>
      </c>
      <c r="I736" s="12">
        <v>25925000000</v>
      </c>
      <c r="J736" s="12">
        <v>25925000000</v>
      </c>
      <c r="K736" s="12">
        <v>-5.2812071330589669E-12</v>
      </c>
      <c r="L736" s="12">
        <v>-5.2812071330589669E-12</v>
      </c>
      <c r="M736" s="12">
        <v>0</v>
      </c>
      <c r="N736" s="12">
        <v>2.0000000000000001E-4</v>
      </c>
      <c r="O736" s="12">
        <v>120.89583333333331</v>
      </c>
      <c r="P736" s="12">
        <v>120.89583333333331</v>
      </c>
      <c r="Q736" s="12">
        <v>3.7177083333333337E-9</v>
      </c>
      <c r="R736" s="12">
        <v>0</v>
      </c>
      <c r="S736" s="12">
        <v>3.5624999999999999E-5</v>
      </c>
      <c r="T736" s="12">
        <v>6.6624999999999993E-6</v>
      </c>
      <c r="U736" s="12">
        <v>6.6624999999999993E-6</v>
      </c>
      <c r="V736" s="12">
        <v>0</v>
      </c>
      <c r="W736" s="12">
        <v>0</v>
      </c>
      <c r="X736" s="12">
        <v>1.4541666666666668</v>
      </c>
      <c r="Y736" s="12">
        <v>2795.833333333333</v>
      </c>
      <c r="Z736" s="12">
        <f t="shared" ref="Z736:AA736" si="103">Z735+0.0002</f>
        <v>-1.9999999999999985E-4</v>
      </c>
      <c r="AA736" s="12">
        <f t="shared" si="103"/>
        <v>0</v>
      </c>
      <c r="AB736" s="5">
        <v>2</v>
      </c>
    </row>
    <row r="737" spans="1:28" x14ac:dyDescent="0.25">
      <c r="C737" s="5">
        <v>7</v>
      </c>
      <c r="D737" s="12">
        <v>80036987109.276276</v>
      </c>
      <c r="E737" s="12">
        <v>80036987109.276276</v>
      </c>
      <c r="F737" s="12">
        <v>0.27306428511247782</v>
      </c>
      <c r="G737" s="12">
        <v>0</v>
      </c>
      <c r="H737" s="12">
        <v>25750000000</v>
      </c>
      <c r="I737" s="12">
        <v>25975000000</v>
      </c>
      <c r="J737" s="12">
        <v>25975000000</v>
      </c>
      <c r="K737" s="12">
        <v>-3.7722908093278342E-12</v>
      </c>
      <c r="L737" s="12">
        <v>-3.7722908093278342E-12</v>
      </c>
      <c r="M737" s="12">
        <v>0</v>
      </c>
      <c r="N737" s="12">
        <v>2.0000000000000001E-4</v>
      </c>
      <c r="O737" s="12">
        <v>169.25416666666661</v>
      </c>
      <c r="P737" s="12">
        <v>169.25416666666661</v>
      </c>
      <c r="Q737" s="12">
        <v>2.6687916666666669E-9</v>
      </c>
      <c r="R737" s="12">
        <v>0</v>
      </c>
      <c r="S737" s="12">
        <v>4.7874999999999998E-5</v>
      </c>
      <c r="T737" s="12">
        <v>6.1874999999999996E-6</v>
      </c>
      <c r="U737" s="12">
        <v>6.1874999999999996E-6</v>
      </c>
      <c r="V737" s="12">
        <v>0</v>
      </c>
      <c r="W737" s="12">
        <v>0</v>
      </c>
      <c r="X737" s="12">
        <v>1.3958333333333333</v>
      </c>
      <c r="Y737" s="12">
        <v>2754.166666666667</v>
      </c>
      <c r="Z737" s="12">
        <f t="shared" ref="Z737:AA737" si="104">Z736+0.0002</f>
        <v>0</v>
      </c>
      <c r="AA737" s="12">
        <f t="shared" si="104"/>
        <v>2.0000000000000001E-4</v>
      </c>
      <c r="AB737" s="5">
        <v>2</v>
      </c>
    </row>
    <row r="738" spans="1:28" x14ac:dyDescent="0.25">
      <c r="C738" s="5">
        <v>8</v>
      </c>
      <c r="D738" s="12">
        <v>84292821636.195129</v>
      </c>
      <c r="E738" s="12">
        <v>84292821636.195129</v>
      </c>
      <c r="F738" s="12">
        <v>0.28481759204650769</v>
      </c>
      <c r="G738" s="12">
        <v>0</v>
      </c>
      <c r="H738" s="12">
        <v>26750000000</v>
      </c>
      <c r="I738" s="12">
        <v>26025000000</v>
      </c>
      <c r="J738" s="12">
        <v>26025000000</v>
      </c>
      <c r="K738" s="12">
        <v>-2.2633744855966999E-12</v>
      </c>
      <c r="L738" s="12">
        <v>-2.2633744855966999E-12</v>
      </c>
      <c r="M738" s="12">
        <v>0</v>
      </c>
      <c r="N738" s="12">
        <v>2.0000000000000001E-4</v>
      </c>
      <c r="O738" s="12">
        <v>217.61250000000001</v>
      </c>
      <c r="P738" s="12">
        <v>217.61250000000001</v>
      </c>
      <c r="Q738" s="12">
        <v>1.6198750000000001E-9</v>
      </c>
      <c r="R738" s="12">
        <v>0</v>
      </c>
      <c r="S738" s="12">
        <v>6.0124999999999998E-5</v>
      </c>
      <c r="T738" s="12">
        <v>5.7124999999999999E-6</v>
      </c>
      <c r="U738" s="12">
        <v>5.7124999999999999E-6</v>
      </c>
      <c r="V738" s="12">
        <v>0</v>
      </c>
      <c r="W738" s="12">
        <v>0</v>
      </c>
      <c r="X738" s="12">
        <v>1.3375000000000001</v>
      </c>
      <c r="Y738" s="12">
        <v>2712.5</v>
      </c>
      <c r="Z738" s="12">
        <f t="shared" ref="Z738:AA738" si="105">Z737+0.0002</f>
        <v>2.0000000000000001E-4</v>
      </c>
      <c r="AA738" s="12">
        <f t="shared" si="105"/>
        <v>4.0000000000000002E-4</v>
      </c>
      <c r="AB738" s="5">
        <v>2</v>
      </c>
    </row>
    <row r="739" spans="1:28" x14ac:dyDescent="0.25">
      <c r="C739" s="5">
        <v>9</v>
      </c>
      <c r="D739" s="12">
        <v>88548656163.114014</v>
      </c>
      <c r="E739" s="12">
        <v>88548656163.114014</v>
      </c>
      <c r="F739" s="12">
        <v>0.29657089898053746</v>
      </c>
      <c r="G739" s="12">
        <v>0</v>
      </c>
      <c r="H739" s="12">
        <v>27750000000</v>
      </c>
      <c r="I739" s="12">
        <v>26075000000</v>
      </c>
      <c r="J739" s="12">
        <v>26075000000</v>
      </c>
      <c r="K739" s="12">
        <v>-7.5445816186556554E-13</v>
      </c>
      <c r="L739" s="12">
        <v>-7.5445816186556554E-13</v>
      </c>
      <c r="M739" s="12">
        <v>0</v>
      </c>
      <c r="N739" s="12">
        <v>2.0000000000000001E-4</v>
      </c>
      <c r="O739" s="12">
        <v>265.97083333333336</v>
      </c>
      <c r="P739" s="12">
        <v>265.97083333333336</v>
      </c>
      <c r="Q739" s="12">
        <v>5.7095833333333238E-10</v>
      </c>
      <c r="R739" s="12">
        <v>0</v>
      </c>
      <c r="S739" s="12">
        <v>7.2374999999999997E-5</v>
      </c>
      <c r="T739" s="12">
        <v>5.2374999999999986E-6</v>
      </c>
      <c r="U739" s="12">
        <v>5.2374999999999986E-6</v>
      </c>
      <c r="V739" s="12">
        <v>0</v>
      </c>
      <c r="W739" s="12">
        <v>0</v>
      </c>
      <c r="X739" s="12">
        <v>1.2791666666666666</v>
      </c>
      <c r="Y739" s="12">
        <v>2670.833333333333</v>
      </c>
      <c r="Z739" s="12">
        <f t="shared" ref="Z739:AA739" si="106">Z738+0.0002</f>
        <v>4.0000000000000002E-4</v>
      </c>
      <c r="AA739" s="12">
        <f t="shared" si="106"/>
        <v>6.0000000000000006E-4</v>
      </c>
      <c r="AB739" s="5">
        <v>2</v>
      </c>
    </row>
    <row r="740" spans="1:28" x14ac:dyDescent="0.25">
      <c r="C740" s="5">
        <v>10</v>
      </c>
      <c r="D740" s="12">
        <v>92804490690.032867</v>
      </c>
      <c r="E740" s="12">
        <v>92804490690.032867</v>
      </c>
      <c r="F740" s="12">
        <v>0.30832420591456733</v>
      </c>
      <c r="G740" s="12">
        <v>0</v>
      </c>
      <c r="H740" s="12">
        <v>28750000000</v>
      </c>
      <c r="I740" s="12">
        <v>26125000000</v>
      </c>
      <c r="J740" s="12">
        <v>26125000000</v>
      </c>
      <c r="K740" s="12">
        <v>7.5445816186556716E-13</v>
      </c>
      <c r="L740" s="12">
        <v>7.5445816186556716E-13</v>
      </c>
      <c r="M740" s="12">
        <v>0</v>
      </c>
      <c r="N740" s="12">
        <v>2.0000000000000001E-4</v>
      </c>
      <c r="O740" s="12">
        <v>314.32916666666671</v>
      </c>
      <c r="P740" s="12">
        <v>314.32916666666671</v>
      </c>
      <c r="Q740" s="12">
        <v>-4.7795833333333529E-10</v>
      </c>
      <c r="R740" s="12">
        <v>0</v>
      </c>
      <c r="S740" s="12">
        <v>8.4625000000000024E-5</v>
      </c>
      <c r="T740" s="12">
        <v>4.7625000000000006E-6</v>
      </c>
      <c r="U740" s="12">
        <v>4.7625000000000006E-6</v>
      </c>
      <c r="V740" s="12">
        <v>0</v>
      </c>
      <c r="W740" s="12">
        <v>0</v>
      </c>
      <c r="X740" s="12">
        <v>1.2208333333333334</v>
      </c>
      <c r="Y740" s="12">
        <v>2629.166666666667</v>
      </c>
      <c r="Z740" s="12">
        <f t="shared" ref="Z740:AA740" si="107">Z739+0.0002</f>
        <v>6.0000000000000006E-4</v>
      </c>
      <c r="AA740" s="12">
        <f t="shared" si="107"/>
        <v>8.0000000000000004E-4</v>
      </c>
      <c r="AB740" s="5">
        <v>2</v>
      </c>
    </row>
    <row r="741" spans="1:28" x14ac:dyDescent="0.25">
      <c r="C741" s="5">
        <v>11</v>
      </c>
      <c r="D741" s="12">
        <v>97060325216.951721</v>
      </c>
      <c r="E741" s="12">
        <v>97060325216.951721</v>
      </c>
      <c r="F741" s="12">
        <v>0.3200775128485972</v>
      </c>
      <c r="G741" s="12">
        <v>0</v>
      </c>
      <c r="H741" s="12">
        <v>29750000000</v>
      </c>
      <c r="I741" s="12">
        <v>26175000000</v>
      </c>
      <c r="J741" s="12">
        <v>26175000000</v>
      </c>
      <c r="K741" s="12">
        <v>2.2633744855967015E-12</v>
      </c>
      <c r="L741" s="12">
        <v>2.2633744855967015E-12</v>
      </c>
      <c r="M741" s="12">
        <v>0</v>
      </c>
      <c r="N741" s="12">
        <v>2.0000000000000001E-4</v>
      </c>
      <c r="O741" s="12">
        <v>362.68749999999994</v>
      </c>
      <c r="P741" s="12">
        <v>362.68749999999994</v>
      </c>
      <c r="Q741" s="12">
        <v>-1.5268749999999997E-9</v>
      </c>
      <c r="R741" s="12">
        <v>0</v>
      </c>
      <c r="S741" s="12">
        <v>9.6874999999999997E-5</v>
      </c>
      <c r="T741" s="12">
        <v>4.2874999999999992E-6</v>
      </c>
      <c r="U741" s="12">
        <v>4.2874999999999992E-6</v>
      </c>
      <c r="V741" s="12">
        <v>0</v>
      </c>
      <c r="W741" s="12">
        <v>0</v>
      </c>
      <c r="X741" s="12">
        <v>1.1624999999999999</v>
      </c>
      <c r="Y741" s="12">
        <v>2587.5</v>
      </c>
      <c r="Z741" s="12">
        <f t="shared" ref="Z741:AA741" si="108">Z740+0.0002</f>
        <v>8.0000000000000004E-4</v>
      </c>
      <c r="AA741" s="12">
        <f t="shared" si="108"/>
        <v>1E-3</v>
      </c>
      <c r="AB741" s="5">
        <v>2</v>
      </c>
    </row>
    <row r="742" spans="1:28" x14ac:dyDescent="0.25">
      <c r="B742" t="s">
        <v>296</v>
      </c>
      <c r="C742" s="14">
        <v>12</v>
      </c>
      <c r="D742" s="12">
        <v>101316159743.87061</v>
      </c>
      <c r="E742" s="12">
        <v>101316159743.87061</v>
      </c>
      <c r="F742" s="12">
        <v>0.33183081978262707</v>
      </c>
      <c r="G742" s="12">
        <v>0</v>
      </c>
      <c r="H742" s="12">
        <v>30750000000</v>
      </c>
      <c r="I742" s="12">
        <v>26225000000</v>
      </c>
      <c r="J742" s="12">
        <v>26225000000</v>
      </c>
      <c r="K742" s="12">
        <v>3.7722908093278358E-12</v>
      </c>
      <c r="L742" s="12">
        <v>3.7722908093278358E-12</v>
      </c>
      <c r="M742" s="12">
        <v>0</v>
      </c>
      <c r="N742" s="12">
        <v>2.0000000000000001E-4</v>
      </c>
      <c r="O742" s="12">
        <v>411.04583333333341</v>
      </c>
      <c r="P742" s="12">
        <v>411.04583333333341</v>
      </c>
      <c r="Q742" s="12">
        <v>-2.575791666666669E-9</v>
      </c>
      <c r="R742" s="12">
        <v>0</v>
      </c>
      <c r="S742" s="12">
        <v>1.0912500000000002E-4</v>
      </c>
      <c r="T742" s="12">
        <v>3.8124999999999995E-6</v>
      </c>
      <c r="U742" s="12">
        <v>3.8124999999999995E-6</v>
      </c>
      <c r="V742" s="12">
        <v>0</v>
      </c>
      <c r="W742" s="12">
        <v>0</v>
      </c>
      <c r="X742" s="12">
        <v>1.1041666666666667</v>
      </c>
      <c r="Y742" s="12">
        <v>2545.833333333333</v>
      </c>
      <c r="Z742" s="12">
        <f t="shared" ref="Z742:AA742" si="109">Z741+0.0002</f>
        <v>1E-3</v>
      </c>
      <c r="AA742" s="12">
        <f t="shared" si="109"/>
        <v>1.2000000000000001E-3</v>
      </c>
      <c r="AB742" s="5">
        <v>2</v>
      </c>
    </row>
    <row r="747" spans="1:28" x14ac:dyDescent="0.25">
      <c r="A747" s="2" t="s">
        <v>304</v>
      </c>
      <c r="C747" s="3" t="s">
        <v>0</v>
      </c>
      <c r="D747" s="3" t="s">
        <v>1</v>
      </c>
      <c r="E747" s="3" t="s">
        <v>2</v>
      </c>
      <c r="F747" s="3" t="s">
        <v>3</v>
      </c>
      <c r="G747" s="3" t="s">
        <v>4</v>
      </c>
      <c r="H747" s="3" t="s">
        <v>232</v>
      </c>
      <c r="I747" s="3" t="s">
        <v>6</v>
      </c>
      <c r="J747" s="3" t="s">
        <v>7</v>
      </c>
      <c r="K747" s="3" t="s">
        <v>8</v>
      </c>
      <c r="L747" s="3" t="s">
        <v>9</v>
      </c>
      <c r="M747" s="3" t="s">
        <v>10</v>
      </c>
      <c r="N747" s="3" t="s">
        <v>11</v>
      </c>
      <c r="O747" s="3" t="s">
        <v>12</v>
      </c>
      <c r="P747" s="3" t="s">
        <v>13</v>
      </c>
      <c r="Q747" s="3" t="s">
        <v>14</v>
      </c>
      <c r="R747" s="3" t="s">
        <v>15</v>
      </c>
      <c r="S747" s="3" t="s">
        <v>16</v>
      </c>
      <c r="T747" s="3" t="s">
        <v>21</v>
      </c>
      <c r="U747" s="3" t="s">
        <v>22</v>
      </c>
      <c r="V747" s="3" t="s">
        <v>23</v>
      </c>
      <c r="W747" s="3" t="s">
        <v>24</v>
      </c>
      <c r="X747" s="3" t="s">
        <v>83</v>
      </c>
      <c r="Y747" s="3" t="s">
        <v>17</v>
      </c>
      <c r="Z747" s="3" t="s">
        <v>18</v>
      </c>
      <c r="AA747" s="3" t="s">
        <v>19</v>
      </c>
      <c r="AB747" s="3" t="s">
        <v>20</v>
      </c>
    </row>
    <row r="748" spans="1:28" x14ac:dyDescent="0.25">
      <c r="A748" t="s">
        <v>305</v>
      </c>
      <c r="B748" t="s">
        <v>295</v>
      </c>
      <c r="C748" s="14">
        <v>1</v>
      </c>
      <c r="D748" s="12">
        <v>38920165978.599716</v>
      </c>
      <c r="E748" s="12">
        <v>38920165978.599716</v>
      </c>
      <c r="F748" s="12">
        <v>0.14910691717920627</v>
      </c>
      <c r="G748" s="12">
        <v>0</v>
      </c>
      <c r="H748" s="12">
        <v>14700000000</v>
      </c>
      <c r="I748" s="12">
        <v>20485000000</v>
      </c>
      <c r="J748" s="12">
        <v>20485000000</v>
      </c>
      <c r="K748" s="12">
        <v>-1.1920438957475956E-11</v>
      </c>
      <c r="L748" s="12">
        <v>-1.1920438957475956E-11</v>
      </c>
      <c r="M748" s="12">
        <v>0</v>
      </c>
      <c r="N748" s="12">
        <v>2.0000000000000001E-4</v>
      </c>
      <c r="O748" s="12">
        <v>-149.91083333333336</v>
      </c>
      <c r="P748" s="12">
        <v>-149.91083333333336</v>
      </c>
      <c r="Q748" s="12">
        <v>8.3236416666666683E-9</v>
      </c>
      <c r="R748" s="12">
        <v>0</v>
      </c>
      <c r="S748" s="12">
        <v>-3.3975000000000013E-5</v>
      </c>
      <c r="T748" s="12">
        <v>7.752499999999999E-6</v>
      </c>
      <c r="U748" s="12">
        <v>7.752499999999999E-6</v>
      </c>
      <c r="V748" s="12">
        <v>0</v>
      </c>
      <c r="W748" s="12">
        <v>0</v>
      </c>
      <c r="X748" s="12">
        <v>1.4608333333333334</v>
      </c>
      <c r="Y748" s="12">
        <v>2449.166666666667</v>
      </c>
      <c r="Z748" s="12">
        <v>-1.1999999999999999E-3</v>
      </c>
      <c r="AA748" s="12">
        <v>-1E-3</v>
      </c>
      <c r="AB748" s="5">
        <v>2</v>
      </c>
    </row>
    <row r="749" spans="1:28" x14ac:dyDescent="0.25">
      <c r="C749" s="5">
        <v>2</v>
      </c>
      <c r="D749" s="12">
        <v>43176000505.518585</v>
      </c>
      <c r="E749" s="12">
        <v>43176000505.518585</v>
      </c>
      <c r="F749" s="12">
        <v>0.16086022411323614</v>
      </c>
      <c r="G749" s="12">
        <v>0</v>
      </c>
      <c r="H749" s="12">
        <v>15700000000</v>
      </c>
      <c r="I749" s="12">
        <v>20535000000</v>
      </c>
      <c r="J749" s="12">
        <v>20535000000</v>
      </c>
      <c r="K749" s="12">
        <v>-1.0411522633744821E-11</v>
      </c>
      <c r="L749" s="12">
        <v>-1.0411522633744821E-11</v>
      </c>
      <c r="M749" s="12">
        <v>0</v>
      </c>
      <c r="N749" s="12">
        <v>2.0000000000000001E-4</v>
      </c>
      <c r="O749" s="12">
        <v>-101.55249999999998</v>
      </c>
      <c r="P749" s="12">
        <v>-101.55249999999998</v>
      </c>
      <c r="Q749" s="12">
        <v>7.2747249999999998E-9</v>
      </c>
      <c r="R749" s="12">
        <v>0</v>
      </c>
      <c r="S749" s="12">
        <v>-2.1725E-5</v>
      </c>
      <c r="T749" s="12">
        <v>7.2774999999999977E-6</v>
      </c>
      <c r="U749" s="12">
        <v>7.2774999999999977E-6</v>
      </c>
      <c r="V749" s="12">
        <v>0</v>
      </c>
      <c r="W749" s="12">
        <v>0</v>
      </c>
      <c r="X749" s="12">
        <v>1.4025000000000003</v>
      </c>
      <c r="Y749" s="12">
        <v>2407.5</v>
      </c>
      <c r="Z749" s="12">
        <f t="shared" ref="Z749:AA749" si="110">Z748+0.0002</f>
        <v>-9.999999999999998E-4</v>
      </c>
      <c r="AA749" s="12">
        <f t="shared" si="110"/>
        <v>-8.0000000000000004E-4</v>
      </c>
      <c r="AB749" s="5">
        <v>2</v>
      </c>
    </row>
    <row r="750" spans="1:28" x14ac:dyDescent="0.25">
      <c r="C750" s="5">
        <v>3</v>
      </c>
      <c r="D750" s="12">
        <v>47431835032.437439</v>
      </c>
      <c r="E750" s="12">
        <v>47431835032.437439</v>
      </c>
      <c r="F750" s="12">
        <v>0.17261353104726596</v>
      </c>
      <c r="G750" s="12">
        <v>0</v>
      </c>
      <c r="H750" s="12">
        <v>16700000000</v>
      </c>
      <c r="I750" s="12">
        <v>20585000000</v>
      </c>
      <c r="J750" s="12">
        <v>20585000000</v>
      </c>
      <c r="K750" s="12">
        <v>-8.902606310013687E-12</v>
      </c>
      <c r="L750" s="12">
        <v>-8.902606310013687E-12</v>
      </c>
      <c r="M750" s="12">
        <v>0</v>
      </c>
      <c r="N750" s="12">
        <v>2.0000000000000001E-4</v>
      </c>
      <c r="O750" s="12">
        <v>-53.194166666666661</v>
      </c>
      <c r="P750" s="12">
        <v>-53.194166666666661</v>
      </c>
      <c r="Q750" s="12">
        <v>6.2258083333333338E-9</v>
      </c>
      <c r="R750" s="12">
        <v>0</v>
      </c>
      <c r="S750" s="12">
        <v>-9.4749999999999999E-6</v>
      </c>
      <c r="T750" s="12">
        <v>6.802499999999998E-6</v>
      </c>
      <c r="U750" s="12">
        <v>6.802499999999998E-6</v>
      </c>
      <c r="V750" s="12">
        <v>0</v>
      </c>
      <c r="W750" s="12">
        <v>0</v>
      </c>
      <c r="X750" s="12">
        <v>1.3441666666666667</v>
      </c>
      <c r="Y750" s="12">
        <v>2365.833333333333</v>
      </c>
      <c r="Z750" s="12">
        <f t="shared" ref="Z750:AA750" si="111">Z749+0.0002</f>
        <v>-7.9999999999999982E-4</v>
      </c>
      <c r="AA750" s="12">
        <f t="shared" si="111"/>
        <v>-6.0000000000000006E-4</v>
      </c>
      <c r="AB750" s="5">
        <v>2</v>
      </c>
    </row>
    <row r="751" spans="1:28" x14ac:dyDescent="0.25">
      <c r="C751" s="5">
        <v>4</v>
      </c>
      <c r="D751" s="12">
        <v>51687669559.356323</v>
      </c>
      <c r="E751" s="12">
        <v>51687669559.356323</v>
      </c>
      <c r="F751" s="12">
        <v>0.18436683798129572</v>
      </c>
      <c r="G751" s="12">
        <v>0</v>
      </c>
      <c r="H751" s="12">
        <v>17700000000</v>
      </c>
      <c r="I751" s="12">
        <v>20635000000</v>
      </c>
      <c r="J751" s="12">
        <v>20635000000</v>
      </c>
      <c r="K751" s="12">
        <v>-7.3936899862825527E-12</v>
      </c>
      <c r="L751" s="12">
        <v>-7.3936899862825527E-12</v>
      </c>
      <c r="M751" s="12">
        <v>0</v>
      </c>
      <c r="N751" s="12">
        <v>2.0000000000000001E-4</v>
      </c>
      <c r="O751" s="12">
        <v>-4.8358333333333405</v>
      </c>
      <c r="P751" s="12">
        <v>-4.8358333333333405</v>
      </c>
      <c r="Q751" s="12">
        <v>5.1768916666666678E-9</v>
      </c>
      <c r="R751" s="12">
        <v>0</v>
      </c>
      <c r="S751" s="12">
        <v>2.7749999999999929E-6</v>
      </c>
      <c r="T751" s="12">
        <v>6.3274999999999983E-6</v>
      </c>
      <c r="U751" s="12">
        <v>6.3274999999999983E-6</v>
      </c>
      <c r="V751" s="12">
        <v>0</v>
      </c>
      <c r="W751" s="12">
        <v>0</v>
      </c>
      <c r="X751" s="12">
        <v>1.2858333333333336</v>
      </c>
      <c r="Y751" s="12">
        <v>2324.166666666667</v>
      </c>
      <c r="Z751" s="12">
        <f t="shared" ref="Z751:AA751" si="112">Z750+0.0002</f>
        <v>-5.9999999999999984E-4</v>
      </c>
      <c r="AA751" s="12">
        <f t="shared" si="112"/>
        <v>-4.0000000000000007E-4</v>
      </c>
      <c r="AB751" s="5">
        <v>2</v>
      </c>
    </row>
    <row r="752" spans="1:28" x14ac:dyDescent="0.25">
      <c r="C752" s="5">
        <v>5</v>
      </c>
      <c r="D752" s="12">
        <v>55943504086.275177</v>
      </c>
      <c r="E752" s="12">
        <v>55943504086.275177</v>
      </c>
      <c r="F752" s="12">
        <v>0.19612014491532559</v>
      </c>
      <c r="G752" s="12">
        <v>0</v>
      </c>
      <c r="H752" s="12">
        <v>18700000000</v>
      </c>
      <c r="I752" s="12">
        <v>20685000000</v>
      </c>
      <c r="J752" s="12">
        <v>20685000000</v>
      </c>
      <c r="K752" s="12">
        <v>-5.88477366255142E-12</v>
      </c>
      <c r="L752" s="12">
        <v>-5.88477366255142E-12</v>
      </c>
      <c r="M752" s="12">
        <v>0</v>
      </c>
      <c r="N752" s="12">
        <v>2.0000000000000001E-4</v>
      </c>
      <c r="O752" s="12">
        <v>43.522500000000008</v>
      </c>
      <c r="P752" s="12">
        <v>43.522500000000008</v>
      </c>
      <c r="Q752" s="12">
        <v>4.1279750000000001E-9</v>
      </c>
      <c r="R752" s="12">
        <v>0</v>
      </c>
      <c r="S752" s="12">
        <v>1.5024999999999999E-5</v>
      </c>
      <c r="T752" s="12">
        <v>5.8524999999999986E-6</v>
      </c>
      <c r="U752" s="12">
        <v>5.8524999999999986E-6</v>
      </c>
      <c r="V752" s="12">
        <v>0</v>
      </c>
      <c r="W752" s="12">
        <v>0</v>
      </c>
      <c r="X752" s="12">
        <v>1.2275</v>
      </c>
      <c r="Y752" s="12">
        <v>2282.5</v>
      </c>
      <c r="Z752" s="12">
        <f t="shared" ref="Z752:AA752" si="113">Z751+0.0002</f>
        <v>-3.9999999999999986E-4</v>
      </c>
      <c r="AA752" s="12">
        <f t="shared" si="113"/>
        <v>-2.0000000000000006E-4</v>
      </c>
      <c r="AB752" s="5">
        <v>2</v>
      </c>
    </row>
    <row r="753" spans="2:28" x14ac:dyDescent="0.25">
      <c r="C753" s="5">
        <v>6</v>
      </c>
      <c r="D753" s="12">
        <v>60199338613.194031</v>
      </c>
      <c r="E753" s="12">
        <v>60199338613.194031</v>
      </c>
      <c r="F753" s="12">
        <v>0.20787345184935546</v>
      </c>
      <c r="G753" s="12">
        <v>0</v>
      </c>
      <c r="H753" s="12">
        <v>19700000000</v>
      </c>
      <c r="I753" s="12">
        <v>20735000000</v>
      </c>
      <c r="J753" s="12">
        <v>20735000000</v>
      </c>
      <c r="K753" s="12">
        <v>-4.3758573388202873E-12</v>
      </c>
      <c r="L753" s="12">
        <v>-4.3758573388202873E-12</v>
      </c>
      <c r="M753" s="12">
        <v>0</v>
      </c>
      <c r="N753" s="12">
        <v>2.0000000000000001E-4</v>
      </c>
      <c r="O753" s="12">
        <v>91.880833333333328</v>
      </c>
      <c r="P753" s="12">
        <v>91.880833333333328</v>
      </c>
      <c r="Q753" s="12">
        <v>3.0790583333333341E-9</v>
      </c>
      <c r="R753" s="12">
        <v>0</v>
      </c>
      <c r="S753" s="12">
        <v>2.7274999999999999E-5</v>
      </c>
      <c r="T753" s="12">
        <v>5.3774999999999989E-6</v>
      </c>
      <c r="U753" s="12">
        <v>5.3774999999999989E-6</v>
      </c>
      <c r="V753" s="12">
        <v>0</v>
      </c>
      <c r="W753" s="12">
        <v>0</v>
      </c>
      <c r="X753" s="12">
        <v>1.1691666666666669</v>
      </c>
      <c r="Y753" s="12">
        <v>2240.833333333333</v>
      </c>
      <c r="Z753" s="12">
        <f t="shared" ref="Z753:AA753" si="114">Z752+0.0002</f>
        <v>-1.9999999999999985E-4</v>
      </c>
      <c r="AA753" s="12">
        <f t="shared" si="114"/>
        <v>0</v>
      </c>
      <c r="AB753" s="5">
        <v>2</v>
      </c>
    </row>
    <row r="754" spans="2:28" x14ac:dyDescent="0.25">
      <c r="C754" s="5">
        <v>7</v>
      </c>
      <c r="D754" s="12">
        <v>64455173140.112915</v>
      </c>
      <c r="E754" s="12">
        <v>64455173140.112915</v>
      </c>
      <c r="F754" s="12">
        <v>0.21962675878338522</v>
      </c>
      <c r="G754" s="12">
        <v>0</v>
      </c>
      <c r="H754" s="12">
        <v>20700000000</v>
      </c>
      <c r="I754" s="12">
        <v>20785000000</v>
      </c>
      <c r="J754" s="12">
        <v>20785000000</v>
      </c>
      <c r="K754" s="12">
        <v>-2.8669410150891546E-12</v>
      </c>
      <c r="L754" s="12">
        <v>-2.8669410150891546E-12</v>
      </c>
      <c r="M754" s="12">
        <v>0</v>
      </c>
      <c r="N754" s="12">
        <v>2.0000000000000001E-4</v>
      </c>
      <c r="O754" s="12">
        <v>140.23916666666662</v>
      </c>
      <c r="P754" s="12">
        <v>140.23916666666662</v>
      </c>
      <c r="Q754" s="12">
        <v>2.0301416666666672E-9</v>
      </c>
      <c r="R754" s="12">
        <v>0</v>
      </c>
      <c r="S754" s="12">
        <v>3.9524999999999999E-5</v>
      </c>
      <c r="T754" s="12">
        <v>4.9024999999999992E-6</v>
      </c>
      <c r="U754" s="12">
        <v>4.9024999999999992E-6</v>
      </c>
      <c r="V754" s="12">
        <v>0</v>
      </c>
      <c r="W754" s="12">
        <v>0</v>
      </c>
      <c r="X754" s="12">
        <v>1.1108333333333333</v>
      </c>
      <c r="Y754" s="12">
        <v>2199.166666666667</v>
      </c>
      <c r="Z754" s="12">
        <f t="shared" ref="Z754:AA754" si="115">Z753+0.0002</f>
        <v>0</v>
      </c>
      <c r="AA754" s="12">
        <f t="shared" si="115"/>
        <v>2.0000000000000001E-4</v>
      </c>
      <c r="AB754" s="5">
        <v>2</v>
      </c>
    </row>
    <row r="755" spans="2:28" x14ac:dyDescent="0.25">
      <c r="C755" s="5">
        <v>8</v>
      </c>
      <c r="D755" s="12">
        <v>68711007667.031769</v>
      </c>
      <c r="E755" s="12">
        <v>68711007667.031769</v>
      </c>
      <c r="F755" s="12">
        <v>0.2313800657174151</v>
      </c>
      <c r="G755" s="12">
        <v>0</v>
      </c>
      <c r="H755" s="12">
        <v>21700000000</v>
      </c>
      <c r="I755" s="12">
        <v>20835000000</v>
      </c>
      <c r="J755" s="12">
        <v>20835000000</v>
      </c>
      <c r="K755" s="12">
        <v>-1.3580246913580202E-12</v>
      </c>
      <c r="L755" s="12">
        <v>-1.3580246913580202E-12</v>
      </c>
      <c r="M755" s="12">
        <v>0</v>
      </c>
      <c r="N755" s="12">
        <v>2.0000000000000001E-4</v>
      </c>
      <c r="O755" s="12">
        <v>188.59750000000003</v>
      </c>
      <c r="P755" s="12">
        <v>188.59750000000003</v>
      </c>
      <c r="Q755" s="12">
        <v>9.812250000000004E-10</v>
      </c>
      <c r="R755" s="12">
        <v>0</v>
      </c>
      <c r="S755" s="12">
        <v>5.1774999999999998E-5</v>
      </c>
      <c r="T755" s="12">
        <v>4.4274999999999995E-6</v>
      </c>
      <c r="U755" s="12">
        <v>4.4274999999999995E-6</v>
      </c>
      <c r="V755" s="12">
        <v>0</v>
      </c>
      <c r="W755" s="12">
        <v>0</v>
      </c>
      <c r="X755" s="12">
        <v>1.0525000000000002</v>
      </c>
      <c r="Y755" s="12">
        <v>2157.5</v>
      </c>
      <c r="Z755" s="12">
        <f t="shared" ref="Z755:AA755" si="116">Z754+0.0002</f>
        <v>2.0000000000000001E-4</v>
      </c>
      <c r="AA755" s="12">
        <f t="shared" si="116"/>
        <v>4.0000000000000002E-4</v>
      </c>
      <c r="AB755" s="5">
        <v>2</v>
      </c>
    </row>
    <row r="756" spans="2:28" x14ac:dyDescent="0.25">
      <c r="C756" s="5">
        <v>9</v>
      </c>
      <c r="D756" s="12">
        <v>72966842193.950653</v>
      </c>
      <c r="E756" s="12">
        <v>72966842193.950653</v>
      </c>
      <c r="F756" s="12">
        <v>0.24313337265144486</v>
      </c>
      <c r="G756" s="12">
        <v>0</v>
      </c>
      <c r="H756" s="12">
        <v>22700000000</v>
      </c>
      <c r="I756" s="12">
        <v>20885000000</v>
      </c>
      <c r="J756" s="12">
        <v>20885000000</v>
      </c>
      <c r="K756" s="12">
        <v>1.5089163237311408E-13</v>
      </c>
      <c r="L756" s="12">
        <v>1.5089163237311408E-13</v>
      </c>
      <c r="M756" s="12">
        <v>0</v>
      </c>
      <c r="N756" s="12">
        <v>2.0000000000000001E-4</v>
      </c>
      <c r="O756" s="12">
        <v>236.95583333333337</v>
      </c>
      <c r="P756" s="12">
        <v>236.95583333333337</v>
      </c>
      <c r="Q756" s="12">
        <v>-6.7691666666667268E-11</v>
      </c>
      <c r="R756" s="12">
        <v>0</v>
      </c>
      <c r="S756" s="12">
        <v>6.4024999999999998E-5</v>
      </c>
      <c r="T756" s="12">
        <v>3.9524999999999982E-6</v>
      </c>
      <c r="U756" s="12">
        <v>3.9524999999999982E-6</v>
      </c>
      <c r="V756" s="12">
        <v>0</v>
      </c>
      <c r="W756" s="12">
        <v>0</v>
      </c>
      <c r="X756" s="12">
        <v>0.99416666666666664</v>
      </c>
      <c r="Y756" s="12">
        <v>2115.833333333333</v>
      </c>
      <c r="Z756" s="12">
        <f t="shared" ref="Z756:AA756" si="117">Z755+0.0002</f>
        <v>4.0000000000000002E-4</v>
      </c>
      <c r="AA756" s="12">
        <f t="shared" si="117"/>
        <v>6.0000000000000006E-4</v>
      </c>
      <c r="AB756" s="5">
        <v>2</v>
      </c>
    </row>
    <row r="757" spans="2:28" x14ac:dyDescent="0.25">
      <c r="C757" s="5">
        <v>10</v>
      </c>
      <c r="D757" s="12">
        <v>77222676720.869507</v>
      </c>
      <c r="E757" s="12">
        <v>77222676720.869507</v>
      </c>
      <c r="F757" s="12">
        <v>0.25488667958547473</v>
      </c>
      <c r="G757" s="12">
        <v>0</v>
      </c>
      <c r="H757" s="12">
        <v>23700000000</v>
      </c>
      <c r="I757" s="12">
        <v>20935000000</v>
      </c>
      <c r="J757" s="12">
        <v>20935000000</v>
      </c>
      <c r="K757" s="12">
        <v>1.6598079561042468E-12</v>
      </c>
      <c r="L757" s="12">
        <v>1.6598079561042468E-12</v>
      </c>
      <c r="M757" s="12">
        <v>0</v>
      </c>
      <c r="N757" s="12">
        <v>2.0000000000000001E-4</v>
      </c>
      <c r="O757" s="12">
        <v>285.31416666666672</v>
      </c>
      <c r="P757" s="12">
        <v>285.31416666666672</v>
      </c>
      <c r="Q757" s="12">
        <v>-1.1166083333333349E-9</v>
      </c>
      <c r="R757" s="12">
        <v>0</v>
      </c>
      <c r="S757" s="12">
        <v>7.6275000000000024E-5</v>
      </c>
      <c r="T757" s="12">
        <v>3.4775000000000002E-6</v>
      </c>
      <c r="U757" s="12">
        <v>3.4775000000000002E-6</v>
      </c>
      <c r="V757" s="12">
        <v>0</v>
      </c>
      <c r="W757" s="12">
        <v>0</v>
      </c>
      <c r="X757" s="12">
        <v>0.93583333333333352</v>
      </c>
      <c r="Y757" s="12">
        <v>2074.166666666667</v>
      </c>
      <c r="Z757" s="12">
        <f t="shared" ref="Z757:AA757" si="118">Z756+0.0002</f>
        <v>6.0000000000000006E-4</v>
      </c>
      <c r="AA757" s="12">
        <f t="shared" si="118"/>
        <v>8.0000000000000004E-4</v>
      </c>
      <c r="AB757" s="5">
        <v>2</v>
      </c>
    </row>
    <row r="758" spans="2:28" x14ac:dyDescent="0.25">
      <c r="C758" s="5">
        <v>11</v>
      </c>
      <c r="D758" s="12">
        <v>81478511247.788361</v>
      </c>
      <c r="E758" s="12">
        <v>81478511247.788361</v>
      </c>
      <c r="F758" s="12">
        <v>0.2666399865195046</v>
      </c>
      <c r="G758" s="12">
        <v>0</v>
      </c>
      <c r="H758" s="12">
        <v>24700000000</v>
      </c>
      <c r="I758" s="12">
        <v>20985000000</v>
      </c>
      <c r="J758" s="12">
        <v>20985000000</v>
      </c>
      <c r="K758" s="12">
        <v>3.1687242798353811E-12</v>
      </c>
      <c r="L758" s="12">
        <v>3.1687242798353811E-12</v>
      </c>
      <c r="M758" s="12">
        <v>0</v>
      </c>
      <c r="N758" s="12">
        <v>2.0000000000000001E-4</v>
      </c>
      <c r="O758" s="12">
        <v>333.67249999999996</v>
      </c>
      <c r="P758" s="12">
        <v>333.67249999999996</v>
      </c>
      <c r="Q758" s="12">
        <v>-2.1655249999999993E-9</v>
      </c>
      <c r="R758" s="12">
        <v>0</v>
      </c>
      <c r="S758" s="12">
        <v>8.8524999999999997E-5</v>
      </c>
      <c r="T758" s="12">
        <v>3.0024999999999988E-6</v>
      </c>
      <c r="U758" s="12">
        <v>3.0024999999999988E-6</v>
      </c>
      <c r="V758" s="12">
        <v>0</v>
      </c>
      <c r="W758" s="12">
        <v>0</v>
      </c>
      <c r="X758" s="12">
        <v>0.87749999999999995</v>
      </c>
      <c r="Y758" s="12">
        <v>2032.5</v>
      </c>
      <c r="Z758" s="12">
        <f t="shared" ref="Z758:AA758" si="119">Z757+0.0002</f>
        <v>8.0000000000000004E-4</v>
      </c>
      <c r="AA758" s="12">
        <f t="shared" si="119"/>
        <v>1E-3</v>
      </c>
      <c r="AB758" s="5">
        <v>2</v>
      </c>
    </row>
    <row r="759" spans="2:28" x14ac:dyDescent="0.25">
      <c r="B759" t="s">
        <v>296</v>
      </c>
      <c r="C759" s="14">
        <v>12</v>
      </c>
      <c r="D759" s="12">
        <v>85734345774.707245</v>
      </c>
      <c r="E759" s="12">
        <v>85734345774.707245</v>
      </c>
      <c r="F759" s="12">
        <v>0.27839329345353447</v>
      </c>
      <c r="G759" s="12">
        <v>0</v>
      </c>
      <c r="H759" s="12">
        <v>25700000000</v>
      </c>
      <c r="I759" s="12">
        <v>21035000000</v>
      </c>
      <c r="J759" s="12">
        <v>21035000000</v>
      </c>
      <c r="K759" s="12">
        <v>4.6776406035665154E-12</v>
      </c>
      <c r="L759" s="12">
        <v>4.6776406035665154E-12</v>
      </c>
      <c r="M759" s="12">
        <v>0</v>
      </c>
      <c r="N759" s="12">
        <v>2.0000000000000001E-4</v>
      </c>
      <c r="O759" s="12">
        <v>382.03083333333342</v>
      </c>
      <c r="P759" s="12">
        <v>382.03083333333342</v>
      </c>
      <c r="Q759" s="12">
        <v>-3.2144416666666686E-9</v>
      </c>
      <c r="R759" s="12">
        <v>0</v>
      </c>
      <c r="S759" s="12">
        <v>1.0077500000000002E-4</v>
      </c>
      <c r="T759" s="12">
        <v>2.5274999999999991E-6</v>
      </c>
      <c r="U759" s="12">
        <v>2.5274999999999991E-6</v>
      </c>
      <c r="V759" s="12">
        <v>0</v>
      </c>
      <c r="W759" s="12">
        <v>0</v>
      </c>
      <c r="X759" s="12">
        <v>0.81916666666666682</v>
      </c>
      <c r="Y759" s="12">
        <v>1990.833333333333</v>
      </c>
      <c r="Z759" s="12">
        <f t="shared" ref="Z759:AA759" si="120">Z758+0.0002</f>
        <v>1E-3</v>
      </c>
      <c r="AA759" s="12">
        <f t="shared" si="120"/>
        <v>1.2000000000000001E-3</v>
      </c>
      <c r="AB759" s="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57"/>
  <sheetViews>
    <sheetView topLeftCell="A36" workbookViewId="0">
      <selection activeCell="L51" sqref="L51"/>
    </sheetView>
  </sheetViews>
  <sheetFormatPr defaultRowHeight="14" x14ac:dyDescent="0.25"/>
  <cols>
    <col min="1" max="1" width="12.90625" customWidth="1"/>
    <col min="2" max="2" width="15.36328125" customWidth="1"/>
    <col min="3" max="3" width="11.81640625" customWidth="1"/>
    <col min="4" max="4" width="11.90625" customWidth="1"/>
    <col min="5" max="5" width="10.453125" bestFit="1" customWidth="1"/>
    <col min="6" max="6" width="11.36328125" customWidth="1"/>
    <col min="7" max="7" width="10.54296875" bestFit="1" customWidth="1"/>
    <col min="8" max="8" width="10.6328125" customWidth="1"/>
    <col min="9" max="9" width="11" customWidth="1"/>
    <col min="10" max="10" width="11.36328125" bestFit="1" customWidth="1"/>
    <col min="11" max="12" width="11.63281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" customWidth="1"/>
    <col min="18" max="18" width="11.54296875" customWidth="1"/>
    <col min="19" max="19" width="11.7265625" customWidth="1"/>
    <col min="20" max="23" width="10.26953125" bestFit="1" customWidth="1"/>
    <col min="24" max="25" width="11.36328125" bestFit="1" customWidth="1"/>
    <col min="26" max="26" width="10.90625" customWidth="1"/>
    <col min="27" max="27" width="11.4531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37</v>
      </c>
      <c r="C1" s="1" t="s">
        <v>39</v>
      </c>
      <c r="D1" s="1" t="s">
        <v>42</v>
      </c>
      <c r="E1" s="1" t="s">
        <v>40</v>
      </c>
      <c r="F1" s="1" t="s">
        <v>41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46</v>
      </c>
      <c r="L1" t="s">
        <v>174</v>
      </c>
      <c r="M1" t="s">
        <v>176</v>
      </c>
      <c r="N1" t="s">
        <v>177</v>
      </c>
      <c r="O1" t="s">
        <v>227</v>
      </c>
      <c r="P1" t="s">
        <v>228</v>
      </c>
      <c r="AE1" s="2" t="s">
        <v>130</v>
      </c>
      <c r="BB1" s="54"/>
    </row>
    <row r="2" spans="1:54" x14ac:dyDescent="0.25">
      <c r="A2" s="1" t="s">
        <v>229</v>
      </c>
      <c r="B2" s="1">
        <v>166000000000</v>
      </c>
      <c r="C2" s="1">
        <v>77000000000</v>
      </c>
      <c r="D2" s="1">
        <v>44500000000</v>
      </c>
      <c r="E2" s="1">
        <v>43000000000</v>
      </c>
      <c r="F2" s="1">
        <v>43000000000</v>
      </c>
      <c r="G2" s="1">
        <v>-4.4000000000000004</v>
      </c>
      <c r="H2" s="1">
        <v>0</v>
      </c>
      <c r="I2" s="1">
        <v>1.26E-8</v>
      </c>
      <c r="J2" s="1">
        <v>1.0000000000000001E-5</v>
      </c>
      <c r="K2" s="1">
        <v>0</v>
      </c>
      <c r="L2" s="1">
        <v>1.5699999999999999E-5</v>
      </c>
      <c r="M2" s="1">
        <v>0</v>
      </c>
      <c r="N2" s="1">
        <v>0</v>
      </c>
      <c r="O2" s="1">
        <v>3.2</v>
      </c>
      <c r="P2" s="1">
        <v>5800</v>
      </c>
      <c r="BB2" s="54"/>
    </row>
    <row r="3" spans="1:54" x14ac:dyDescent="0.25">
      <c r="A3" s="1" t="s">
        <v>230</v>
      </c>
      <c r="B3" s="1">
        <v>286000000000</v>
      </c>
      <c r="C3" s="1">
        <v>173000000000</v>
      </c>
      <c r="D3" s="1">
        <v>56500000000</v>
      </c>
      <c r="E3" s="1">
        <v>43500000000</v>
      </c>
      <c r="F3" s="1">
        <v>43500000000</v>
      </c>
      <c r="G3" s="1">
        <v>0</v>
      </c>
      <c r="H3" s="1">
        <v>580.29999999999995</v>
      </c>
      <c r="I3" s="1">
        <v>9.3000000000000002E-11</v>
      </c>
      <c r="J3" s="1">
        <v>1.5699999999999999E-4</v>
      </c>
      <c r="K3" s="1">
        <v>0</v>
      </c>
      <c r="L3" s="1">
        <v>1.0000000000000001E-5</v>
      </c>
      <c r="M3" s="1">
        <v>0</v>
      </c>
      <c r="N3" s="1">
        <v>0</v>
      </c>
      <c r="O3" s="1">
        <v>2.5</v>
      </c>
      <c r="P3" s="1">
        <v>5300</v>
      </c>
      <c r="AE3" t="s">
        <v>26</v>
      </c>
      <c r="AF3" t="s">
        <v>140</v>
      </c>
      <c r="AG3" t="s">
        <v>84</v>
      </c>
      <c r="AH3" t="s">
        <v>90</v>
      </c>
      <c r="AI3" t="s">
        <v>156</v>
      </c>
      <c r="AJ3" t="s">
        <v>87</v>
      </c>
      <c r="AK3" t="s">
        <v>86</v>
      </c>
      <c r="AL3" s="5" t="s">
        <v>88</v>
      </c>
      <c r="AM3" t="s">
        <v>89</v>
      </c>
      <c r="AN3" t="s">
        <v>137</v>
      </c>
      <c r="AO3" t="s">
        <v>138</v>
      </c>
      <c r="AP3" t="s">
        <v>61</v>
      </c>
      <c r="BB3" s="54"/>
    </row>
    <row r="4" spans="1:54" x14ac:dyDescent="0.25">
      <c r="A4" s="1"/>
      <c r="B4" s="1"/>
      <c r="C4" s="1"/>
      <c r="AE4">
        <v>1</v>
      </c>
      <c r="AF4" s="12">
        <v>0.3125</v>
      </c>
      <c r="AG4" s="12">
        <v>2.0000000000000001E-4</v>
      </c>
      <c r="AH4" s="22">
        <f>AF4*AG4</f>
        <v>6.2500000000000001E-5</v>
      </c>
      <c r="AI4" s="12">
        <f t="shared" ref="AI4:AI15" si="0">AF4*AG4</f>
        <v>6.2500000000000001E-5</v>
      </c>
      <c r="AJ4" s="22">
        <f>SUM(AI4:AI15)</f>
        <v>9.2306672367591623E-4</v>
      </c>
      <c r="AK4" s="23">
        <f>AH4/AJ4</f>
        <v>6.770908147474658E-2</v>
      </c>
      <c r="AL4" s="36">
        <f>1-AM4</f>
        <v>0.93229091852525348</v>
      </c>
      <c r="AM4" s="36">
        <f>AH4/AJ4</f>
        <v>6.770908147474658E-2</v>
      </c>
      <c r="AN4" s="27">
        <v>20</v>
      </c>
      <c r="AO4">
        <v>300</v>
      </c>
      <c r="AP4">
        <f>AN4*AL4+AO4*AM4</f>
        <v>38.958542812929039</v>
      </c>
      <c r="BB4" s="54"/>
    </row>
    <row r="5" spans="1:54" x14ac:dyDescent="0.25">
      <c r="A5" s="1"/>
      <c r="B5" s="1"/>
      <c r="C5" s="1"/>
      <c r="AE5">
        <v>2</v>
      </c>
      <c r="AF5" s="12">
        <v>0.38022813688213919</v>
      </c>
      <c r="AG5" s="12">
        <v>2.0000000000000001E-4</v>
      </c>
      <c r="AH5" s="22">
        <f t="shared" ref="AH5:AH15" si="1">AF5*AG5+AH4</f>
        <v>1.3854562737642784E-4</v>
      </c>
      <c r="AI5" s="12">
        <f t="shared" si="0"/>
        <v>7.6045627376427835E-5</v>
      </c>
      <c r="AJ5" s="22">
        <v>9.2306672367591623E-4</v>
      </c>
      <c r="AK5" s="23">
        <f t="shared" ref="AK5:AK15" si="2">AH5/AJ5</f>
        <v>0.15009275475200692</v>
      </c>
      <c r="AL5" s="36">
        <f t="shared" ref="AL5:AL15" si="3">1-AM5</f>
        <v>0.8499072452479931</v>
      </c>
      <c r="AM5" s="36">
        <f t="shared" ref="AM5:AM15" si="4">AH5/AJ5</f>
        <v>0.15009275475200692</v>
      </c>
      <c r="AN5" s="27">
        <v>20</v>
      </c>
      <c r="AO5">
        <v>300</v>
      </c>
      <c r="AP5">
        <f t="shared" ref="AP5:AP15" si="5">AN5*AL5+AO5*AM5</f>
        <v>62.025971330561944</v>
      </c>
      <c r="BB5" s="54"/>
    </row>
    <row r="6" spans="1:54" x14ac:dyDescent="0.25">
      <c r="A6" s="1"/>
      <c r="B6" s="1"/>
      <c r="C6" s="1"/>
      <c r="AE6">
        <v>3</v>
      </c>
      <c r="AF6" s="12">
        <v>0.38022813746570755</v>
      </c>
      <c r="AG6" s="12">
        <v>2.0000000000000001E-4</v>
      </c>
      <c r="AH6" s="22">
        <f t="shared" si="1"/>
        <v>2.1459125486956933E-4</v>
      </c>
      <c r="AI6" s="12">
        <f t="shared" si="0"/>
        <v>7.6045627493141508E-5</v>
      </c>
      <c r="AJ6" s="22">
        <v>9.2306672367591623E-4</v>
      </c>
      <c r="AK6" s="23">
        <f t="shared" si="2"/>
        <v>0.23247642815570846</v>
      </c>
      <c r="AL6" s="36">
        <f t="shared" si="3"/>
        <v>0.76752357184429154</v>
      </c>
      <c r="AM6" s="36">
        <f t="shared" si="4"/>
        <v>0.23247642815570846</v>
      </c>
      <c r="AN6" s="27">
        <v>20</v>
      </c>
      <c r="AO6">
        <v>300</v>
      </c>
      <c r="AP6">
        <f t="shared" si="5"/>
        <v>85.093399883598366</v>
      </c>
      <c r="BB6" s="54"/>
    </row>
    <row r="7" spans="1:54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232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83</v>
      </c>
      <c r="X7" s="3" t="s">
        <v>17</v>
      </c>
      <c r="Y7" s="3" t="s">
        <v>18</v>
      </c>
      <c r="Z7" s="3" t="s">
        <v>19</v>
      </c>
      <c r="AA7" s="3" t="s">
        <v>20</v>
      </c>
      <c r="AE7">
        <v>4</v>
      </c>
      <c r="AF7" s="12">
        <v>0.38022823339533479</v>
      </c>
      <c r="AG7" s="12">
        <v>2.0000000000000001E-4</v>
      </c>
      <c r="AH7" s="22">
        <f t="shared" si="1"/>
        <v>2.906369015486363E-4</v>
      </c>
      <c r="AI7" s="12">
        <f t="shared" si="0"/>
        <v>7.6045646679066966E-5</v>
      </c>
      <c r="AJ7" s="22">
        <v>9.2306672367591623E-4</v>
      </c>
      <c r="AK7" s="23">
        <f t="shared" si="2"/>
        <v>0.31486012234439226</v>
      </c>
      <c r="AL7" s="36">
        <f t="shared" si="3"/>
        <v>0.68513987765560769</v>
      </c>
      <c r="AM7" s="36">
        <f t="shared" si="4"/>
        <v>0.31486012234439226</v>
      </c>
      <c r="AN7" s="27">
        <v>20</v>
      </c>
      <c r="AO7">
        <v>300</v>
      </c>
      <c r="AP7">
        <f t="shared" si="5"/>
        <v>108.16083425642982</v>
      </c>
      <c r="BB7" s="54"/>
    </row>
    <row r="8" spans="1:54" x14ac:dyDescent="0.25">
      <c r="A8" t="s">
        <v>230</v>
      </c>
      <c r="B8" s="14">
        <v>1</v>
      </c>
      <c r="C8" s="12">
        <v>148061601651.36072</v>
      </c>
      <c r="D8" s="12">
        <v>148061601651.36072</v>
      </c>
      <c r="E8" s="12">
        <v>0.49214339876990487</v>
      </c>
      <c r="F8" s="12">
        <v>0</v>
      </c>
      <c r="G8" s="12">
        <v>45900000000</v>
      </c>
      <c r="H8" s="12">
        <v>41795000000</v>
      </c>
      <c r="I8" s="12">
        <v>41795000000</v>
      </c>
      <c r="J8" s="12">
        <v>1.0562414266117961E-12</v>
      </c>
      <c r="K8" s="12">
        <v>1.0562414266117961E-12</v>
      </c>
      <c r="L8" s="12">
        <v>0</v>
      </c>
      <c r="M8" s="12">
        <v>2.0000000000000001E-4</v>
      </c>
      <c r="N8" s="12">
        <v>498.09083333333342</v>
      </c>
      <c r="O8" s="12">
        <v>498.09083333333342</v>
      </c>
      <c r="P8" s="12">
        <v>-6.598416666666692E-10</v>
      </c>
      <c r="Q8" s="12">
        <v>0</v>
      </c>
      <c r="R8" s="12">
        <v>1.3417500000000002E-4</v>
      </c>
      <c r="S8" s="12">
        <v>7.667499999999999E-6</v>
      </c>
      <c r="T8" s="12">
        <v>7.667499999999999E-6</v>
      </c>
      <c r="U8" s="12">
        <v>0</v>
      </c>
      <c r="V8" s="12">
        <v>0</v>
      </c>
      <c r="W8" s="12">
        <v>1.9591666666666667</v>
      </c>
      <c r="X8" s="12">
        <v>4210.833333333333</v>
      </c>
      <c r="Y8" s="12">
        <v>-1.1999999999999999E-3</v>
      </c>
      <c r="Z8" s="12">
        <v>-1E-3</v>
      </c>
      <c r="AA8" s="5">
        <v>2</v>
      </c>
      <c r="AE8">
        <v>5</v>
      </c>
      <c r="AF8" s="12">
        <v>0.38023092859131269</v>
      </c>
      <c r="AG8" s="12">
        <v>2.0000000000000001E-4</v>
      </c>
      <c r="AH8" s="22">
        <f t="shared" si="1"/>
        <v>3.6668308726689881E-4</v>
      </c>
      <c r="AI8" s="12">
        <f t="shared" si="0"/>
        <v>7.6046185718262543E-5</v>
      </c>
      <c r="AJ8" s="22">
        <v>9.2306672367591623E-4</v>
      </c>
      <c r="AK8" s="23">
        <f t="shared" si="2"/>
        <v>0.397244400498657</v>
      </c>
      <c r="AL8" s="36">
        <f t="shared" si="3"/>
        <v>0.60275559950134294</v>
      </c>
      <c r="AM8" s="36">
        <f t="shared" si="4"/>
        <v>0.397244400498657</v>
      </c>
      <c r="AN8" s="27">
        <v>20</v>
      </c>
      <c r="AO8">
        <v>300</v>
      </c>
      <c r="AP8">
        <f t="shared" si="5"/>
        <v>131.22843213962398</v>
      </c>
      <c r="BB8" s="54"/>
    </row>
    <row r="9" spans="1:54" x14ac:dyDescent="0.25">
      <c r="B9" s="5">
        <v>2</v>
      </c>
      <c r="C9" s="12">
        <v>143805767124.44183</v>
      </c>
      <c r="D9" s="12">
        <v>143805767124.44183</v>
      </c>
      <c r="E9" s="12">
        <v>0.480390091835875</v>
      </c>
      <c r="F9" s="12">
        <v>0</v>
      </c>
      <c r="G9" s="12">
        <v>44900000000</v>
      </c>
      <c r="H9" s="12">
        <v>41745000000</v>
      </c>
      <c r="I9" s="12">
        <v>41745000000</v>
      </c>
      <c r="J9" s="12">
        <v>-4.526748971193382E-13</v>
      </c>
      <c r="K9" s="12">
        <v>-4.526748971193382E-13</v>
      </c>
      <c r="L9" s="12">
        <v>0</v>
      </c>
      <c r="M9" s="12">
        <v>2.0000000000000001E-4</v>
      </c>
      <c r="N9" s="12">
        <v>449.73249999999996</v>
      </c>
      <c r="O9" s="12">
        <v>449.73249999999996</v>
      </c>
      <c r="P9" s="12">
        <v>3.8907500000000013E-10</v>
      </c>
      <c r="Q9" s="12">
        <v>0</v>
      </c>
      <c r="R9" s="12">
        <v>1.21925E-4</v>
      </c>
      <c r="S9" s="12">
        <v>8.1424999999999987E-6</v>
      </c>
      <c r="T9" s="12">
        <v>8.1424999999999987E-6</v>
      </c>
      <c r="U9" s="12">
        <v>0</v>
      </c>
      <c r="V9" s="12">
        <v>0</v>
      </c>
      <c r="W9" s="12">
        <v>2.0175000000000001</v>
      </c>
      <c r="X9" s="12">
        <v>4252.5</v>
      </c>
      <c r="Y9" s="12">
        <f t="shared" ref="Y9:Z19" si="6">Y8+0.0002</f>
        <v>-9.999999999999998E-4</v>
      </c>
      <c r="Z9" s="12">
        <f t="shared" si="6"/>
        <v>-8.0000000000000004E-4</v>
      </c>
      <c r="AA9" s="5">
        <v>2</v>
      </c>
      <c r="AE9">
        <v>6</v>
      </c>
      <c r="AF9" s="12">
        <v>0.38026259972042431</v>
      </c>
      <c r="AG9" s="12">
        <v>2.0000000000000001E-4</v>
      </c>
      <c r="AH9" s="22">
        <f t="shared" si="1"/>
        <v>4.4273560721098368E-4</v>
      </c>
      <c r="AI9" s="12">
        <f t="shared" si="0"/>
        <v>7.6052519944084867E-5</v>
      </c>
      <c r="AJ9" s="22">
        <v>9.2306672367591623E-4</v>
      </c>
      <c r="AK9" s="23">
        <f t="shared" si="2"/>
        <v>0.47963554080671827</v>
      </c>
      <c r="AL9" s="36">
        <f t="shared" si="3"/>
        <v>0.52036445919328167</v>
      </c>
      <c r="AM9" s="36">
        <f t="shared" si="4"/>
        <v>0.47963554080671827</v>
      </c>
      <c r="AN9" s="27">
        <v>20</v>
      </c>
      <c r="AO9">
        <v>300</v>
      </c>
      <c r="AP9">
        <f t="shared" si="5"/>
        <v>154.29795142588111</v>
      </c>
      <c r="BB9" s="54"/>
    </row>
    <row r="10" spans="1:54" x14ac:dyDescent="0.25">
      <c r="B10" s="5">
        <v>3</v>
      </c>
      <c r="C10" s="12">
        <v>139549932597.52295</v>
      </c>
      <c r="D10" s="12">
        <v>139549932597.52295</v>
      </c>
      <c r="E10" s="12">
        <v>0.46863678490184513</v>
      </c>
      <c r="F10" s="12">
        <v>0</v>
      </c>
      <c r="G10" s="12">
        <v>43900000000</v>
      </c>
      <c r="H10" s="12">
        <v>41695000000</v>
      </c>
      <c r="I10" s="12">
        <v>41695000000</v>
      </c>
      <c r="J10" s="12">
        <v>-1.9615912208504725E-12</v>
      </c>
      <c r="K10" s="12">
        <v>-1.9615912208504725E-12</v>
      </c>
      <c r="L10" s="12">
        <v>0</v>
      </c>
      <c r="M10" s="12">
        <v>2.0000000000000001E-4</v>
      </c>
      <c r="N10" s="12">
        <v>401.37416666666672</v>
      </c>
      <c r="O10" s="12">
        <v>401.37416666666672</v>
      </c>
      <c r="P10" s="12">
        <v>1.4379916666666645E-9</v>
      </c>
      <c r="Q10" s="12">
        <v>0</v>
      </c>
      <c r="R10" s="12">
        <v>1.0967500000000002E-4</v>
      </c>
      <c r="S10" s="12">
        <v>8.6175000000000001E-6</v>
      </c>
      <c r="T10" s="12">
        <v>8.6175000000000001E-6</v>
      </c>
      <c r="U10" s="12">
        <v>0</v>
      </c>
      <c r="V10" s="12">
        <v>0</v>
      </c>
      <c r="W10" s="12">
        <v>2.0758333333333336</v>
      </c>
      <c r="X10" s="12">
        <v>4294.166666666667</v>
      </c>
      <c r="Y10" s="12">
        <f t="shared" si="6"/>
        <v>-7.9999999999999982E-4</v>
      </c>
      <c r="Z10" s="12">
        <f t="shared" si="6"/>
        <v>-6.0000000000000006E-4</v>
      </c>
      <c r="AA10" s="5">
        <v>2</v>
      </c>
      <c r="AE10">
        <v>7</v>
      </c>
      <c r="AF10" s="12">
        <v>0.38048464807769228</v>
      </c>
      <c r="AG10" s="12">
        <v>2.0000000000000001E-4</v>
      </c>
      <c r="AH10" s="22">
        <f t="shared" si="1"/>
        <v>5.1883253682652214E-4</v>
      </c>
      <c r="AI10" s="12">
        <f t="shared" si="0"/>
        <v>7.6096929615538462E-5</v>
      </c>
      <c r="AJ10" s="22">
        <v>9.2306672367591623E-4</v>
      </c>
      <c r="AK10" s="23">
        <f t="shared" si="2"/>
        <v>0.56207479212378308</v>
      </c>
      <c r="AL10" s="36">
        <f t="shared" si="3"/>
        <v>0.43792520787621692</v>
      </c>
      <c r="AM10" s="36">
        <f t="shared" si="4"/>
        <v>0.56207479212378308</v>
      </c>
      <c r="AN10" s="27">
        <v>20</v>
      </c>
      <c r="AO10">
        <v>300</v>
      </c>
      <c r="AP10">
        <f t="shared" si="5"/>
        <v>177.38094179465926</v>
      </c>
      <c r="BB10" s="54"/>
    </row>
    <row r="11" spans="1:54" x14ac:dyDescent="0.25">
      <c r="B11" s="5">
        <v>4</v>
      </c>
      <c r="C11" s="12">
        <v>135294098070.60411</v>
      </c>
      <c r="D11" s="12">
        <v>135294098070.60411</v>
      </c>
      <c r="E11" s="12">
        <v>0.45688347796781525</v>
      </c>
      <c r="F11" s="12">
        <v>0</v>
      </c>
      <c r="G11" s="12">
        <v>42900000000</v>
      </c>
      <c r="H11" s="12">
        <v>41645000000</v>
      </c>
      <c r="I11" s="12">
        <v>41645000000</v>
      </c>
      <c r="J11" s="12">
        <v>-3.4705075445816052E-12</v>
      </c>
      <c r="K11" s="12">
        <v>-3.4705075445816052E-12</v>
      </c>
      <c r="L11" s="12">
        <v>0</v>
      </c>
      <c r="M11" s="12">
        <v>2.0000000000000001E-4</v>
      </c>
      <c r="N11" s="12">
        <v>353.01583333333338</v>
      </c>
      <c r="O11" s="12">
        <v>353.01583333333338</v>
      </c>
      <c r="P11" s="12">
        <v>2.4869083333333322E-9</v>
      </c>
      <c r="Q11" s="12">
        <v>0</v>
      </c>
      <c r="R11" s="12">
        <v>9.7424999999999996E-5</v>
      </c>
      <c r="S11" s="12">
        <v>9.0924999999999981E-6</v>
      </c>
      <c r="T11" s="12">
        <v>9.0924999999999981E-6</v>
      </c>
      <c r="U11" s="12">
        <v>0</v>
      </c>
      <c r="V11" s="12">
        <v>0</v>
      </c>
      <c r="W11" s="12">
        <v>2.1341666666666663</v>
      </c>
      <c r="X11" s="12">
        <v>4335.833333333333</v>
      </c>
      <c r="Y11" s="12">
        <f t="shared" si="6"/>
        <v>-5.9999999999999984E-4</v>
      </c>
      <c r="Z11" s="12">
        <f t="shared" si="6"/>
        <v>-4.0000000000000007E-4</v>
      </c>
      <c r="AA11" s="5">
        <v>2</v>
      </c>
      <c r="AE11">
        <v>8</v>
      </c>
      <c r="AF11" s="12">
        <v>0.38159548496306794</v>
      </c>
      <c r="AG11" s="12">
        <v>2.0000000000000001E-4</v>
      </c>
      <c r="AH11" s="22">
        <f t="shared" si="1"/>
        <v>5.9515163381913577E-4</v>
      </c>
      <c r="AI11" s="12">
        <f t="shared" si="0"/>
        <v>7.6319096992613592E-5</v>
      </c>
      <c r="AJ11" s="22">
        <v>9.2306672367591623E-4</v>
      </c>
      <c r="AK11" s="23">
        <f t="shared" si="2"/>
        <v>0.64475472742541451</v>
      </c>
      <c r="AL11" s="36">
        <f t="shared" si="3"/>
        <v>0.35524527257458549</v>
      </c>
      <c r="AM11" s="36">
        <f t="shared" si="4"/>
        <v>0.64475472742541451</v>
      </c>
      <c r="AN11" s="27">
        <v>20</v>
      </c>
      <c r="AO11">
        <v>300</v>
      </c>
      <c r="AP11">
        <f t="shared" si="5"/>
        <v>200.53132367911604</v>
      </c>
      <c r="BB11" s="54"/>
    </row>
    <row r="12" spans="1:54" x14ac:dyDescent="0.25">
      <c r="B12" s="5">
        <v>5</v>
      </c>
      <c r="C12" s="12">
        <v>131038263543.68523</v>
      </c>
      <c r="D12" s="12">
        <v>131038263543.68523</v>
      </c>
      <c r="E12" s="12">
        <v>0.44513017103378549</v>
      </c>
      <c r="F12" s="12">
        <v>0</v>
      </c>
      <c r="G12" s="12">
        <v>41900000000</v>
      </c>
      <c r="H12" s="12">
        <v>41595000000</v>
      </c>
      <c r="I12" s="12">
        <v>41595000000</v>
      </c>
      <c r="J12" s="12">
        <v>-4.9794238683127395E-12</v>
      </c>
      <c r="K12" s="12">
        <v>-4.9794238683127395E-12</v>
      </c>
      <c r="L12" s="12">
        <v>0</v>
      </c>
      <c r="M12" s="12">
        <v>2.0000000000000001E-4</v>
      </c>
      <c r="N12" s="12">
        <v>304.65750000000003</v>
      </c>
      <c r="O12" s="12">
        <v>304.65750000000003</v>
      </c>
      <c r="P12" s="12">
        <v>3.5358249999999998E-9</v>
      </c>
      <c r="Q12" s="12">
        <v>0</v>
      </c>
      <c r="R12" s="12">
        <v>8.5174999999999997E-5</v>
      </c>
      <c r="S12" s="12">
        <v>9.5674999999999995E-6</v>
      </c>
      <c r="T12" s="12">
        <v>9.5674999999999995E-6</v>
      </c>
      <c r="U12" s="12">
        <v>0</v>
      </c>
      <c r="V12" s="12">
        <v>0</v>
      </c>
      <c r="W12" s="12">
        <v>2.1924999999999999</v>
      </c>
      <c r="X12" s="12">
        <v>4377.5</v>
      </c>
      <c r="Y12" s="12">
        <f t="shared" si="6"/>
        <v>-3.9999999999999986E-4</v>
      </c>
      <c r="Z12" s="12">
        <f t="shared" si="6"/>
        <v>-2.0000000000000006E-4</v>
      </c>
      <c r="AA12" s="5">
        <v>2</v>
      </c>
      <c r="AE12">
        <v>9</v>
      </c>
      <c r="AF12" s="12">
        <v>0.38601386240417895</v>
      </c>
      <c r="AG12" s="12">
        <v>2.0000000000000001E-4</v>
      </c>
      <c r="AH12" s="22">
        <f t="shared" si="1"/>
        <v>6.7235440629997154E-4</v>
      </c>
      <c r="AI12" s="12">
        <f t="shared" si="0"/>
        <v>7.7202772480835792E-5</v>
      </c>
      <c r="AJ12" s="22">
        <v>9.2306672367591623E-4</v>
      </c>
      <c r="AK12" s="23">
        <f t="shared" si="2"/>
        <v>0.72839198841711417</v>
      </c>
      <c r="AL12" s="36">
        <f t="shared" si="3"/>
        <v>0.27160801158288583</v>
      </c>
      <c r="AM12" s="36">
        <f t="shared" si="4"/>
        <v>0.72839198841711417</v>
      </c>
      <c r="AN12" s="27">
        <v>20</v>
      </c>
      <c r="AO12">
        <v>300</v>
      </c>
      <c r="AP12">
        <f t="shared" si="5"/>
        <v>223.94975675679197</v>
      </c>
      <c r="BB12" s="54"/>
    </row>
    <row r="13" spans="1:54" x14ac:dyDescent="0.25">
      <c r="B13" s="5">
        <v>6</v>
      </c>
      <c r="C13" s="12">
        <v>126782429016.76637</v>
      </c>
      <c r="D13" s="12">
        <v>126782429016.76637</v>
      </c>
      <c r="E13" s="12">
        <v>0.43337686409975562</v>
      </c>
      <c r="F13" s="12">
        <v>0</v>
      </c>
      <c r="G13" s="12">
        <v>40900000000</v>
      </c>
      <c r="H13" s="12">
        <v>41545000000</v>
      </c>
      <c r="I13" s="12">
        <v>41545000000</v>
      </c>
      <c r="J13" s="12">
        <v>-6.4883401920438739E-12</v>
      </c>
      <c r="K13" s="12">
        <v>-6.4883401920438739E-12</v>
      </c>
      <c r="L13" s="12">
        <v>0</v>
      </c>
      <c r="M13" s="12">
        <v>2.0000000000000001E-4</v>
      </c>
      <c r="N13" s="12">
        <v>256.29916666666657</v>
      </c>
      <c r="O13" s="12">
        <v>256.29916666666657</v>
      </c>
      <c r="P13" s="12">
        <v>4.5847416666666667E-9</v>
      </c>
      <c r="Q13" s="12">
        <v>0</v>
      </c>
      <c r="R13" s="12">
        <v>7.2924999999999997E-5</v>
      </c>
      <c r="S13" s="12">
        <v>1.0042499999999999E-5</v>
      </c>
      <c r="T13" s="12">
        <v>1.0042499999999999E-5</v>
      </c>
      <c r="U13" s="12">
        <v>0</v>
      </c>
      <c r="V13" s="12">
        <v>0</v>
      </c>
      <c r="W13" s="12">
        <v>2.2508333333333335</v>
      </c>
      <c r="X13" s="12">
        <v>4419.166666666667</v>
      </c>
      <c r="Y13" s="12">
        <f t="shared" si="6"/>
        <v>-1.9999999999999985E-4</v>
      </c>
      <c r="Z13" s="12">
        <f t="shared" si="6"/>
        <v>0</v>
      </c>
      <c r="AA13" s="5">
        <v>2</v>
      </c>
      <c r="AE13">
        <v>10</v>
      </c>
      <c r="AF13" s="12">
        <v>0.40125385136254571</v>
      </c>
      <c r="AG13" s="12">
        <v>2.0000000000000001E-4</v>
      </c>
      <c r="AH13" s="22">
        <f t="shared" si="1"/>
        <v>7.5260517657248064E-4</v>
      </c>
      <c r="AI13" s="12">
        <f t="shared" si="0"/>
        <v>8.0250770272509146E-5</v>
      </c>
      <c r="AJ13" s="22">
        <v>9.2306672367591623E-4</v>
      </c>
      <c r="AK13" s="23">
        <f t="shared" si="2"/>
        <v>0.81533128350179407</v>
      </c>
      <c r="AL13" s="36">
        <f t="shared" si="3"/>
        <v>0.18466871649820593</v>
      </c>
      <c r="AM13" s="36">
        <f t="shared" si="4"/>
        <v>0.81533128350179407</v>
      </c>
      <c r="AN13" s="27">
        <v>20</v>
      </c>
      <c r="AO13">
        <v>300</v>
      </c>
      <c r="AP13">
        <f t="shared" si="5"/>
        <v>248.29275938050233</v>
      </c>
      <c r="BB13" s="54"/>
    </row>
    <row r="14" spans="1:54" x14ac:dyDescent="0.25">
      <c r="B14" s="5">
        <v>7</v>
      </c>
      <c r="C14" s="12">
        <v>122526594489.84749</v>
      </c>
      <c r="D14" s="12">
        <v>122526594489.84749</v>
      </c>
      <c r="E14" s="12">
        <v>0.42162355716572586</v>
      </c>
      <c r="F14" s="12">
        <v>0</v>
      </c>
      <c r="G14" s="12">
        <v>39900000000</v>
      </c>
      <c r="H14" s="12">
        <v>41495000000</v>
      </c>
      <c r="I14" s="12">
        <v>41495000000</v>
      </c>
      <c r="J14" s="12">
        <v>-7.9972565157750074E-12</v>
      </c>
      <c r="K14" s="12">
        <v>-7.9972565157750074E-12</v>
      </c>
      <c r="L14" s="12">
        <v>0</v>
      </c>
      <c r="M14" s="12">
        <v>2.0000000000000001E-4</v>
      </c>
      <c r="N14" s="12">
        <v>207.9408333333333</v>
      </c>
      <c r="O14" s="12">
        <v>207.9408333333333</v>
      </c>
      <c r="P14" s="12">
        <v>5.6336583333333335E-9</v>
      </c>
      <c r="Q14" s="12">
        <v>0</v>
      </c>
      <c r="R14" s="12">
        <v>6.0674999999999998E-5</v>
      </c>
      <c r="S14" s="12">
        <v>1.0517499999999999E-5</v>
      </c>
      <c r="T14" s="12">
        <v>1.0517499999999999E-5</v>
      </c>
      <c r="U14" s="12">
        <v>0</v>
      </c>
      <c r="V14" s="12">
        <v>0</v>
      </c>
      <c r="W14" s="12">
        <v>2.309166666666667</v>
      </c>
      <c r="X14" s="12">
        <v>4460.833333333333</v>
      </c>
      <c r="Y14" s="12">
        <f t="shared" si="6"/>
        <v>0</v>
      </c>
      <c r="Z14" s="12">
        <f t="shared" si="6"/>
        <v>2.0000000000000001E-4</v>
      </c>
      <c r="AA14" s="5">
        <v>2</v>
      </c>
      <c r="AE14">
        <v>11</v>
      </c>
      <c r="AF14">
        <v>0.45230773551717801</v>
      </c>
      <c r="AG14">
        <v>2.0000000000000001E-4</v>
      </c>
      <c r="AH14" s="22">
        <f t="shared" si="1"/>
        <v>8.4306672367591624E-4</v>
      </c>
      <c r="AI14" s="12">
        <f t="shared" si="0"/>
        <v>9.0461547103435608E-5</v>
      </c>
      <c r="AJ14" s="22">
        <v>9.2306672367591623E-4</v>
      </c>
      <c r="AK14" s="23">
        <f t="shared" si="2"/>
        <v>0.9133323757123244</v>
      </c>
      <c r="AL14" s="36">
        <f t="shared" si="3"/>
        <v>8.6667624287675604E-2</v>
      </c>
      <c r="AM14" s="36">
        <f t="shared" si="4"/>
        <v>0.9133323757123244</v>
      </c>
      <c r="AN14" s="27">
        <v>20</v>
      </c>
      <c r="AO14">
        <v>300</v>
      </c>
      <c r="AP14">
        <f t="shared" si="5"/>
        <v>275.73306519945083</v>
      </c>
      <c r="BB14" s="54"/>
    </row>
    <row r="15" spans="1:54" x14ac:dyDescent="0.25">
      <c r="B15" s="5">
        <v>8</v>
      </c>
      <c r="C15" s="12">
        <v>118270759962.92863</v>
      </c>
      <c r="D15" s="12">
        <v>118270759962.92863</v>
      </c>
      <c r="E15" s="12">
        <v>0.40987025023169599</v>
      </c>
      <c r="F15" s="12">
        <v>0</v>
      </c>
      <c r="G15" s="12">
        <v>38900000000</v>
      </c>
      <c r="H15" s="12">
        <v>41445000000</v>
      </c>
      <c r="I15" s="12">
        <v>41445000000</v>
      </c>
      <c r="J15" s="12">
        <v>-9.5061728395061385E-12</v>
      </c>
      <c r="K15" s="12">
        <v>-9.5061728395061385E-12</v>
      </c>
      <c r="L15" s="12">
        <v>0</v>
      </c>
      <c r="M15" s="12">
        <v>2.0000000000000001E-4</v>
      </c>
      <c r="N15" s="12">
        <v>159.58249999999998</v>
      </c>
      <c r="O15" s="12">
        <v>159.58249999999998</v>
      </c>
      <c r="P15" s="12">
        <v>6.6825749999999995E-9</v>
      </c>
      <c r="Q15" s="12">
        <v>0</v>
      </c>
      <c r="R15" s="12">
        <v>4.8424999999999998E-5</v>
      </c>
      <c r="S15" s="12">
        <v>1.0992499999999999E-5</v>
      </c>
      <c r="T15" s="12">
        <v>1.0992499999999999E-5</v>
      </c>
      <c r="U15" s="12">
        <v>0</v>
      </c>
      <c r="V15" s="12">
        <v>0</v>
      </c>
      <c r="W15" s="12">
        <v>2.3674999999999997</v>
      </c>
      <c r="X15" s="12">
        <v>4502.5</v>
      </c>
      <c r="Y15" s="12">
        <f t="shared" si="6"/>
        <v>2.0000000000000001E-4</v>
      </c>
      <c r="Z15" s="12">
        <f t="shared" si="6"/>
        <v>4.0000000000000002E-4</v>
      </c>
      <c r="AA15" s="5">
        <v>2</v>
      </c>
      <c r="AE15">
        <v>12</v>
      </c>
      <c r="AF15">
        <v>0.4</v>
      </c>
      <c r="AG15">
        <v>2.0000000000000001E-4</v>
      </c>
      <c r="AH15" s="22">
        <f t="shared" si="1"/>
        <v>9.2306672367591623E-4</v>
      </c>
      <c r="AI15" s="12">
        <f t="shared" si="0"/>
        <v>8.0000000000000007E-5</v>
      </c>
      <c r="AJ15" s="22">
        <v>9.2306672367591623E-4</v>
      </c>
      <c r="AK15" s="23">
        <f t="shared" si="2"/>
        <v>1</v>
      </c>
      <c r="AL15" s="36">
        <f t="shared" si="3"/>
        <v>0</v>
      </c>
      <c r="AM15" s="36">
        <f t="shared" si="4"/>
        <v>1</v>
      </c>
      <c r="AN15" s="27">
        <v>20</v>
      </c>
      <c r="AO15">
        <v>300</v>
      </c>
      <c r="AP15">
        <f t="shared" si="5"/>
        <v>300</v>
      </c>
      <c r="BB15" s="54"/>
    </row>
    <row r="16" spans="1:54" x14ac:dyDescent="0.25">
      <c r="B16" s="5">
        <v>9</v>
      </c>
      <c r="C16" s="12">
        <v>114014925436.00978</v>
      </c>
      <c r="D16" s="12">
        <v>114014925436.00978</v>
      </c>
      <c r="E16" s="12">
        <v>0.39811694329766611</v>
      </c>
      <c r="F16" s="12">
        <v>0</v>
      </c>
      <c r="G16" s="12">
        <v>37900000000</v>
      </c>
      <c r="H16" s="12">
        <v>41395000000</v>
      </c>
      <c r="I16" s="12">
        <v>41395000000</v>
      </c>
      <c r="J16" s="12">
        <v>-1.1015089163237273E-11</v>
      </c>
      <c r="K16" s="12">
        <v>-1.1015089163237273E-11</v>
      </c>
      <c r="L16" s="12">
        <v>0</v>
      </c>
      <c r="M16" s="12">
        <v>2.0000000000000001E-4</v>
      </c>
      <c r="N16" s="12">
        <v>111.22416666666663</v>
      </c>
      <c r="O16" s="12">
        <v>111.22416666666663</v>
      </c>
      <c r="P16" s="12">
        <v>7.7314916666666672E-9</v>
      </c>
      <c r="Q16" s="12">
        <v>0</v>
      </c>
      <c r="R16" s="12">
        <v>3.6174999999999992E-5</v>
      </c>
      <c r="S16" s="12">
        <v>1.1467499999999998E-5</v>
      </c>
      <c r="T16" s="12">
        <v>1.1467499999999998E-5</v>
      </c>
      <c r="U16" s="12">
        <v>0</v>
      </c>
      <c r="V16" s="12">
        <v>0</v>
      </c>
      <c r="W16" s="12">
        <v>2.4258333333333333</v>
      </c>
      <c r="X16" s="12">
        <v>4544.166666666667</v>
      </c>
      <c r="Y16" s="12">
        <f t="shared" si="6"/>
        <v>4.0000000000000002E-4</v>
      </c>
      <c r="Z16" s="12">
        <f t="shared" si="6"/>
        <v>6.0000000000000006E-4</v>
      </c>
      <c r="AA16" s="5">
        <v>2</v>
      </c>
      <c r="BB16" s="54"/>
    </row>
    <row r="17" spans="1:54" x14ac:dyDescent="0.25">
      <c r="B17" s="5">
        <v>10</v>
      </c>
      <c r="C17" s="12">
        <v>109759090909.0909</v>
      </c>
      <c r="D17" s="12">
        <v>109759090909.0909</v>
      </c>
      <c r="E17" s="12">
        <v>0.38636363636363635</v>
      </c>
      <c r="F17" s="12">
        <v>0</v>
      </c>
      <c r="G17" s="12">
        <v>36900000000</v>
      </c>
      <c r="H17" s="12">
        <v>41345000000</v>
      </c>
      <c r="I17" s="12">
        <v>41345000000</v>
      </c>
      <c r="J17" s="12">
        <v>-1.2524005486968407E-11</v>
      </c>
      <c r="K17" s="12">
        <v>-1.2524005486968407E-11</v>
      </c>
      <c r="L17" s="12">
        <v>0</v>
      </c>
      <c r="M17" s="12">
        <v>2.0000000000000001E-4</v>
      </c>
      <c r="N17" s="12">
        <v>62.865833333333313</v>
      </c>
      <c r="O17" s="12">
        <v>62.865833333333313</v>
      </c>
      <c r="P17" s="12">
        <v>8.7804083333333332E-9</v>
      </c>
      <c r="Q17" s="12">
        <v>0</v>
      </c>
      <c r="R17" s="12">
        <v>2.3924999999999999E-5</v>
      </c>
      <c r="S17" s="12">
        <v>1.1942499999999998E-5</v>
      </c>
      <c r="T17" s="12">
        <v>1.1942499999999998E-5</v>
      </c>
      <c r="U17" s="12">
        <v>0</v>
      </c>
      <c r="V17" s="12">
        <v>0</v>
      </c>
      <c r="W17" s="12">
        <v>2.4841666666666669</v>
      </c>
      <c r="X17" s="12">
        <v>4585.833333333333</v>
      </c>
      <c r="Y17" s="12">
        <f t="shared" si="6"/>
        <v>6.0000000000000006E-4</v>
      </c>
      <c r="Z17" s="12">
        <f t="shared" si="6"/>
        <v>8.0000000000000004E-4</v>
      </c>
      <c r="AA17" s="5">
        <v>2</v>
      </c>
      <c r="BB17" s="54"/>
    </row>
    <row r="18" spans="1:54" x14ac:dyDescent="0.25">
      <c r="B18" s="5">
        <v>11</v>
      </c>
      <c r="C18" s="12">
        <v>105503256382.17204</v>
      </c>
      <c r="D18" s="12">
        <v>105503256382.17204</v>
      </c>
      <c r="E18" s="12">
        <v>0.37461032942960654</v>
      </c>
      <c r="F18" s="12">
        <v>0</v>
      </c>
      <c r="G18" s="12">
        <v>35900000000</v>
      </c>
      <c r="H18" s="12">
        <v>41295000000</v>
      </c>
      <c r="I18" s="12">
        <v>41295000000</v>
      </c>
      <c r="J18" s="12">
        <v>-1.4032921810699541E-11</v>
      </c>
      <c r="K18" s="12">
        <v>-1.4032921810699541E-11</v>
      </c>
      <c r="L18" s="12">
        <v>0</v>
      </c>
      <c r="M18" s="12">
        <v>2.0000000000000001E-4</v>
      </c>
      <c r="N18" s="12">
        <v>14.507499999999993</v>
      </c>
      <c r="O18" s="12">
        <v>14.507499999999993</v>
      </c>
      <c r="P18" s="12">
        <v>9.8293249999999992E-9</v>
      </c>
      <c r="Q18" s="12">
        <v>0</v>
      </c>
      <c r="R18" s="12">
        <v>1.1674999999999999E-5</v>
      </c>
      <c r="S18" s="12">
        <v>1.2417499999999998E-5</v>
      </c>
      <c r="T18" s="12">
        <v>1.2417499999999998E-5</v>
      </c>
      <c r="U18" s="12">
        <v>0</v>
      </c>
      <c r="V18" s="12">
        <v>0</v>
      </c>
      <c r="W18" s="12">
        <v>2.5425000000000004</v>
      </c>
      <c r="X18" s="12">
        <v>4627.5</v>
      </c>
      <c r="Y18" s="12">
        <f t="shared" si="6"/>
        <v>8.0000000000000004E-4</v>
      </c>
      <c r="Z18" s="12">
        <f t="shared" si="6"/>
        <v>1E-3</v>
      </c>
      <c r="AA18" s="5">
        <v>2</v>
      </c>
      <c r="BB18" s="54"/>
    </row>
    <row r="19" spans="1:54" x14ac:dyDescent="0.25">
      <c r="A19" t="s">
        <v>229</v>
      </c>
      <c r="B19" s="14">
        <v>12</v>
      </c>
      <c r="C19" s="12">
        <v>101247421855.25317</v>
      </c>
      <c r="D19" s="12">
        <v>101247421855.25317</v>
      </c>
      <c r="E19" s="12">
        <v>0.36285702249557666</v>
      </c>
      <c r="F19" s="12">
        <v>0</v>
      </c>
      <c r="G19" s="12">
        <v>34900000000</v>
      </c>
      <c r="H19" s="12">
        <v>41245000000</v>
      </c>
      <c r="I19" s="12">
        <v>41245000000</v>
      </c>
      <c r="J19" s="12">
        <v>-1.5541838134430676E-11</v>
      </c>
      <c r="K19" s="12">
        <v>-1.5541838134430676E-11</v>
      </c>
      <c r="L19" s="12">
        <v>0</v>
      </c>
      <c r="M19" s="12">
        <v>2.0000000000000001E-4</v>
      </c>
      <c r="N19" s="12">
        <v>-33.850833333333391</v>
      </c>
      <c r="O19" s="12">
        <v>-33.850833333333391</v>
      </c>
      <c r="P19" s="12">
        <v>1.0878241666666667E-8</v>
      </c>
      <c r="Q19" s="12">
        <v>0</v>
      </c>
      <c r="R19" s="12">
        <v>-5.7500000000001398E-7</v>
      </c>
      <c r="S19" s="12">
        <v>1.2892499999999999E-5</v>
      </c>
      <c r="T19" s="12">
        <v>1.2892499999999999E-5</v>
      </c>
      <c r="U19" s="12">
        <v>0</v>
      </c>
      <c r="V19" s="12">
        <v>0</v>
      </c>
      <c r="W19" s="12">
        <v>2.6008333333333331</v>
      </c>
      <c r="X19" s="12">
        <v>4669.166666666667</v>
      </c>
      <c r="Y19" s="12">
        <f t="shared" si="6"/>
        <v>1E-3</v>
      </c>
      <c r="Z19" s="12">
        <f t="shared" si="6"/>
        <v>1.2000000000000001E-3</v>
      </c>
      <c r="AA19" s="5">
        <v>2</v>
      </c>
      <c r="BB19" s="54"/>
    </row>
    <row r="20" spans="1:54" x14ac:dyDescent="0.25"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5"/>
      <c r="BB20" s="54"/>
    </row>
    <row r="21" spans="1:54" x14ac:dyDescent="0.25"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5"/>
      <c r="BB21" s="54"/>
    </row>
    <row r="22" spans="1:54" x14ac:dyDescent="0.25"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5"/>
      <c r="BB22" s="54"/>
    </row>
    <row r="23" spans="1:54" x14ac:dyDescent="0.25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5"/>
      <c r="BB23" s="54"/>
    </row>
    <row r="24" spans="1:54" x14ac:dyDescent="0.25">
      <c r="B24" s="3" t="s">
        <v>0</v>
      </c>
      <c r="C24" s="3" t="s">
        <v>1</v>
      </c>
      <c r="D24" s="3" t="s">
        <v>2</v>
      </c>
      <c r="E24" s="3" t="s">
        <v>3</v>
      </c>
      <c r="F24" s="3" t="s">
        <v>4</v>
      </c>
      <c r="G24" s="3" t="s">
        <v>232</v>
      </c>
      <c r="H24" s="3" t="s">
        <v>6</v>
      </c>
      <c r="I24" s="3" t="s">
        <v>7</v>
      </c>
      <c r="J24" s="3" t="s">
        <v>8</v>
      </c>
      <c r="K24" s="3" t="s">
        <v>9</v>
      </c>
      <c r="L24" s="3" t="s">
        <v>10</v>
      </c>
      <c r="M24" s="3" t="s">
        <v>11</v>
      </c>
      <c r="N24" s="3" t="s">
        <v>12</v>
      </c>
      <c r="O24" s="3" t="s">
        <v>13</v>
      </c>
      <c r="P24" s="3" t="s">
        <v>14</v>
      </c>
      <c r="Q24" s="3" t="s">
        <v>15</v>
      </c>
      <c r="R24" s="3" t="s">
        <v>16</v>
      </c>
      <c r="S24" s="3" t="s">
        <v>21</v>
      </c>
      <c r="T24" s="3" t="s">
        <v>22</v>
      </c>
      <c r="U24" s="3" t="s">
        <v>23</v>
      </c>
      <c r="V24" s="3" t="s">
        <v>24</v>
      </c>
      <c r="W24" s="3" t="s">
        <v>83</v>
      </c>
      <c r="X24" s="3" t="s">
        <v>17</v>
      </c>
      <c r="Y24" s="3" t="s">
        <v>18</v>
      </c>
      <c r="Z24" s="3" t="s">
        <v>19</v>
      </c>
      <c r="AA24" s="3" t="s">
        <v>20</v>
      </c>
      <c r="BB24" s="54"/>
    </row>
    <row r="25" spans="1:54" x14ac:dyDescent="0.25">
      <c r="A25" t="s">
        <v>295</v>
      </c>
      <c r="B25" s="14">
        <v>1</v>
      </c>
      <c r="C25" s="12">
        <v>101247421855.25317</v>
      </c>
      <c r="D25" s="12">
        <v>101247421855.25317</v>
      </c>
      <c r="E25" s="12">
        <v>0.36285702249557666</v>
      </c>
      <c r="F25" s="12">
        <v>0</v>
      </c>
      <c r="G25" s="12">
        <v>34900000000</v>
      </c>
      <c r="H25" s="12">
        <v>41245000000</v>
      </c>
      <c r="I25" s="12">
        <v>41245000000</v>
      </c>
      <c r="J25" s="12">
        <v>-1.5541838134430676E-11</v>
      </c>
      <c r="K25" s="12">
        <v>-1.5541838134430676E-11</v>
      </c>
      <c r="L25" s="12">
        <v>0</v>
      </c>
      <c r="M25" s="12">
        <v>2.0000000000000001E-4</v>
      </c>
      <c r="N25" s="12">
        <v>-33.850833333333391</v>
      </c>
      <c r="O25" s="12">
        <v>-33.850833333333391</v>
      </c>
      <c r="P25" s="12">
        <v>1.0878241666666667E-8</v>
      </c>
      <c r="Q25" s="12">
        <v>0</v>
      </c>
      <c r="R25" s="12">
        <v>-5.7500000000001398E-7</v>
      </c>
      <c r="S25" s="12">
        <v>1.2892499999999999E-5</v>
      </c>
      <c r="T25" s="12">
        <v>1.2892499999999999E-5</v>
      </c>
      <c r="U25" s="12">
        <v>0</v>
      </c>
      <c r="V25" s="12">
        <v>0</v>
      </c>
      <c r="W25" s="12">
        <v>2.6008333333333331</v>
      </c>
      <c r="X25" s="12">
        <v>4669.166666666667</v>
      </c>
      <c r="Y25" s="12">
        <v>-1.1999999999999999E-3</v>
      </c>
      <c r="Z25" s="12">
        <v>-1E-3</v>
      </c>
      <c r="AA25" s="5">
        <v>2</v>
      </c>
      <c r="BB25" s="54"/>
    </row>
    <row r="26" spans="1:54" x14ac:dyDescent="0.25">
      <c r="B26" s="5">
        <v>2</v>
      </c>
      <c r="C26" s="12">
        <v>105503256382.17204</v>
      </c>
      <c r="D26" s="12">
        <v>105503256382.17204</v>
      </c>
      <c r="E26" s="12">
        <v>0.37461032942960654</v>
      </c>
      <c r="F26" s="12">
        <v>0</v>
      </c>
      <c r="G26" s="12">
        <v>35900000000</v>
      </c>
      <c r="H26" s="12">
        <v>41295000000</v>
      </c>
      <c r="I26" s="12">
        <v>41295000000</v>
      </c>
      <c r="J26" s="12">
        <v>-1.4032921810699541E-11</v>
      </c>
      <c r="K26" s="12">
        <v>-1.4032921810699541E-11</v>
      </c>
      <c r="L26" s="12">
        <v>0</v>
      </c>
      <c r="M26" s="12">
        <v>2.0000000000000001E-4</v>
      </c>
      <c r="N26" s="12">
        <v>14.507499999999993</v>
      </c>
      <c r="O26" s="12">
        <v>14.507499999999993</v>
      </c>
      <c r="P26" s="12">
        <v>9.8293249999999992E-9</v>
      </c>
      <c r="Q26" s="12">
        <v>0</v>
      </c>
      <c r="R26" s="12">
        <v>1.1674999999999999E-5</v>
      </c>
      <c r="S26" s="12">
        <v>1.2417499999999998E-5</v>
      </c>
      <c r="T26" s="12">
        <v>1.2417499999999998E-5</v>
      </c>
      <c r="U26" s="12">
        <v>0</v>
      </c>
      <c r="V26" s="12">
        <v>0</v>
      </c>
      <c r="W26" s="12">
        <v>2.5425000000000004</v>
      </c>
      <c r="X26" s="12">
        <v>4627.5</v>
      </c>
      <c r="Y26" s="12">
        <f t="shared" ref="Y26:Z36" si="7">Y25+0.0002</f>
        <v>-9.999999999999998E-4</v>
      </c>
      <c r="Z26" s="12">
        <f t="shared" si="7"/>
        <v>-8.0000000000000004E-4</v>
      </c>
      <c r="AA26" s="5">
        <v>2</v>
      </c>
      <c r="BB26" s="54"/>
    </row>
    <row r="27" spans="1:54" x14ac:dyDescent="0.25">
      <c r="B27" s="5">
        <v>3</v>
      </c>
      <c r="C27" s="12">
        <v>109759090909.0909</v>
      </c>
      <c r="D27" s="12">
        <v>109759090909.0909</v>
      </c>
      <c r="E27" s="12">
        <v>0.38636363636363635</v>
      </c>
      <c r="F27" s="12">
        <v>0</v>
      </c>
      <c r="G27" s="12">
        <v>36900000000</v>
      </c>
      <c r="H27" s="12">
        <v>41345000000</v>
      </c>
      <c r="I27" s="12">
        <v>41345000000</v>
      </c>
      <c r="J27" s="12">
        <v>-1.2524005486968407E-11</v>
      </c>
      <c r="K27" s="12">
        <v>-1.2524005486968407E-11</v>
      </c>
      <c r="L27" s="12">
        <v>0</v>
      </c>
      <c r="M27" s="12">
        <v>2.0000000000000001E-4</v>
      </c>
      <c r="N27" s="12">
        <v>62.865833333333313</v>
      </c>
      <c r="O27" s="12">
        <v>62.865833333333313</v>
      </c>
      <c r="P27" s="12">
        <v>8.7804083333333332E-9</v>
      </c>
      <c r="Q27" s="12">
        <v>0</v>
      </c>
      <c r="R27" s="12">
        <v>2.3924999999999999E-5</v>
      </c>
      <c r="S27" s="12">
        <v>1.1942499999999998E-5</v>
      </c>
      <c r="T27" s="12">
        <v>1.1942499999999998E-5</v>
      </c>
      <c r="U27" s="12">
        <v>0</v>
      </c>
      <c r="V27" s="12">
        <v>0</v>
      </c>
      <c r="W27" s="12">
        <v>2.4841666666666669</v>
      </c>
      <c r="X27" s="12">
        <v>4585.833333333333</v>
      </c>
      <c r="Y27" s="12">
        <f t="shared" si="7"/>
        <v>-7.9999999999999982E-4</v>
      </c>
      <c r="Z27" s="12">
        <f t="shared" si="7"/>
        <v>-6.0000000000000006E-4</v>
      </c>
      <c r="AA27" s="5">
        <v>2</v>
      </c>
      <c r="BB27" s="54"/>
    </row>
    <row r="28" spans="1:54" x14ac:dyDescent="0.25">
      <c r="B28" s="5">
        <v>4</v>
      </c>
      <c r="C28" s="12">
        <v>114014925436.00978</v>
      </c>
      <c r="D28" s="12">
        <v>114014925436.00978</v>
      </c>
      <c r="E28" s="12">
        <v>0.39811694329766611</v>
      </c>
      <c r="F28" s="12">
        <v>0</v>
      </c>
      <c r="G28" s="12">
        <v>37900000000</v>
      </c>
      <c r="H28" s="12">
        <v>41395000000</v>
      </c>
      <c r="I28" s="12">
        <v>41395000000</v>
      </c>
      <c r="J28" s="12">
        <v>-1.1015089163237273E-11</v>
      </c>
      <c r="K28" s="12">
        <v>-1.1015089163237273E-11</v>
      </c>
      <c r="L28" s="12">
        <v>0</v>
      </c>
      <c r="M28" s="12">
        <v>2.0000000000000001E-4</v>
      </c>
      <c r="N28" s="12">
        <v>111.22416666666663</v>
      </c>
      <c r="O28" s="12">
        <v>111.22416666666663</v>
      </c>
      <c r="P28" s="12">
        <v>7.7314916666666672E-9</v>
      </c>
      <c r="Q28" s="12">
        <v>0</v>
      </c>
      <c r="R28" s="12">
        <v>3.6174999999999992E-5</v>
      </c>
      <c r="S28" s="12">
        <v>1.1467499999999998E-5</v>
      </c>
      <c r="T28" s="12">
        <v>1.1467499999999998E-5</v>
      </c>
      <c r="U28" s="12">
        <v>0</v>
      </c>
      <c r="V28" s="12">
        <v>0</v>
      </c>
      <c r="W28" s="12">
        <v>2.4258333333333333</v>
      </c>
      <c r="X28" s="12">
        <v>4544.166666666667</v>
      </c>
      <c r="Y28" s="12">
        <f t="shared" si="7"/>
        <v>-5.9999999999999984E-4</v>
      </c>
      <c r="Z28" s="12">
        <f t="shared" si="7"/>
        <v>-4.0000000000000007E-4</v>
      </c>
      <c r="AA28" s="5">
        <v>2</v>
      </c>
      <c r="BB28" s="54"/>
    </row>
    <row r="29" spans="1:54" x14ac:dyDescent="0.25">
      <c r="B29" s="5">
        <v>5</v>
      </c>
      <c r="C29" s="12">
        <v>118270759962.92863</v>
      </c>
      <c r="D29" s="12">
        <v>118270759962.92863</v>
      </c>
      <c r="E29" s="12">
        <v>0.40987025023169599</v>
      </c>
      <c r="F29" s="12">
        <v>0</v>
      </c>
      <c r="G29" s="12">
        <v>38900000000</v>
      </c>
      <c r="H29" s="12">
        <v>41445000000</v>
      </c>
      <c r="I29" s="12">
        <v>41445000000</v>
      </c>
      <c r="J29" s="12">
        <v>-9.5061728395061385E-12</v>
      </c>
      <c r="K29" s="12">
        <v>-9.5061728395061385E-12</v>
      </c>
      <c r="L29" s="12">
        <v>0</v>
      </c>
      <c r="M29" s="12">
        <v>2.0000000000000001E-4</v>
      </c>
      <c r="N29" s="12">
        <v>159.58249999999998</v>
      </c>
      <c r="O29" s="12">
        <v>159.58249999999998</v>
      </c>
      <c r="P29" s="12">
        <v>6.6825749999999995E-9</v>
      </c>
      <c r="Q29" s="12">
        <v>0</v>
      </c>
      <c r="R29" s="12">
        <v>4.8424999999999998E-5</v>
      </c>
      <c r="S29" s="12">
        <v>1.0992499999999999E-5</v>
      </c>
      <c r="T29" s="12">
        <v>1.0992499999999999E-5</v>
      </c>
      <c r="U29" s="12">
        <v>0</v>
      </c>
      <c r="V29" s="12">
        <v>0</v>
      </c>
      <c r="W29" s="12">
        <v>2.3674999999999997</v>
      </c>
      <c r="X29" s="12">
        <v>4502.5</v>
      </c>
      <c r="Y29" s="12">
        <f t="shared" si="7"/>
        <v>-3.9999999999999986E-4</v>
      </c>
      <c r="Z29" s="12">
        <f t="shared" si="7"/>
        <v>-2.0000000000000006E-4</v>
      </c>
      <c r="AA29" s="5">
        <v>2</v>
      </c>
      <c r="BB29" s="54"/>
    </row>
    <row r="30" spans="1:54" x14ac:dyDescent="0.25">
      <c r="B30" s="5">
        <v>6</v>
      </c>
      <c r="C30" s="12">
        <v>122526594489.84749</v>
      </c>
      <c r="D30" s="12">
        <v>122526594489.84749</v>
      </c>
      <c r="E30" s="12">
        <v>0.42162355716572586</v>
      </c>
      <c r="F30" s="12">
        <v>0</v>
      </c>
      <c r="G30" s="12">
        <v>39900000000</v>
      </c>
      <c r="H30" s="12">
        <v>41495000000</v>
      </c>
      <c r="I30" s="12">
        <v>41495000000</v>
      </c>
      <c r="J30" s="12">
        <v>-7.9972565157750074E-12</v>
      </c>
      <c r="K30" s="12">
        <v>-7.9972565157750074E-12</v>
      </c>
      <c r="L30" s="12">
        <v>0</v>
      </c>
      <c r="M30" s="12">
        <v>2.0000000000000001E-4</v>
      </c>
      <c r="N30" s="12">
        <v>207.9408333333333</v>
      </c>
      <c r="O30" s="12">
        <v>207.9408333333333</v>
      </c>
      <c r="P30" s="12">
        <v>5.6336583333333335E-9</v>
      </c>
      <c r="Q30" s="12">
        <v>0</v>
      </c>
      <c r="R30" s="12">
        <v>6.0674999999999998E-5</v>
      </c>
      <c r="S30" s="12">
        <v>1.0517499999999999E-5</v>
      </c>
      <c r="T30" s="12">
        <v>1.0517499999999999E-5</v>
      </c>
      <c r="U30" s="12">
        <v>0</v>
      </c>
      <c r="V30" s="12">
        <v>0</v>
      </c>
      <c r="W30" s="12">
        <v>2.309166666666667</v>
      </c>
      <c r="X30" s="12">
        <v>4460.833333333333</v>
      </c>
      <c r="Y30" s="12">
        <f t="shared" si="7"/>
        <v>-1.9999999999999985E-4</v>
      </c>
      <c r="Z30" s="12">
        <f t="shared" si="7"/>
        <v>0</v>
      </c>
      <c r="AA30" s="5">
        <v>2</v>
      </c>
      <c r="BB30" s="54"/>
    </row>
    <row r="31" spans="1:54" x14ac:dyDescent="0.25">
      <c r="B31" s="5">
        <v>7</v>
      </c>
      <c r="C31" s="12">
        <v>126782429016.76637</v>
      </c>
      <c r="D31" s="12">
        <v>126782429016.76637</v>
      </c>
      <c r="E31" s="12">
        <v>0.43337686409975562</v>
      </c>
      <c r="F31" s="12">
        <v>0</v>
      </c>
      <c r="G31" s="12">
        <v>40900000000</v>
      </c>
      <c r="H31" s="12">
        <v>41545000000</v>
      </c>
      <c r="I31" s="12">
        <v>41545000000</v>
      </c>
      <c r="J31" s="12">
        <v>-6.4883401920438739E-12</v>
      </c>
      <c r="K31" s="12">
        <v>-6.4883401920438739E-12</v>
      </c>
      <c r="L31" s="12">
        <v>0</v>
      </c>
      <c r="M31" s="12">
        <v>2.0000000000000001E-4</v>
      </c>
      <c r="N31" s="12">
        <v>256.29916666666657</v>
      </c>
      <c r="O31" s="12">
        <v>256.29916666666657</v>
      </c>
      <c r="P31" s="12">
        <v>4.5847416666666667E-9</v>
      </c>
      <c r="Q31" s="12">
        <v>0</v>
      </c>
      <c r="R31" s="12">
        <v>7.2924999999999997E-5</v>
      </c>
      <c r="S31" s="12">
        <v>1.0042499999999999E-5</v>
      </c>
      <c r="T31" s="12">
        <v>1.0042499999999999E-5</v>
      </c>
      <c r="U31" s="12">
        <v>0</v>
      </c>
      <c r="V31" s="12">
        <v>0</v>
      </c>
      <c r="W31" s="12">
        <v>2.2508333333333335</v>
      </c>
      <c r="X31" s="12">
        <v>4419.166666666667</v>
      </c>
      <c r="Y31" s="12">
        <f t="shared" si="7"/>
        <v>0</v>
      </c>
      <c r="Z31" s="12">
        <f t="shared" si="7"/>
        <v>2.0000000000000001E-4</v>
      </c>
      <c r="AA31" s="5">
        <v>2</v>
      </c>
      <c r="BB31" s="54"/>
    </row>
    <row r="32" spans="1:54" x14ac:dyDescent="0.25">
      <c r="B32" s="5">
        <v>8</v>
      </c>
      <c r="C32" s="12">
        <v>131038263543.68523</v>
      </c>
      <c r="D32" s="12">
        <v>131038263543.68523</v>
      </c>
      <c r="E32" s="12">
        <v>0.44513017103378549</v>
      </c>
      <c r="F32" s="12">
        <v>0</v>
      </c>
      <c r="G32" s="12">
        <v>41900000000</v>
      </c>
      <c r="H32" s="12">
        <v>41595000000</v>
      </c>
      <c r="I32" s="12">
        <v>41595000000</v>
      </c>
      <c r="J32" s="12">
        <v>-4.9794238683127395E-12</v>
      </c>
      <c r="K32" s="12">
        <v>-4.9794238683127395E-12</v>
      </c>
      <c r="L32" s="12">
        <v>0</v>
      </c>
      <c r="M32" s="12">
        <v>2.0000000000000001E-4</v>
      </c>
      <c r="N32" s="12">
        <v>304.65750000000003</v>
      </c>
      <c r="O32" s="12">
        <v>304.65750000000003</v>
      </c>
      <c r="P32" s="12">
        <v>3.5358249999999998E-9</v>
      </c>
      <c r="Q32" s="12">
        <v>0</v>
      </c>
      <c r="R32" s="12">
        <v>8.5174999999999997E-5</v>
      </c>
      <c r="S32" s="12">
        <v>9.5674999999999995E-6</v>
      </c>
      <c r="T32" s="12">
        <v>9.5674999999999995E-6</v>
      </c>
      <c r="U32" s="12">
        <v>0</v>
      </c>
      <c r="V32" s="12">
        <v>0</v>
      </c>
      <c r="W32" s="12">
        <v>2.1924999999999999</v>
      </c>
      <c r="X32" s="12">
        <v>4377.5</v>
      </c>
      <c r="Y32" s="12">
        <f t="shared" si="7"/>
        <v>2.0000000000000001E-4</v>
      </c>
      <c r="Z32" s="12">
        <f t="shared" si="7"/>
        <v>4.0000000000000002E-4</v>
      </c>
      <c r="AA32" s="5">
        <v>2</v>
      </c>
      <c r="BB32" s="54"/>
    </row>
    <row r="33" spans="1:54" x14ac:dyDescent="0.25">
      <c r="B33" s="5">
        <v>9</v>
      </c>
      <c r="C33" s="12">
        <v>135294098070.60411</v>
      </c>
      <c r="D33" s="12">
        <v>135294098070.60411</v>
      </c>
      <c r="E33" s="12">
        <v>0.45688347796781525</v>
      </c>
      <c r="F33" s="12">
        <v>0</v>
      </c>
      <c r="G33" s="12">
        <v>42900000000</v>
      </c>
      <c r="H33" s="12">
        <v>41645000000</v>
      </c>
      <c r="I33" s="12">
        <v>41645000000</v>
      </c>
      <c r="J33" s="12">
        <v>-3.4705075445816052E-12</v>
      </c>
      <c r="K33" s="12">
        <v>-3.4705075445816052E-12</v>
      </c>
      <c r="L33" s="12">
        <v>0</v>
      </c>
      <c r="M33" s="12">
        <v>2.0000000000000001E-4</v>
      </c>
      <c r="N33" s="12">
        <v>353.01583333333338</v>
      </c>
      <c r="O33" s="12">
        <v>353.01583333333338</v>
      </c>
      <c r="P33" s="12">
        <v>2.4869083333333322E-9</v>
      </c>
      <c r="Q33" s="12">
        <v>0</v>
      </c>
      <c r="R33" s="12">
        <v>9.7424999999999996E-5</v>
      </c>
      <c r="S33" s="12">
        <v>9.0924999999999981E-6</v>
      </c>
      <c r="T33" s="12">
        <v>9.0924999999999981E-6</v>
      </c>
      <c r="U33" s="12">
        <v>0</v>
      </c>
      <c r="V33" s="12">
        <v>0</v>
      </c>
      <c r="W33" s="12">
        <v>2.1341666666666663</v>
      </c>
      <c r="X33" s="12">
        <v>4335.833333333333</v>
      </c>
      <c r="Y33" s="12">
        <f t="shared" si="7"/>
        <v>4.0000000000000002E-4</v>
      </c>
      <c r="Z33" s="12">
        <f t="shared" si="7"/>
        <v>6.0000000000000006E-4</v>
      </c>
      <c r="AA33" s="5">
        <v>2</v>
      </c>
      <c r="BB33" s="54"/>
    </row>
    <row r="34" spans="1:54" x14ac:dyDescent="0.25">
      <c r="B34" s="5">
        <v>10</v>
      </c>
      <c r="C34" s="12">
        <v>139549932597.52295</v>
      </c>
      <c r="D34" s="12">
        <v>139549932597.52295</v>
      </c>
      <c r="E34" s="12">
        <v>0.46863678490184513</v>
      </c>
      <c r="F34" s="12">
        <v>0</v>
      </c>
      <c r="G34" s="12">
        <v>43900000000</v>
      </c>
      <c r="H34" s="12">
        <v>41695000000</v>
      </c>
      <c r="I34" s="12">
        <v>41695000000</v>
      </c>
      <c r="J34" s="12">
        <v>-1.9615912208504725E-12</v>
      </c>
      <c r="K34" s="12">
        <v>-1.9615912208504725E-12</v>
      </c>
      <c r="L34" s="12">
        <v>0</v>
      </c>
      <c r="M34" s="12">
        <v>2.0000000000000001E-4</v>
      </c>
      <c r="N34" s="12">
        <v>401.37416666666672</v>
      </c>
      <c r="O34" s="12">
        <v>401.37416666666672</v>
      </c>
      <c r="P34" s="12">
        <v>1.4379916666666645E-9</v>
      </c>
      <c r="Q34" s="12">
        <v>0</v>
      </c>
      <c r="R34" s="12">
        <v>1.0967500000000002E-4</v>
      </c>
      <c r="S34" s="12">
        <v>8.6175000000000001E-6</v>
      </c>
      <c r="T34" s="12">
        <v>8.6175000000000001E-6</v>
      </c>
      <c r="U34" s="12">
        <v>0</v>
      </c>
      <c r="V34" s="12">
        <v>0</v>
      </c>
      <c r="W34" s="12">
        <v>2.0758333333333336</v>
      </c>
      <c r="X34" s="12">
        <v>4294.166666666667</v>
      </c>
      <c r="Y34" s="12">
        <f t="shared" si="7"/>
        <v>6.0000000000000006E-4</v>
      </c>
      <c r="Z34" s="12">
        <f t="shared" si="7"/>
        <v>8.0000000000000004E-4</v>
      </c>
      <c r="AA34" s="5">
        <v>2</v>
      </c>
      <c r="BB34" s="54"/>
    </row>
    <row r="35" spans="1:54" x14ac:dyDescent="0.25">
      <c r="B35" s="5">
        <v>11</v>
      </c>
      <c r="C35" s="12">
        <v>143805767124.44183</v>
      </c>
      <c r="D35" s="12">
        <v>143805767124.44183</v>
      </c>
      <c r="E35" s="12">
        <v>0.480390091835875</v>
      </c>
      <c r="F35" s="12">
        <v>0</v>
      </c>
      <c r="G35" s="12">
        <v>44900000000</v>
      </c>
      <c r="H35" s="12">
        <v>41745000000</v>
      </c>
      <c r="I35" s="12">
        <v>41745000000</v>
      </c>
      <c r="J35" s="12">
        <v>-4.526748971193382E-13</v>
      </c>
      <c r="K35" s="12">
        <v>-4.526748971193382E-13</v>
      </c>
      <c r="L35" s="12">
        <v>0</v>
      </c>
      <c r="M35" s="12">
        <v>2.0000000000000001E-4</v>
      </c>
      <c r="N35" s="12">
        <v>449.73249999999996</v>
      </c>
      <c r="O35" s="12">
        <v>449.73249999999996</v>
      </c>
      <c r="P35" s="12">
        <v>3.8907500000000013E-10</v>
      </c>
      <c r="Q35" s="12">
        <v>0</v>
      </c>
      <c r="R35" s="12">
        <v>1.21925E-4</v>
      </c>
      <c r="S35" s="12">
        <v>8.1424999999999987E-6</v>
      </c>
      <c r="T35" s="12">
        <v>8.1424999999999987E-6</v>
      </c>
      <c r="U35" s="12">
        <v>0</v>
      </c>
      <c r="V35" s="12">
        <v>0</v>
      </c>
      <c r="W35" s="12">
        <v>2.0175000000000001</v>
      </c>
      <c r="X35" s="12">
        <v>4252.5</v>
      </c>
      <c r="Y35" s="12">
        <f t="shared" si="7"/>
        <v>8.0000000000000004E-4</v>
      </c>
      <c r="Z35" s="12">
        <f t="shared" si="7"/>
        <v>1E-3</v>
      </c>
      <c r="AA35" s="5">
        <v>2</v>
      </c>
      <c r="BB35" s="54"/>
    </row>
    <row r="36" spans="1:54" x14ac:dyDescent="0.25">
      <c r="A36" t="s">
        <v>296</v>
      </c>
      <c r="B36" s="14">
        <v>12</v>
      </c>
      <c r="C36" s="12">
        <v>148061601651.36072</v>
      </c>
      <c r="D36" s="12">
        <v>148061601651.36072</v>
      </c>
      <c r="E36" s="12">
        <v>0.49214339876990487</v>
      </c>
      <c r="F36" s="12">
        <v>0</v>
      </c>
      <c r="G36" s="12">
        <v>45900000000</v>
      </c>
      <c r="H36" s="12">
        <v>41795000000</v>
      </c>
      <c r="I36" s="12">
        <v>41795000000</v>
      </c>
      <c r="J36" s="12">
        <v>1.0562414266117961E-12</v>
      </c>
      <c r="K36" s="12">
        <v>1.0562414266117961E-12</v>
      </c>
      <c r="L36" s="12">
        <v>0</v>
      </c>
      <c r="M36" s="12">
        <v>2.0000000000000001E-4</v>
      </c>
      <c r="N36" s="12">
        <v>498.09083333333342</v>
      </c>
      <c r="O36" s="12">
        <v>498.09083333333342</v>
      </c>
      <c r="P36" s="12">
        <v>-6.598416666666692E-10</v>
      </c>
      <c r="Q36" s="12">
        <v>0</v>
      </c>
      <c r="R36" s="12">
        <v>1.3417500000000002E-4</v>
      </c>
      <c r="S36" s="12">
        <v>7.667499999999999E-6</v>
      </c>
      <c r="T36" s="12">
        <v>7.667499999999999E-6</v>
      </c>
      <c r="U36" s="12">
        <v>0</v>
      </c>
      <c r="V36" s="12">
        <v>0</v>
      </c>
      <c r="W36" s="12">
        <v>1.9591666666666667</v>
      </c>
      <c r="X36" s="12">
        <v>4210.833333333333</v>
      </c>
      <c r="Y36" s="12">
        <f t="shared" si="7"/>
        <v>1E-3</v>
      </c>
      <c r="Z36" s="12">
        <f t="shared" si="7"/>
        <v>1.2000000000000001E-3</v>
      </c>
      <c r="AA36" s="5">
        <v>2</v>
      </c>
      <c r="BB36" s="54"/>
    </row>
    <row r="37" spans="1:54" x14ac:dyDescent="0.25">
      <c r="A37" s="1"/>
      <c r="B37" s="1"/>
    </row>
    <row r="41" spans="1:54" x14ac:dyDescent="0.25">
      <c r="A41" s="50" t="s">
        <v>307</v>
      </c>
      <c r="B41" t="s">
        <v>277</v>
      </c>
    </row>
    <row r="42" spans="1:54" x14ac:dyDescent="0.25">
      <c r="A42" s="50" t="s">
        <v>310</v>
      </c>
      <c r="B42" t="s">
        <v>278</v>
      </c>
    </row>
    <row r="43" spans="1:54" x14ac:dyDescent="0.25">
      <c r="A43" s="50" t="s">
        <v>312</v>
      </c>
    </row>
    <row r="46" spans="1:54" x14ac:dyDescent="0.25">
      <c r="A46" t="s">
        <v>146</v>
      </c>
      <c r="B46" s="2" t="s">
        <v>108</v>
      </c>
      <c r="C46" s="2" t="s">
        <v>111</v>
      </c>
      <c r="D46" s="2" t="s">
        <v>284</v>
      </c>
      <c r="E46" s="2" t="s">
        <v>285</v>
      </c>
      <c r="F46" s="2" t="s">
        <v>286</v>
      </c>
      <c r="G46" s="2" t="s">
        <v>135</v>
      </c>
      <c r="H46" s="2" t="s">
        <v>279</v>
      </c>
      <c r="I46" s="2" t="s">
        <v>280</v>
      </c>
      <c r="J46" s="2" t="s">
        <v>129</v>
      </c>
    </row>
    <row r="47" spans="1:54" x14ac:dyDescent="0.25">
      <c r="B47" s="1">
        <v>181353146853.14685</v>
      </c>
      <c r="C47" s="1">
        <v>130283132530.12048</v>
      </c>
      <c r="D47" s="1">
        <v>2.3999999999999998E-3</v>
      </c>
      <c r="E47">
        <v>-1.1000000000000001E-3</v>
      </c>
      <c r="F47" s="1">
        <v>1</v>
      </c>
      <c r="G47">
        <f>(0.5+E47/D47)^F47</f>
        <v>4.1666666666666574E-2</v>
      </c>
      <c r="H47" s="1">
        <v>0</v>
      </c>
      <c r="I47">
        <v>1</v>
      </c>
      <c r="J47" s="1">
        <f t="shared" ref="J47:J58" si="8">(B47-C47)*G47+C47-(B47+C47)*(H47/2)*I47</f>
        <v>132411049793.57991</v>
      </c>
    </row>
    <row r="48" spans="1:54" x14ac:dyDescent="0.25">
      <c r="B48" s="1">
        <v>181353146853.14685</v>
      </c>
      <c r="C48" s="1">
        <v>130283132530.12048</v>
      </c>
      <c r="D48" s="1">
        <v>2.3999999999999998E-3</v>
      </c>
      <c r="E48">
        <f>-0.001+0.0001</f>
        <v>-8.9999999999999998E-4</v>
      </c>
      <c r="F48" s="1">
        <v>1</v>
      </c>
      <c r="G48">
        <f t="shared" ref="G48:G58" si="9">(0.5+E48/D48)^F48</f>
        <v>0.125</v>
      </c>
      <c r="H48" s="1">
        <v>0</v>
      </c>
      <c r="I48">
        <v>1</v>
      </c>
      <c r="J48" s="1">
        <f t="shared" si="8"/>
        <v>136666884320.49878</v>
      </c>
    </row>
    <row r="49" spans="1:10" x14ac:dyDescent="0.25">
      <c r="A49" s="21"/>
      <c r="B49" s="1">
        <v>181353146853.14685</v>
      </c>
      <c r="C49" s="1">
        <v>130283132530.12048</v>
      </c>
      <c r="D49" s="1">
        <v>2.3999999999999998E-3</v>
      </c>
      <c r="E49">
        <f>E48+0.0002</f>
        <v>-6.9999999999999999E-4</v>
      </c>
      <c r="F49" s="1">
        <v>1</v>
      </c>
      <c r="G49">
        <f t="shared" si="9"/>
        <v>0.20833333333333331</v>
      </c>
      <c r="H49" s="1">
        <v>0</v>
      </c>
      <c r="I49">
        <v>1</v>
      </c>
      <c r="J49" s="1">
        <f t="shared" si="8"/>
        <v>140922718847.41763</v>
      </c>
    </row>
    <row r="50" spans="1:10" x14ac:dyDescent="0.25">
      <c r="B50" s="1">
        <v>181353146853.14685</v>
      </c>
      <c r="C50" s="1">
        <v>130283132530.12048</v>
      </c>
      <c r="D50" s="1">
        <v>2.3999999999999998E-3</v>
      </c>
      <c r="E50">
        <f t="shared" ref="E50:E57" si="10">E49+0.0002</f>
        <v>-5.0000000000000001E-4</v>
      </c>
      <c r="F50" s="1">
        <v>1</v>
      </c>
      <c r="G50">
        <f t="shared" si="9"/>
        <v>0.29166666666666663</v>
      </c>
      <c r="H50" s="1">
        <v>0</v>
      </c>
      <c r="I50">
        <v>1</v>
      </c>
      <c r="J50" s="1">
        <f t="shared" si="8"/>
        <v>145178553374.33652</v>
      </c>
    </row>
    <row r="51" spans="1:10" x14ac:dyDescent="0.25">
      <c r="B51" s="1">
        <v>181353146853.14685</v>
      </c>
      <c r="C51" s="1">
        <v>130283132530.12048</v>
      </c>
      <c r="D51" s="1">
        <v>2.3999999999999998E-3</v>
      </c>
      <c r="E51">
        <f t="shared" si="10"/>
        <v>-3.0000000000000003E-4</v>
      </c>
      <c r="F51" s="1">
        <v>1</v>
      </c>
      <c r="G51">
        <f t="shared" si="9"/>
        <v>0.375</v>
      </c>
      <c r="H51" s="1">
        <v>0</v>
      </c>
      <c r="I51">
        <v>1</v>
      </c>
      <c r="J51" s="1">
        <f t="shared" si="8"/>
        <v>149434387901.25537</v>
      </c>
    </row>
    <row r="52" spans="1:10" x14ac:dyDescent="0.25">
      <c r="B52" s="1">
        <v>181353146853.14685</v>
      </c>
      <c r="C52" s="1">
        <v>130283132530.12048</v>
      </c>
      <c r="D52" s="1">
        <v>2.3999999999999998E-3</v>
      </c>
      <c r="E52">
        <f t="shared" si="10"/>
        <v>-1.0000000000000002E-4</v>
      </c>
      <c r="F52" s="1">
        <v>1</v>
      </c>
      <c r="G52">
        <f t="shared" si="9"/>
        <v>0.45833333333333331</v>
      </c>
      <c r="H52" s="1">
        <v>0</v>
      </c>
      <c r="I52">
        <v>1</v>
      </c>
      <c r="J52" s="1">
        <f t="shared" si="8"/>
        <v>153690222428.17422</v>
      </c>
    </row>
    <row r="53" spans="1:10" x14ac:dyDescent="0.25">
      <c r="B53" s="1">
        <v>181353146853.14685</v>
      </c>
      <c r="C53" s="1">
        <v>130283132530.12048</v>
      </c>
      <c r="D53" s="1">
        <v>2.3999999999999998E-3</v>
      </c>
      <c r="E53">
        <f t="shared" si="10"/>
        <v>9.9999999999999991E-5</v>
      </c>
      <c r="F53" s="1">
        <v>1</v>
      </c>
      <c r="G53">
        <f t="shared" si="9"/>
        <v>0.54166666666666663</v>
      </c>
      <c r="H53" s="1">
        <v>0</v>
      </c>
      <c r="I53">
        <v>1</v>
      </c>
      <c r="J53" s="1">
        <f t="shared" si="8"/>
        <v>157946056955.09311</v>
      </c>
    </row>
    <row r="54" spans="1:10" x14ac:dyDescent="0.25">
      <c r="B54" s="1">
        <v>181353146853.14685</v>
      </c>
      <c r="C54" s="1">
        <v>130283132530.12048</v>
      </c>
      <c r="D54" s="1">
        <v>2.3999999999999998E-3</v>
      </c>
      <c r="E54">
        <f t="shared" si="10"/>
        <v>3.0000000000000003E-4</v>
      </c>
      <c r="F54" s="1">
        <v>1</v>
      </c>
      <c r="G54">
        <f t="shared" si="9"/>
        <v>0.625</v>
      </c>
      <c r="H54" s="1">
        <v>0</v>
      </c>
      <c r="I54">
        <v>1</v>
      </c>
      <c r="J54" s="1">
        <f t="shared" si="8"/>
        <v>162201891482.01196</v>
      </c>
    </row>
    <row r="55" spans="1:10" x14ac:dyDescent="0.25">
      <c r="B55" s="1">
        <v>181353146853.14685</v>
      </c>
      <c r="C55" s="1">
        <v>130283132530.12048</v>
      </c>
      <c r="D55" s="1">
        <v>2.3999999999999998E-3</v>
      </c>
      <c r="E55">
        <f t="shared" si="10"/>
        <v>5.0000000000000001E-4</v>
      </c>
      <c r="F55" s="1">
        <v>1</v>
      </c>
      <c r="G55">
        <f t="shared" si="9"/>
        <v>0.70833333333333337</v>
      </c>
      <c r="H55" s="1">
        <v>0</v>
      </c>
      <c r="I55">
        <v>1</v>
      </c>
      <c r="J55" s="1">
        <f t="shared" si="8"/>
        <v>166457726008.93085</v>
      </c>
    </row>
    <row r="56" spans="1:10" x14ac:dyDescent="0.25">
      <c r="B56" s="1">
        <v>181353146853.14685</v>
      </c>
      <c r="C56" s="1">
        <v>130283132530.12048</v>
      </c>
      <c r="D56" s="1">
        <v>2.3999999999999998E-3</v>
      </c>
      <c r="E56">
        <f t="shared" si="10"/>
        <v>6.9999999999999999E-4</v>
      </c>
      <c r="F56" s="1">
        <v>1</v>
      </c>
      <c r="G56">
        <f t="shared" si="9"/>
        <v>0.79166666666666674</v>
      </c>
      <c r="H56" s="1">
        <v>0</v>
      </c>
      <c r="I56">
        <v>1</v>
      </c>
      <c r="J56" s="1">
        <f t="shared" si="8"/>
        <v>170713560535.8497</v>
      </c>
    </row>
    <row r="57" spans="1:10" x14ac:dyDescent="0.25">
      <c r="A57" s="1"/>
      <c r="B57" s="1">
        <v>181353146853.14685</v>
      </c>
      <c r="C57" s="1">
        <v>130283132530.12048</v>
      </c>
      <c r="D57" s="1">
        <v>2.3999999999999998E-3</v>
      </c>
      <c r="E57">
        <f t="shared" si="10"/>
        <v>8.9999999999999998E-4</v>
      </c>
      <c r="F57" s="1">
        <v>1</v>
      </c>
      <c r="G57">
        <f t="shared" si="9"/>
        <v>0.875</v>
      </c>
      <c r="H57" s="1">
        <v>0</v>
      </c>
      <c r="I57">
        <v>1</v>
      </c>
      <c r="J57" s="1">
        <f t="shared" si="8"/>
        <v>174969395062.76855</v>
      </c>
    </row>
    <row r="58" spans="1:10" x14ac:dyDescent="0.25">
      <c r="A58" s="1"/>
      <c r="B58" s="31">
        <v>181353146853.14685</v>
      </c>
      <c r="C58" s="31">
        <v>130283132530.12048</v>
      </c>
      <c r="D58" s="1">
        <v>2.3999999999999998E-3</v>
      </c>
      <c r="E58" s="21">
        <v>1.1000000000000001E-3</v>
      </c>
      <c r="F58" s="1">
        <v>1</v>
      </c>
      <c r="G58">
        <f t="shared" si="9"/>
        <v>0.95833333333333348</v>
      </c>
      <c r="H58" s="1">
        <v>0</v>
      </c>
      <c r="I58" s="21">
        <v>1</v>
      </c>
      <c r="J58" s="1">
        <f t="shared" si="8"/>
        <v>179225229589.68744</v>
      </c>
    </row>
    <row r="59" spans="1:10" x14ac:dyDescent="0.25">
      <c r="A59" s="1"/>
      <c r="B59" s="1"/>
      <c r="C59" s="1"/>
      <c r="D59" s="1"/>
      <c r="F59" s="1"/>
      <c r="H59" s="1"/>
      <c r="J59" s="1"/>
    </row>
    <row r="60" spans="1:10" x14ac:dyDescent="0.25">
      <c r="A60" t="s">
        <v>152</v>
      </c>
      <c r="B60" s="2" t="s">
        <v>108</v>
      </c>
      <c r="C60" s="2" t="s">
        <v>111</v>
      </c>
      <c r="D60" s="2" t="s">
        <v>284</v>
      </c>
      <c r="E60" s="2" t="s">
        <v>285</v>
      </c>
      <c r="F60" s="2" t="s">
        <v>286</v>
      </c>
      <c r="G60" s="2" t="s">
        <v>135</v>
      </c>
      <c r="H60" s="2" t="s">
        <v>279</v>
      </c>
      <c r="I60" s="2" t="s">
        <v>280</v>
      </c>
      <c r="J60" s="2" t="s">
        <v>129</v>
      </c>
    </row>
    <row r="61" spans="1:10" x14ac:dyDescent="0.25">
      <c r="B61" s="1">
        <v>0.6048951048951049</v>
      </c>
      <c r="C61" s="1">
        <v>0.46385542168674698</v>
      </c>
      <c r="D61" s="1">
        <v>2.3999999999999998E-3</v>
      </c>
      <c r="E61">
        <v>-1.1000000000000001E-3</v>
      </c>
      <c r="F61" s="1">
        <v>10</v>
      </c>
      <c r="G61">
        <f>(0.5+E61/D61)^F61</f>
        <v>1.5772029579086145E-14</v>
      </c>
      <c r="H61" s="1">
        <v>0.6</v>
      </c>
      <c r="I61">
        <v>1</v>
      </c>
      <c r="J61" s="1">
        <f t="shared" ref="J61:J72" si="11">(B61-C61)*G61+C61-(B61+C61)*(H61/2)*I61</f>
        <v>0.14323026371219361</v>
      </c>
    </row>
    <row r="62" spans="1:10" x14ac:dyDescent="0.25">
      <c r="B62" s="1">
        <v>0.6048951048951049</v>
      </c>
      <c r="C62" s="1">
        <v>0.46385542168674698</v>
      </c>
      <c r="D62" s="1">
        <v>2.3999999999999998E-3</v>
      </c>
      <c r="E62">
        <f>-0.001+0.0001</f>
        <v>-8.9999999999999998E-4</v>
      </c>
      <c r="F62" s="1">
        <v>10</v>
      </c>
      <c r="G62">
        <f>(0.5+E62/D62)^F62</f>
        <v>9.3132257461547852E-10</v>
      </c>
      <c r="H62" s="1">
        <v>0.6</v>
      </c>
      <c r="I62">
        <v>1</v>
      </c>
      <c r="J62" s="1">
        <f t="shared" si="11"/>
        <v>0.14323026384354481</v>
      </c>
    </row>
    <row r="63" spans="1:10" x14ac:dyDescent="0.25">
      <c r="A63" s="21"/>
      <c r="B63" s="1">
        <v>0.6048951048951049</v>
      </c>
      <c r="C63" s="1">
        <v>0.46385542168674698</v>
      </c>
      <c r="D63" s="1">
        <v>2.3999999999999998E-3</v>
      </c>
      <c r="E63">
        <f>E62+0.0002</f>
        <v>-6.9999999999999999E-4</v>
      </c>
      <c r="F63" s="1">
        <v>10</v>
      </c>
      <c r="G63">
        <f t="shared" ref="G63:G72" si="12">(0.5+E63/D63)^F63</f>
        <v>1.5402372635826642E-7</v>
      </c>
      <c r="H63" s="1">
        <v>0.6</v>
      </c>
      <c r="I63">
        <v>1</v>
      </c>
      <c r="J63" s="1">
        <f t="shared" si="11"/>
        <v>0.14323028543564897</v>
      </c>
    </row>
    <row r="64" spans="1:10" x14ac:dyDescent="0.25">
      <c r="B64" s="1">
        <v>0.6048951048951049</v>
      </c>
      <c r="C64" s="1">
        <v>0.46385542168674698</v>
      </c>
      <c r="D64" s="1">
        <v>2.3999999999999998E-3</v>
      </c>
      <c r="E64">
        <f t="shared" ref="E64:E71" si="13">E63+0.0002</f>
        <v>-5.0000000000000001E-4</v>
      </c>
      <c r="F64" s="1">
        <v>10</v>
      </c>
      <c r="G64">
        <f t="shared" si="12"/>
        <v>4.4552079825878168E-6</v>
      </c>
      <c r="H64" s="1">
        <v>0.6</v>
      </c>
      <c r="I64">
        <v>1</v>
      </c>
      <c r="J64" s="1">
        <f t="shared" si="11"/>
        <v>0.14323089207331385</v>
      </c>
    </row>
    <row r="65" spans="1:10" x14ac:dyDescent="0.25">
      <c r="B65" s="1">
        <v>0.6048951048951049</v>
      </c>
      <c r="C65" s="1">
        <v>0.46385542168674698</v>
      </c>
      <c r="D65" s="1">
        <v>2.3999999999999998E-3</v>
      </c>
      <c r="E65">
        <f t="shared" si="13"/>
        <v>-3.0000000000000003E-4</v>
      </c>
      <c r="F65" s="1">
        <v>10</v>
      </c>
      <c r="G65">
        <f t="shared" si="12"/>
        <v>5.4993666708469391E-5</v>
      </c>
      <c r="H65" s="1">
        <v>0.6</v>
      </c>
      <c r="I65">
        <v>1</v>
      </c>
      <c r="J65" s="1">
        <f t="shared" si="11"/>
        <v>0.14323802000152241</v>
      </c>
    </row>
    <row r="66" spans="1:10" x14ac:dyDescent="0.25">
      <c r="B66" s="1">
        <v>0.6048951048951049</v>
      </c>
      <c r="C66" s="1">
        <v>0.46385542168674698</v>
      </c>
      <c r="D66" s="1">
        <v>2.3999999999999998E-3</v>
      </c>
      <c r="E66">
        <f t="shared" si="13"/>
        <v>-1.0000000000000002E-4</v>
      </c>
      <c r="F66" s="1">
        <v>10</v>
      </c>
      <c r="G66">
        <f t="shared" si="12"/>
        <v>4.0908582801229746E-4</v>
      </c>
      <c r="H66" s="1">
        <v>0.6</v>
      </c>
      <c r="I66">
        <v>1</v>
      </c>
      <c r="J66" s="1">
        <f t="shared" si="11"/>
        <v>0.14328796104777924</v>
      </c>
    </row>
    <row r="67" spans="1:10" x14ac:dyDescent="0.25">
      <c r="B67" s="1">
        <v>0.6048951048951049</v>
      </c>
      <c r="C67" s="1">
        <v>0.46385542168674698</v>
      </c>
      <c r="D67" s="1">
        <v>2.3999999999999998E-3</v>
      </c>
      <c r="E67">
        <f t="shared" si="13"/>
        <v>9.9999999999999991E-5</v>
      </c>
      <c r="F67" s="1">
        <v>10</v>
      </c>
      <c r="G67">
        <f t="shared" si="12"/>
        <v>2.1743082111706814E-3</v>
      </c>
      <c r="H67" s="1">
        <v>0.6</v>
      </c>
      <c r="I67">
        <v>1</v>
      </c>
      <c r="J67" s="1">
        <f t="shared" si="11"/>
        <v>0.14353692745349222</v>
      </c>
    </row>
    <row r="68" spans="1:10" x14ac:dyDescent="0.25">
      <c r="B68" s="1">
        <v>0.6048951048951049</v>
      </c>
      <c r="C68" s="1">
        <v>0.46385542168674698</v>
      </c>
      <c r="D68" s="1">
        <v>2.3999999999999998E-3</v>
      </c>
      <c r="E68">
        <f t="shared" si="13"/>
        <v>3.0000000000000003E-4</v>
      </c>
      <c r="F68" s="1">
        <v>10</v>
      </c>
      <c r="G68">
        <f t="shared" si="12"/>
        <v>9.0949470177292824E-3</v>
      </c>
      <c r="H68" s="1">
        <v>0.6</v>
      </c>
      <c r="I68">
        <v>1</v>
      </c>
      <c r="J68" s="1">
        <f t="shared" si="11"/>
        <v>0.1445130121583687</v>
      </c>
    </row>
    <row r="69" spans="1:10" x14ac:dyDescent="0.25">
      <c r="B69" s="1">
        <v>0.6048951048951049</v>
      </c>
      <c r="C69" s="1">
        <v>0.46385542168674698</v>
      </c>
      <c r="D69" s="1">
        <v>2.3999999999999998E-3</v>
      </c>
      <c r="E69">
        <f t="shared" si="13"/>
        <v>5.0000000000000001E-4</v>
      </c>
      <c r="F69" s="1">
        <v>10</v>
      </c>
      <c r="G69">
        <f t="shared" si="12"/>
        <v>3.1796315429139591E-2</v>
      </c>
      <c r="H69" s="1">
        <v>0.6</v>
      </c>
      <c r="I69">
        <v>1</v>
      </c>
      <c r="J69" s="1">
        <f t="shared" si="11"/>
        <v>0.14771480596751024</v>
      </c>
    </row>
    <row r="70" spans="1:10" x14ac:dyDescent="0.25">
      <c r="B70" s="1">
        <v>0.6048951048951049</v>
      </c>
      <c r="C70" s="1">
        <v>0.46385542168674698</v>
      </c>
      <c r="D70" s="1">
        <v>2.3999999999999998E-3</v>
      </c>
      <c r="E70">
        <f t="shared" si="13"/>
        <v>6.9999999999999999E-4</v>
      </c>
      <c r="F70" s="1">
        <v>10</v>
      </c>
      <c r="G70">
        <f t="shared" si="12"/>
        <v>9.6699358369376653E-2</v>
      </c>
      <c r="H70" s="1">
        <v>0.6</v>
      </c>
      <c r="I70">
        <v>1</v>
      </c>
      <c r="J70" s="1">
        <f t="shared" si="11"/>
        <v>0.15686871058305973</v>
      </c>
    </row>
    <row r="71" spans="1:10" x14ac:dyDescent="0.25">
      <c r="B71" s="1">
        <v>0.6048951048951049</v>
      </c>
      <c r="C71" s="1">
        <v>0.46385542168674698</v>
      </c>
      <c r="D71" s="1">
        <v>2.3999999999999998E-3</v>
      </c>
      <c r="E71">
        <f t="shared" si="13"/>
        <v>8.9999999999999998E-4</v>
      </c>
      <c r="F71" s="1">
        <v>10</v>
      </c>
      <c r="G71">
        <f t="shared" si="12"/>
        <v>0.26307557616382837</v>
      </c>
      <c r="H71" s="1">
        <v>0.6</v>
      </c>
      <c r="I71">
        <v>1</v>
      </c>
      <c r="J71" s="1">
        <f t="shared" si="11"/>
        <v>0.18033435963419397</v>
      </c>
    </row>
    <row r="72" spans="1:10" x14ac:dyDescent="0.25">
      <c r="B72" s="1">
        <v>0.6048951048951049</v>
      </c>
      <c r="C72" s="1">
        <v>0.46385542168674698</v>
      </c>
      <c r="D72" s="1">
        <v>2.3999999999999998E-3</v>
      </c>
      <c r="E72" s="21">
        <v>1.1000000000000001E-3</v>
      </c>
      <c r="F72" s="1">
        <v>10</v>
      </c>
      <c r="G72">
        <f t="shared" si="12"/>
        <v>0.65338016022003131</v>
      </c>
      <c r="H72" s="1">
        <v>0.6</v>
      </c>
      <c r="I72" s="21">
        <v>1</v>
      </c>
      <c r="J72" s="1">
        <f t="shared" si="11"/>
        <v>0.2353827945242507</v>
      </c>
    </row>
    <row r="74" spans="1:10" x14ac:dyDescent="0.25">
      <c r="A74" t="s">
        <v>232</v>
      </c>
      <c r="B74" s="2" t="s">
        <v>108</v>
      </c>
      <c r="C74" s="2" t="s">
        <v>111</v>
      </c>
      <c r="D74" s="2" t="s">
        <v>284</v>
      </c>
      <c r="E74" s="2" t="s">
        <v>285</v>
      </c>
      <c r="F74" s="2" t="s">
        <v>286</v>
      </c>
      <c r="G74" s="2" t="s">
        <v>135</v>
      </c>
      <c r="H74" s="2" t="s">
        <v>279</v>
      </c>
      <c r="I74" s="2" t="s">
        <v>280</v>
      </c>
      <c r="J74" s="2" t="s">
        <v>129</v>
      </c>
    </row>
    <row r="75" spans="1:10" x14ac:dyDescent="0.25">
      <c r="B75" s="1">
        <v>56500000000</v>
      </c>
      <c r="C75" s="1">
        <v>44500000000</v>
      </c>
      <c r="D75" s="1">
        <v>2.3999999999999998E-3</v>
      </c>
      <c r="E75">
        <v>-1.1000000000000001E-3</v>
      </c>
      <c r="F75" s="1">
        <v>10</v>
      </c>
      <c r="G75">
        <f>(0.5+E75/D75)^F75</f>
        <v>1.5772029579086145E-14</v>
      </c>
      <c r="H75" s="1">
        <v>0.6</v>
      </c>
      <c r="I75">
        <v>1</v>
      </c>
      <c r="J75" s="1">
        <f t="shared" ref="J75:J86" si="14">(B75-C75)*G75+C75-(B75+C75)*(H75/2)*I75</f>
        <v>14200000000.000191</v>
      </c>
    </row>
    <row r="76" spans="1:10" x14ac:dyDescent="0.25">
      <c r="B76" s="1">
        <v>56500000000</v>
      </c>
      <c r="C76" s="1">
        <v>44500000000</v>
      </c>
      <c r="D76" s="1">
        <v>2.3999999999999998E-3</v>
      </c>
      <c r="E76">
        <f>-0.001+0.0001</f>
        <v>-8.9999999999999998E-4</v>
      </c>
      <c r="F76" s="1">
        <v>10</v>
      </c>
      <c r="G76">
        <f>(0.5+E76/D76)^F76</f>
        <v>9.3132257461547852E-10</v>
      </c>
      <c r="H76" s="1">
        <v>0.6</v>
      </c>
      <c r="I76">
        <v>1</v>
      </c>
      <c r="J76" s="1">
        <f t="shared" si="14"/>
        <v>14200000011.175873</v>
      </c>
    </row>
    <row r="77" spans="1:10" x14ac:dyDescent="0.25">
      <c r="A77" s="21"/>
      <c r="B77" s="1">
        <v>56500000000</v>
      </c>
      <c r="C77" s="1">
        <v>44500000000</v>
      </c>
      <c r="D77" s="1">
        <v>2.3999999999999998E-3</v>
      </c>
      <c r="E77">
        <f>E76+0.0002</f>
        <v>-6.9999999999999999E-4</v>
      </c>
      <c r="F77" s="1">
        <v>10</v>
      </c>
      <c r="G77">
        <f t="shared" ref="G77:G86" si="15">(0.5+E77/D77)^F77</f>
        <v>1.5402372635826642E-7</v>
      </c>
      <c r="H77" s="1">
        <v>0.6</v>
      </c>
      <c r="I77">
        <v>1</v>
      </c>
      <c r="J77" s="1">
        <f t="shared" si="14"/>
        <v>14200001848.284714</v>
      </c>
    </row>
    <row r="78" spans="1:10" x14ac:dyDescent="0.25">
      <c r="B78" s="1">
        <v>56500000000</v>
      </c>
      <c r="C78" s="1">
        <v>44500000000</v>
      </c>
      <c r="D78" s="1">
        <v>2.3999999999999998E-3</v>
      </c>
      <c r="E78">
        <f t="shared" ref="E78:E85" si="16">E77+0.0002</f>
        <v>-5.0000000000000001E-4</v>
      </c>
      <c r="F78" s="1">
        <v>10</v>
      </c>
      <c r="G78">
        <f t="shared" si="15"/>
        <v>4.4552079825878168E-6</v>
      </c>
      <c r="H78" s="1">
        <v>0.6</v>
      </c>
      <c r="I78">
        <v>1</v>
      </c>
      <c r="J78" s="1">
        <f t="shared" si="14"/>
        <v>14200053462.495789</v>
      </c>
    </row>
    <row r="79" spans="1:10" x14ac:dyDescent="0.25">
      <c r="B79" s="1">
        <v>56500000000</v>
      </c>
      <c r="C79" s="1">
        <v>44500000000</v>
      </c>
      <c r="D79" s="1">
        <v>2.3999999999999998E-3</v>
      </c>
      <c r="E79">
        <f t="shared" si="16"/>
        <v>-3.0000000000000003E-4</v>
      </c>
      <c r="F79" s="1">
        <v>10</v>
      </c>
      <c r="G79">
        <f t="shared" si="15"/>
        <v>5.4993666708469391E-5</v>
      </c>
      <c r="H79" s="1">
        <v>0.6</v>
      </c>
      <c r="I79">
        <v>1</v>
      </c>
      <c r="J79" s="1">
        <f t="shared" si="14"/>
        <v>14200659924.000504</v>
      </c>
    </row>
    <row r="80" spans="1:10" x14ac:dyDescent="0.25">
      <c r="B80" s="1">
        <v>56500000000</v>
      </c>
      <c r="C80" s="1">
        <v>44500000000</v>
      </c>
      <c r="D80" s="1">
        <v>2.3999999999999998E-3</v>
      </c>
      <c r="E80">
        <f t="shared" si="16"/>
        <v>-1.0000000000000002E-4</v>
      </c>
      <c r="F80" s="1">
        <v>10</v>
      </c>
      <c r="G80">
        <f t="shared" si="15"/>
        <v>4.0908582801229746E-4</v>
      </c>
      <c r="H80" s="1">
        <v>0.6</v>
      </c>
      <c r="I80">
        <v>1</v>
      </c>
      <c r="J80" s="1">
        <f t="shared" si="14"/>
        <v>14204909029.93615</v>
      </c>
    </row>
    <row r="81" spans="1:10" x14ac:dyDescent="0.25">
      <c r="B81" s="1">
        <v>56500000000</v>
      </c>
      <c r="C81" s="1">
        <v>44500000000</v>
      </c>
      <c r="D81" s="1">
        <v>2.3999999999999998E-3</v>
      </c>
      <c r="E81">
        <f t="shared" si="16"/>
        <v>9.9999999999999991E-5</v>
      </c>
      <c r="F81" s="1">
        <v>10</v>
      </c>
      <c r="G81">
        <f t="shared" si="15"/>
        <v>2.1743082111706814E-3</v>
      </c>
      <c r="H81" s="1">
        <v>0.6</v>
      </c>
      <c r="I81">
        <v>1</v>
      </c>
      <c r="J81" s="1">
        <f t="shared" si="14"/>
        <v>14226091698.53405</v>
      </c>
    </row>
    <row r="82" spans="1:10" x14ac:dyDescent="0.25">
      <c r="B82" s="1">
        <v>56500000000</v>
      </c>
      <c r="C82" s="1">
        <v>44500000000</v>
      </c>
      <c r="D82" s="1">
        <v>2.3999999999999998E-3</v>
      </c>
      <c r="E82">
        <f t="shared" si="16"/>
        <v>3.0000000000000003E-4</v>
      </c>
      <c r="F82" s="1">
        <v>10</v>
      </c>
      <c r="G82">
        <f t="shared" si="15"/>
        <v>9.0949470177292824E-3</v>
      </c>
      <c r="H82" s="1">
        <v>0.6</v>
      </c>
      <c r="I82">
        <v>1</v>
      </c>
      <c r="J82" s="1">
        <f t="shared" si="14"/>
        <v>14309139364.212753</v>
      </c>
    </row>
    <row r="83" spans="1:10" x14ac:dyDescent="0.25">
      <c r="B83" s="1">
        <v>56500000000</v>
      </c>
      <c r="C83" s="1">
        <v>44500000000</v>
      </c>
      <c r="D83" s="1">
        <v>2.3999999999999998E-3</v>
      </c>
      <c r="E83">
        <f t="shared" si="16"/>
        <v>5.0000000000000001E-4</v>
      </c>
      <c r="F83" s="1">
        <v>10</v>
      </c>
      <c r="G83">
        <f t="shared" si="15"/>
        <v>3.1796315429139591E-2</v>
      </c>
      <c r="H83" s="1">
        <v>0.6</v>
      </c>
      <c r="I83">
        <v>1</v>
      </c>
      <c r="J83" s="1">
        <f t="shared" si="14"/>
        <v>14581555785.149673</v>
      </c>
    </row>
    <row r="84" spans="1:10" x14ac:dyDescent="0.25">
      <c r="B84" s="1">
        <v>56500000000</v>
      </c>
      <c r="C84" s="1">
        <v>44500000000</v>
      </c>
      <c r="D84" s="1">
        <v>2.3999999999999998E-3</v>
      </c>
      <c r="E84">
        <f t="shared" si="16"/>
        <v>6.9999999999999999E-4</v>
      </c>
      <c r="F84" s="1">
        <v>10</v>
      </c>
      <c r="G84">
        <f t="shared" si="15"/>
        <v>9.6699358369376653E-2</v>
      </c>
      <c r="H84" s="1">
        <v>0.6</v>
      </c>
      <c r="I84">
        <v>1</v>
      </c>
      <c r="J84" s="1">
        <f t="shared" si="14"/>
        <v>15360392300.432518</v>
      </c>
    </row>
    <row r="85" spans="1:10" x14ac:dyDescent="0.25">
      <c r="B85" s="1">
        <v>56500000000</v>
      </c>
      <c r="C85" s="1">
        <v>44500000000</v>
      </c>
      <c r="D85" s="1">
        <v>2.3999999999999998E-3</v>
      </c>
      <c r="E85">
        <f t="shared" si="16"/>
        <v>8.9999999999999998E-4</v>
      </c>
      <c r="F85" s="1">
        <v>10</v>
      </c>
      <c r="G85">
        <f t="shared" si="15"/>
        <v>0.26307557616382837</v>
      </c>
      <c r="H85" s="1">
        <v>0.6</v>
      </c>
      <c r="I85">
        <v>1</v>
      </c>
      <c r="J85" s="1">
        <f t="shared" si="14"/>
        <v>17356906913.965942</v>
      </c>
    </row>
    <row r="86" spans="1:10" x14ac:dyDescent="0.25">
      <c r="B86" s="1">
        <v>56500000000</v>
      </c>
      <c r="C86" s="1">
        <v>44500000000</v>
      </c>
      <c r="D86" s="1">
        <v>2.3999999999999998E-3</v>
      </c>
      <c r="E86" s="21">
        <v>1.1000000000000001E-3</v>
      </c>
      <c r="F86" s="1">
        <v>10</v>
      </c>
      <c r="G86">
        <f t="shared" si="15"/>
        <v>0.65338016022003131</v>
      </c>
      <c r="H86" s="1">
        <v>0.6</v>
      </c>
      <c r="I86" s="21">
        <v>1</v>
      </c>
      <c r="J86" s="1">
        <f t="shared" si="14"/>
        <v>22040561922.640373</v>
      </c>
    </row>
    <row r="88" spans="1:10" x14ac:dyDescent="0.25">
      <c r="A88" s="3" t="s">
        <v>6</v>
      </c>
      <c r="B88" s="2" t="s">
        <v>108</v>
      </c>
      <c r="C88" s="2" t="s">
        <v>111</v>
      </c>
      <c r="D88" s="2" t="s">
        <v>284</v>
      </c>
      <c r="E88" s="2" t="s">
        <v>285</v>
      </c>
      <c r="F88" s="2" t="s">
        <v>286</v>
      </c>
      <c r="G88" s="2" t="s">
        <v>135</v>
      </c>
      <c r="H88" s="2" t="s">
        <v>279</v>
      </c>
      <c r="I88" s="2" t="s">
        <v>280</v>
      </c>
      <c r="J88" s="2" t="s">
        <v>129</v>
      </c>
    </row>
    <row r="89" spans="1:10" x14ac:dyDescent="0.25">
      <c r="B89" s="1">
        <v>52200000000</v>
      </c>
      <c r="C89" s="1">
        <v>51600000000</v>
      </c>
      <c r="D89" s="1">
        <v>2.3999999999999998E-3</v>
      </c>
      <c r="E89">
        <v>-1.1000000000000001E-3</v>
      </c>
      <c r="F89" s="1">
        <v>10</v>
      </c>
      <c r="G89">
        <f>(0.5+E89/D89)^F89</f>
        <v>1.5772029579086145E-14</v>
      </c>
      <c r="H89" s="1">
        <v>0.6</v>
      </c>
      <c r="I89">
        <v>1</v>
      </c>
      <c r="J89" s="1">
        <f t="shared" ref="J89:J100" si="17">(B89-C89)*G89+C89-(B89+C89)*(H89/2)*I89</f>
        <v>20460000000.000008</v>
      </c>
    </row>
    <row r="90" spans="1:10" x14ac:dyDescent="0.25">
      <c r="B90" s="1">
        <v>52200000000</v>
      </c>
      <c r="C90" s="1">
        <v>51600000000</v>
      </c>
      <c r="D90" s="1">
        <v>2.3999999999999998E-3</v>
      </c>
      <c r="E90">
        <f>-0.001+0.0001</f>
        <v>-8.9999999999999998E-4</v>
      </c>
      <c r="F90" s="1">
        <v>10</v>
      </c>
      <c r="G90">
        <f>(0.5+E90/D90)^F90</f>
        <v>9.3132257461547852E-10</v>
      </c>
      <c r="H90" s="1">
        <v>0.6</v>
      </c>
      <c r="I90">
        <v>1</v>
      </c>
      <c r="J90" s="1">
        <f t="shared" si="17"/>
        <v>20460000000.558792</v>
      </c>
    </row>
    <row r="91" spans="1:10" x14ac:dyDescent="0.25">
      <c r="B91" s="1">
        <v>52200000000</v>
      </c>
      <c r="C91" s="1">
        <v>51600000000</v>
      </c>
      <c r="D91" s="1">
        <v>2.3999999999999998E-3</v>
      </c>
      <c r="E91">
        <f>E90+0.0002</f>
        <v>-6.9999999999999999E-4</v>
      </c>
      <c r="F91" s="1">
        <v>10</v>
      </c>
      <c r="G91">
        <f t="shared" ref="G91:G100" si="18">(0.5+E91/D91)^F91</f>
        <v>1.5402372635826642E-7</v>
      </c>
      <c r="H91" s="1">
        <v>0.6</v>
      </c>
      <c r="I91">
        <v>1</v>
      </c>
      <c r="J91" s="1">
        <f t="shared" si="17"/>
        <v>20460000092.414238</v>
      </c>
    </row>
    <row r="92" spans="1:10" x14ac:dyDescent="0.25">
      <c r="B92" s="1">
        <v>52200000000</v>
      </c>
      <c r="C92" s="1">
        <v>51600000000</v>
      </c>
      <c r="D92" s="1">
        <v>2.3999999999999998E-3</v>
      </c>
      <c r="E92">
        <f t="shared" ref="E92:E99" si="19">E91+0.0002</f>
        <v>-5.0000000000000001E-4</v>
      </c>
      <c r="F92" s="1">
        <v>10</v>
      </c>
      <c r="G92">
        <f t="shared" si="18"/>
        <v>4.4552079825878168E-6</v>
      </c>
      <c r="H92" s="1">
        <v>0.6</v>
      </c>
      <c r="I92">
        <v>1</v>
      </c>
      <c r="J92" s="1">
        <f t="shared" si="17"/>
        <v>20460002673.124786</v>
      </c>
    </row>
    <row r="93" spans="1:10" x14ac:dyDescent="0.25">
      <c r="B93" s="1">
        <v>52200000000</v>
      </c>
      <c r="C93" s="1">
        <v>51600000000</v>
      </c>
      <c r="D93" s="1">
        <v>2.3999999999999998E-3</v>
      </c>
      <c r="E93">
        <f t="shared" si="19"/>
        <v>-3.0000000000000003E-4</v>
      </c>
      <c r="F93" s="1">
        <v>10</v>
      </c>
      <c r="G93">
        <f t="shared" si="18"/>
        <v>5.4993666708469391E-5</v>
      </c>
      <c r="H93" s="1">
        <v>0.6</v>
      </c>
      <c r="I93">
        <v>1</v>
      </c>
      <c r="J93" s="1">
        <f t="shared" si="17"/>
        <v>20460032996.200027</v>
      </c>
    </row>
    <row r="94" spans="1:10" x14ac:dyDescent="0.25">
      <c r="B94" s="1">
        <v>52200000000</v>
      </c>
      <c r="C94" s="1">
        <v>51600000000</v>
      </c>
      <c r="D94" s="1">
        <v>2.3999999999999998E-3</v>
      </c>
      <c r="E94">
        <f t="shared" si="19"/>
        <v>-1.0000000000000002E-4</v>
      </c>
      <c r="F94" s="1">
        <v>10</v>
      </c>
      <c r="G94">
        <f t="shared" si="18"/>
        <v>4.0908582801229746E-4</v>
      </c>
      <c r="H94" s="1">
        <v>0.6</v>
      </c>
      <c r="I94">
        <v>1</v>
      </c>
      <c r="J94" s="1">
        <f t="shared" si="17"/>
        <v>20460245451.496811</v>
      </c>
    </row>
    <row r="95" spans="1:10" x14ac:dyDescent="0.25">
      <c r="B95" s="1">
        <v>52200000000</v>
      </c>
      <c r="C95" s="1">
        <v>51600000000</v>
      </c>
      <c r="D95" s="1">
        <v>2.3999999999999998E-3</v>
      </c>
      <c r="E95">
        <f t="shared" si="19"/>
        <v>9.9999999999999991E-5</v>
      </c>
      <c r="F95" s="1">
        <v>10</v>
      </c>
      <c r="G95">
        <f t="shared" si="18"/>
        <v>2.1743082111706814E-3</v>
      </c>
      <c r="H95" s="1">
        <v>0.6</v>
      </c>
      <c r="I95">
        <v>1</v>
      </c>
      <c r="J95" s="1">
        <f t="shared" si="17"/>
        <v>20461304584.926704</v>
      </c>
    </row>
    <row r="96" spans="1:10" x14ac:dyDescent="0.25">
      <c r="B96" s="1">
        <v>52200000000</v>
      </c>
      <c r="C96" s="1">
        <v>51600000000</v>
      </c>
      <c r="D96" s="1">
        <v>2.3999999999999998E-3</v>
      </c>
      <c r="E96">
        <f t="shared" si="19"/>
        <v>3.0000000000000003E-4</v>
      </c>
      <c r="F96" s="1">
        <v>10</v>
      </c>
      <c r="G96">
        <f t="shared" si="18"/>
        <v>9.0949470177292824E-3</v>
      </c>
      <c r="H96" s="1">
        <v>0.6</v>
      </c>
      <c r="I96">
        <v>1</v>
      </c>
      <c r="J96" s="1">
        <f t="shared" si="17"/>
        <v>20465456968.21064</v>
      </c>
    </row>
    <row r="97" spans="1:10" x14ac:dyDescent="0.25">
      <c r="B97" s="1">
        <v>52200000000</v>
      </c>
      <c r="C97" s="1">
        <v>51600000000</v>
      </c>
      <c r="D97" s="1">
        <v>2.3999999999999998E-3</v>
      </c>
      <c r="E97">
        <f t="shared" si="19"/>
        <v>5.0000000000000001E-4</v>
      </c>
      <c r="F97" s="1">
        <v>10</v>
      </c>
      <c r="G97">
        <f t="shared" si="18"/>
        <v>3.1796315429139591E-2</v>
      </c>
      <c r="H97" s="1">
        <v>0.6</v>
      </c>
      <c r="I97">
        <v>1</v>
      </c>
      <c r="J97" s="1">
        <f t="shared" si="17"/>
        <v>20479077789.257484</v>
      </c>
    </row>
    <row r="98" spans="1:10" x14ac:dyDescent="0.25">
      <c r="B98" s="1">
        <v>52200000000</v>
      </c>
      <c r="C98" s="1">
        <v>51600000000</v>
      </c>
      <c r="D98" s="1">
        <v>2.3999999999999998E-3</v>
      </c>
      <c r="E98">
        <f t="shared" si="19"/>
        <v>6.9999999999999999E-4</v>
      </c>
      <c r="F98" s="1">
        <v>10</v>
      </c>
      <c r="G98">
        <f t="shared" si="18"/>
        <v>9.6699358369376653E-2</v>
      </c>
      <c r="H98" s="1">
        <v>0.6</v>
      </c>
      <c r="I98">
        <v>1</v>
      </c>
      <c r="J98" s="1">
        <f t="shared" si="17"/>
        <v>20518019615.021629</v>
      </c>
    </row>
    <row r="99" spans="1:10" x14ac:dyDescent="0.25">
      <c r="B99" s="1">
        <v>52200000000</v>
      </c>
      <c r="C99" s="1">
        <v>51600000000</v>
      </c>
      <c r="D99" s="1">
        <v>2.3999999999999998E-3</v>
      </c>
      <c r="E99">
        <f t="shared" si="19"/>
        <v>8.9999999999999998E-4</v>
      </c>
      <c r="F99" s="1">
        <v>10</v>
      </c>
      <c r="G99">
        <f t="shared" si="18"/>
        <v>0.26307557616382837</v>
      </c>
      <c r="H99" s="1">
        <v>0.6</v>
      </c>
      <c r="I99">
        <v>1</v>
      </c>
      <c r="J99" s="1">
        <f t="shared" si="17"/>
        <v>20617845345.698296</v>
      </c>
    </row>
    <row r="100" spans="1:10" x14ac:dyDescent="0.25">
      <c r="B100" s="1">
        <v>52200000000</v>
      </c>
      <c r="C100" s="1">
        <v>51600000000</v>
      </c>
      <c r="D100" s="1">
        <v>2.3999999999999998E-3</v>
      </c>
      <c r="E100" s="21">
        <v>1.1000000000000001E-3</v>
      </c>
      <c r="F100" s="1">
        <v>10</v>
      </c>
      <c r="G100">
        <f t="shared" si="18"/>
        <v>0.65338016022003131</v>
      </c>
      <c r="H100" s="1">
        <v>0.6</v>
      </c>
      <c r="I100" s="21">
        <v>1</v>
      </c>
      <c r="J100" s="1">
        <f t="shared" si="17"/>
        <v>20852028096.132019</v>
      </c>
    </row>
    <row r="102" spans="1:10" x14ac:dyDescent="0.25">
      <c r="A102" s="3" t="s">
        <v>235</v>
      </c>
      <c r="B102" s="2" t="s">
        <v>108</v>
      </c>
      <c r="C102" s="2" t="s">
        <v>111</v>
      </c>
      <c r="D102" s="2" t="s">
        <v>284</v>
      </c>
      <c r="E102" s="2" t="s">
        <v>285</v>
      </c>
      <c r="F102" s="2" t="s">
        <v>286</v>
      </c>
      <c r="G102" s="2" t="s">
        <v>135</v>
      </c>
      <c r="H102" s="2" t="s">
        <v>279</v>
      </c>
      <c r="I102" s="2" t="s">
        <v>280</v>
      </c>
      <c r="J102" s="2" t="s">
        <v>129</v>
      </c>
    </row>
    <row r="103" spans="1:10" x14ac:dyDescent="0.25">
      <c r="B103">
        <v>0</v>
      </c>
      <c r="C103" s="1">
        <v>-1.8106995884773599E-11</v>
      </c>
      <c r="D103" s="1">
        <v>2.3999999999999998E-3</v>
      </c>
      <c r="E103">
        <v>-1.1000000000000001E-3</v>
      </c>
      <c r="F103" s="1">
        <v>10</v>
      </c>
      <c r="G103">
        <f>(0.5+E103/D103)^F103</f>
        <v>1.5772029579086145E-14</v>
      </c>
      <c r="H103" s="1">
        <v>0.6</v>
      </c>
      <c r="I103">
        <v>1</v>
      </c>
      <c r="J103" s="1">
        <f t="shared" ref="J103:J114" si="20">(B103-C103)*G103+C103-(B103+C103)*(H103/2)*I103</f>
        <v>-1.2674897119341235E-11</v>
      </c>
    </row>
    <row r="104" spans="1:10" x14ac:dyDescent="0.25">
      <c r="B104">
        <v>0</v>
      </c>
      <c r="C104" s="1">
        <v>-1.8106995884773599E-11</v>
      </c>
      <c r="D104" s="1">
        <v>2.3999999999999998E-3</v>
      </c>
      <c r="E104">
        <f>-0.001+0.0001</f>
        <v>-8.9999999999999998E-4</v>
      </c>
      <c r="F104" s="1">
        <v>10</v>
      </c>
      <c r="G104">
        <f>(0.5+E104/D104)^F104</f>
        <v>9.3132257461547852E-10</v>
      </c>
      <c r="H104" s="1">
        <v>0.6</v>
      </c>
      <c r="I104">
        <v>1</v>
      </c>
      <c r="J104" s="1">
        <f t="shared" si="20"/>
        <v>-1.2674897102478066E-11</v>
      </c>
    </row>
    <row r="105" spans="1:10" x14ac:dyDescent="0.25">
      <c r="B105">
        <v>0</v>
      </c>
      <c r="C105" s="1">
        <v>-1.8106995884773599E-11</v>
      </c>
      <c r="D105" s="1">
        <v>2.3999999999999998E-3</v>
      </c>
      <c r="E105">
        <f>E104+0.0002</f>
        <v>-6.9999999999999999E-4</v>
      </c>
      <c r="F105" s="1">
        <v>10</v>
      </c>
      <c r="G105">
        <f t="shared" ref="G105:G114" si="21">(0.5+E105/D105)^F105</f>
        <v>1.5402372635826642E-7</v>
      </c>
      <c r="H105" s="1">
        <v>0.6</v>
      </c>
      <c r="I105">
        <v>1</v>
      </c>
      <c r="J105" s="1">
        <f t="shared" si="20"/>
        <v>-1.267489433043454E-11</v>
      </c>
    </row>
    <row r="106" spans="1:10" x14ac:dyDescent="0.25">
      <c r="B106">
        <v>0</v>
      </c>
      <c r="C106" s="1">
        <v>-1.8106995884773599E-11</v>
      </c>
      <c r="D106" s="1">
        <v>2.3999999999999998E-3</v>
      </c>
      <c r="E106">
        <f t="shared" ref="E106:E113" si="22">E105+0.0002</f>
        <v>-5.0000000000000001E-4</v>
      </c>
      <c r="F106" s="1">
        <v>10</v>
      </c>
      <c r="G106">
        <f t="shared" si="21"/>
        <v>4.4552079825878168E-6</v>
      </c>
      <c r="H106" s="1">
        <v>0.6</v>
      </c>
      <c r="I106">
        <v>1</v>
      </c>
      <c r="J106" s="1">
        <f t="shared" si="20"/>
        <v>-1.2674816448908911E-11</v>
      </c>
    </row>
    <row r="107" spans="1:10" x14ac:dyDescent="0.25">
      <c r="B107">
        <v>0</v>
      </c>
      <c r="C107" s="1">
        <v>-1.8106995884773599E-11</v>
      </c>
      <c r="D107" s="1">
        <v>2.3999999999999998E-3</v>
      </c>
      <c r="E107">
        <f t="shared" si="22"/>
        <v>-3.0000000000000003E-4</v>
      </c>
      <c r="F107" s="1">
        <v>10</v>
      </c>
      <c r="G107">
        <f t="shared" si="21"/>
        <v>5.4993666708469391E-5</v>
      </c>
      <c r="H107" s="1">
        <v>0.6</v>
      </c>
      <c r="I107">
        <v>1</v>
      </c>
      <c r="J107" s="1">
        <f t="shared" si="20"/>
        <v>-1.2673901349244742E-11</v>
      </c>
    </row>
    <row r="108" spans="1:10" x14ac:dyDescent="0.25">
      <c r="B108">
        <v>0</v>
      </c>
      <c r="C108" s="1">
        <v>-1.8106995884773599E-11</v>
      </c>
      <c r="D108" s="1">
        <v>2.3999999999999998E-3</v>
      </c>
      <c r="E108">
        <f t="shared" si="22"/>
        <v>-1.0000000000000002E-4</v>
      </c>
      <c r="F108" s="1">
        <v>10</v>
      </c>
      <c r="G108">
        <f t="shared" si="21"/>
        <v>4.0908582801229746E-4</v>
      </c>
      <c r="H108" s="1">
        <v>0.6</v>
      </c>
      <c r="I108">
        <v>1</v>
      </c>
      <c r="J108" s="1">
        <f t="shared" si="20"/>
        <v>-1.2667489803937183E-11</v>
      </c>
    </row>
    <row r="109" spans="1:10" x14ac:dyDescent="0.25">
      <c r="B109">
        <v>0</v>
      </c>
      <c r="C109" s="1">
        <v>-1.8106995884773599E-11</v>
      </c>
      <c r="D109" s="1">
        <v>2.3999999999999998E-3</v>
      </c>
      <c r="E109">
        <f t="shared" si="22"/>
        <v>9.9999999999999991E-5</v>
      </c>
      <c r="F109" s="1">
        <v>10</v>
      </c>
      <c r="G109">
        <f t="shared" si="21"/>
        <v>2.1743082111706814E-3</v>
      </c>
      <c r="H109" s="1">
        <v>0.6</v>
      </c>
      <c r="I109">
        <v>1</v>
      </c>
      <c r="J109" s="1">
        <f t="shared" si="20"/>
        <v>-1.2635526929509622E-11</v>
      </c>
    </row>
    <row r="110" spans="1:10" x14ac:dyDescent="0.25">
      <c r="B110">
        <v>0</v>
      </c>
      <c r="C110" s="1">
        <v>-1.8106995884773599E-11</v>
      </c>
      <c r="D110" s="1">
        <v>2.3999999999999998E-3</v>
      </c>
      <c r="E110">
        <f t="shared" si="22"/>
        <v>3.0000000000000003E-4</v>
      </c>
      <c r="F110" s="1">
        <v>10</v>
      </c>
      <c r="G110">
        <f t="shared" si="21"/>
        <v>9.0949470177292824E-3</v>
      </c>
      <c r="H110" s="1">
        <v>0.6</v>
      </c>
      <c r="I110">
        <v>1</v>
      </c>
      <c r="J110" s="1">
        <f t="shared" si="20"/>
        <v>-1.2510214951119261E-11</v>
      </c>
    </row>
    <row r="111" spans="1:10" x14ac:dyDescent="0.25">
      <c r="B111">
        <v>0</v>
      </c>
      <c r="C111" s="1">
        <v>-1.8106995884773599E-11</v>
      </c>
      <c r="D111" s="1">
        <v>2.3999999999999998E-3</v>
      </c>
      <c r="E111">
        <f t="shared" si="22"/>
        <v>5.0000000000000001E-4</v>
      </c>
      <c r="F111" s="1">
        <v>10</v>
      </c>
      <c r="G111">
        <f t="shared" si="21"/>
        <v>3.1796315429139591E-2</v>
      </c>
      <c r="H111" s="1">
        <v>0.6</v>
      </c>
      <c r="I111">
        <v>1</v>
      </c>
      <c r="J111" s="1">
        <f t="shared" si="20"/>
        <v>-1.2099161366715126E-11</v>
      </c>
    </row>
    <row r="112" spans="1:10" x14ac:dyDescent="0.25">
      <c r="B112">
        <v>0</v>
      </c>
      <c r="C112" s="1">
        <v>-1.8106995884773599E-11</v>
      </c>
      <c r="D112" s="1">
        <v>2.3999999999999998E-3</v>
      </c>
      <c r="E112">
        <f t="shared" si="22"/>
        <v>6.9999999999999999E-4</v>
      </c>
      <c r="F112" s="1">
        <v>10</v>
      </c>
      <c r="G112">
        <f t="shared" si="21"/>
        <v>9.6699358369376653E-2</v>
      </c>
      <c r="H112" s="1">
        <v>0.6</v>
      </c>
      <c r="I112">
        <v>1</v>
      </c>
      <c r="J112" s="1">
        <f t="shared" si="20"/>
        <v>-1.092396223528697E-11</v>
      </c>
    </row>
    <row r="113" spans="1:10" x14ac:dyDescent="0.25">
      <c r="B113">
        <v>0</v>
      </c>
      <c r="C113" s="1">
        <v>-1.8106995884773599E-11</v>
      </c>
      <c r="D113" s="1">
        <v>2.3999999999999998E-3</v>
      </c>
      <c r="E113">
        <f t="shared" si="22"/>
        <v>8.9999999999999998E-4</v>
      </c>
      <c r="F113" s="1">
        <v>10</v>
      </c>
      <c r="G113">
        <f t="shared" si="21"/>
        <v>0.26307557616382837</v>
      </c>
      <c r="H113" s="1">
        <v>0.6</v>
      </c>
      <c r="I113">
        <v>1</v>
      </c>
      <c r="J113" s="1">
        <f t="shared" si="20"/>
        <v>-7.9113887443586367E-12</v>
      </c>
    </row>
    <row r="114" spans="1:10" x14ac:dyDescent="0.25">
      <c r="B114">
        <v>0</v>
      </c>
      <c r="C114" s="1">
        <v>-1.8106995884773599E-11</v>
      </c>
      <c r="D114" s="1">
        <v>2.3999999999999998E-3</v>
      </c>
      <c r="E114" s="21">
        <v>1.1000000000000001E-3</v>
      </c>
      <c r="F114" s="1">
        <v>10</v>
      </c>
      <c r="G114">
        <f t="shared" si="21"/>
        <v>0.65338016022003131</v>
      </c>
      <c r="H114" s="1">
        <v>0.6</v>
      </c>
      <c r="I114" s="21">
        <v>1</v>
      </c>
      <c r="J114" s="1">
        <f t="shared" si="20"/>
        <v>-8.4414524704469761E-13</v>
      </c>
    </row>
    <row r="116" spans="1:10" x14ac:dyDescent="0.25">
      <c r="A116" s="3" t="s">
        <v>12</v>
      </c>
      <c r="B116" s="2" t="s">
        <v>108</v>
      </c>
      <c r="C116" s="2" t="s">
        <v>111</v>
      </c>
      <c r="D116" s="2" t="s">
        <v>284</v>
      </c>
      <c r="E116" s="2" t="s">
        <v>285</v>
      </c>
      <c r="F116" s="2" t="s">
        <v>286</v>
      </c>
      <c r="G116" s="2" t="s">
        <v>135</v>
      </c>
      <c r="H116" s="2" t="s">
        <v>279</v>
      </c>
      <c r="I116" s="2" t="s">
        <v>280</v>
      </c>
      <c r="J116" s="2" t="s">
        <v>129</v>
      </c>
    </row>
    <row r="117" spans="1:10" x14ac:dyDescent="0.25">
      <c r="B117" s="1">
        <v>580.29999999999995</v>
      </c>
      <c r="C117" s="1">
        <v>0</v>
      </c>
      <c r="D117" s="1">
        <v>2.3999999999999998E-3</v>
      </c>
      <c r="E117">
        <v>-1.1000000000000001E-3</v>
      </c>
      <c r="F117" s="1">
        <v>10</v>
      </c>
      <c r="G117">
        <f>(0.5+E117/D117)^F117</f>
        <v>1.5772029579086145E-14</v>
      </c>
      <c r="H117" s="1">
        <v>0.6</v>
      </c>
      <c r="I117">
        <v>1</v>
      </c>
      <c r="J117" s="1">
        <f t="shared" ref="J117:J128" si="23">(B117-C117)*G117+C117-(B117+C117)*(H117/2)*I117</f>
        <v>-174.08999999999082</v>
      </c>
    </row>
    <row r="118" spans="1:10" x14ac:dyDescent="0.25">
      <c r="B118" s="1">
        <v>580.29999999999995</v>
      </c>
      <c r="C118" s="1">
        <v>0</v>
      </c>
      <c r="D118" s="1">
        <v>2.3999999999999998E-3</v>
      </c>
      <c r="E118">
        <f>-0.001+0.0001</f>
        <v>-8.9999999999999998E-4</v>
      </c>
      <c r="F118" s="1">
        <v>10</v>
      </c>
      <c r="G118">
        <f>(0.5+E118/D118)^F118</f>
        <v>9.3132257461547852E-10</v>
      </c>
      <c r="H118" s="1">
        <v>0.6</v>
      </c>
      <c r="I118">
        <v>1</v>
      </c>
      <c r="J118" s="1">
        <f t="shared" si="23"/>
        <v>-174.0899994595535</v>
      </c>
    </row>
    <row r="119" spans="1:10" x14ac:dyDescent="0.25">
      <c r="B119" s="1">
        <v>580.29999999999995</v>
      </c>
      <c r="C119" s="1">
        <v>0</v>
      </c>
      <c r="D119" s="1">
        <v>2.3999999999999998E-3</v>
      </c>
      <c r="E119">
        <f>E118+0.0002</f>
        <v>-6.9999999999999999E-4</v>
      </c>
      <c r="F119" s="1">
        <v>10</v>
      </c>
      <c r="G119">
        <f t="shared" ref="G119:G128" si="24">(0.5+E119/D119)^F119</f>
        <v>1.5402372635826642E-7</v>
      </c>
      <c r="H119" s="1">
        <v>0.6</v>
      </c>
      <c r="I119">
        <v>1</v>
      </c>
      <c r="J119" s="1">
        <f t="shared" si="23"/>
        <v>-174.08991062003156</v>
      </c>
    </row>
    <row r="120" spans="1:10" x14ac:dyDescent="0.25">
      <c r="B120" s="1">
        <v>580.29999999999995</v>
      </c>
      <c r="C120" s="1">
        <v>0</v>
      </c>
      <c r="D120" s="1">
        <v>2.3999999999999998E-3</v>
      </c>
      <c r="E120">
        <f t="shared" ref="E120:E127" si="25">E119+0.0002</f>
        <v>-5.0000000000000001E-4</v>
      </c>
      <c r="F120" s="1">
        <v>10</v>
      </c>
      <c r="G120">
        <f t="shared" si="24"/>
        <v>4.4552079825878168E-6</v>
      </c>
      <c r="H120" s="1">
        <v>0.6</v>
      </c>
      <c r="I120">
        <v>1</v>
      </c>
      <c r="J120" s="1">
        <f t="shared" si="23"/>
        <v>-174.08741464280769</v>
      </c>
    </row>
    <row r="121" spans="1:10" x14ac:dyDescent="0.25">
      <c r="B121" s="1">
        <v>580.29999999999995</v>
      </c>
      <c r="C121" s="1">
        <v>0</v>
      </c>
      <c r="D121" s="1">
        <v>2.3999999999999998E-3</v>
      </c>
      <c r="E121">
        <f t="shared" si="25"/>
        <v>-3.0000000000000003E-4</v>
      </c>
      <c r="F121" s="1">
        <v>10</v>
      </c>
      <c r="G121">
        <f t="shared" si="24"/>
        <v>5.4993666708469391E-5</v>
      </c>
      <c r="H121" s="1">
        <v>0.6</v>
      </c>
      <c r="I121">
        <v>1</v>
      </c>
      <c r="J121" s="1">
        <f t="shared" si="23"/>
        <v>-174.05808717520904</v>
      </c>
    </row>
    <row r="122" spans="1:10" x14ac:dyDescent="0.25">
      <c r="B122" s="1">
        <v>580.29999999999995</v>
      </c>
      <c r="C122" s="1">
        <v>0</v>
      </c>
      <c r="D122" s="1">
        <v>2.3999999999999998E-3</v>
      </c>
      <c r="E122">
        <f t="shared" si="25"/>
        <v>-1.0000000000000002E-4</v>
      </c>
      <c r="F122" s="1">
        <v>10</v>
      </c>
      <c r="G122">
        <f t="shared" si="24"/>
        <v>4.0908582801229746E-4</v>
      </c>
      <c r="H122" s="1">
        <v>0.6</v>
      </c>
      <c r="I122">
        <v>1</v>
      </c>
      <c r="J122" s="1">
        <f t="shared" si="23"/>
        <v>-173.85260749400445</v>
      </c>
    </row>
    <row r="123" spans="1:10" x14ac:dyDescent="0.25">
      <c r="B123" s="1">
        <v>580.29999999999995</v>
      </c>
      <c r="C123" s="1">
        <v>0</v>
      </c>
      <c r="D123" s="1">
        <v>2.3999999999999998E-3</v>
      </c>
      <c r="E123">
        <f t="shared" si="25"/>
        <v>9.9999999999999991E-5</v>
      </c>
      <c r="F123" s="1">
        <v>10</v>
      </c>
      <c r="G123">
        <f t="shared" si="24"/>
        <v>2.1743082111706814E-3</v>
      </c>
      <c r="H123" s="1">
        <v>0.6</v>
      </c>
      <c r="I123">
        <v>1</v>
      </c>
      <c r="J123" s="1">
        <f t="shared" si="23"/>
        <v>-172.82824894505762</v>
      </c>
    </row>
    <row r="124" spans="1:10" x14ac:dyDescent="0.25">
      <c r="B124" s="1">
        <v>580.29999999999995</v>
      </c>
      <c r="C124" s="1">
        <v>0</v>
      </c>
      <c r="D124" s="1">
        <v>2.3999999999999998E-3</v>
      </c>
      <c r="E124">
        <f t="shared" si="25"/>
        <v>3.0000000000000003E-4</v>
      </c>
      <c r="F124" s="1">
        <v>10</v>
      </c>
      <c r="G124">
        <f t="shared" si="24"/>
        <v>9.0949470177292824E-3</v>
      </c>
      <c r="H124" s="1">
        <v>0.6</v>
      </c>
      <c r="I124">
        <v>1</v>
      </c>
      <c r="J124" s="1">
        <f t="shared" si="23"/>
        <v>-168.81220224561167</v>
      </c>
    </row>
    <row r="125" spans="1:10" x14ac:dyDescent="0.25">
      <c r="B125" s="1">
        <v>580.29999999999995</v>
      </c>
      <c r="C125" s="1">
        <v>0</v>
      </c>
      <c r="D125" s="1">
        <v>2.3999999999999998E-3</v>
      </c>
      <c r="E125">
        <f t="shared" si="25"/>
        <v>5.0000000000000001E-4</v>
      </c>
      <c r="F125" s="1">
        <v>10</v>
      </c>
      <c r="G125">
        <f t="shared" si="24"/>
        <v>3.1796315429139591E-2</v>
      </c>
      <c r="H125" s="1">
        <v>0.6</v>
      </c>
      <c r="I125">
        <v>1</v>
      </c>
      <c r="J125" s="1">
        <f t="shared" si="23"/>
        <v>-155.63859815647027</v>
      </c>
    </row>
    <row r="126" spans="1:10" x14ac:dyDescent="0.25">
      <c r="B126" s="1">
        <v>580.29999999999995</v>
      </c>
      <c r="C126" s="1">
        <v>0</v>
      </c>
      <c r="D126" s="1">
        <v>2.3999999999999998E-3</v>
      </c>
      <c r="E126">
        <f t="shared" si="25"/>
        <v>6.9999999999999999E-4</v>
      </c>
      <c r="F126" s="1">
        <v>10</v>
      </c>
      <c r="G126">
        <f t="shared" si="24"/>
        <v>9.6699358369376653E-2</v>
      </c>
      <c r="H126" s="1">
        <v>0.6</v>
      </c>
      <c r="I126">
        <v>1</v>
      </c>
      <c r="J126" s="1">
        <f t="shared" si="23"/>
        <v>-117.9753623382507</v>
      </c>
    </row>
    <row r="127" spans="1:10" x14ac:dyDescent="0.25">
      <c r="B127" s="1">
        <v>580.29999999999995</v>
      </c>
      <c r="C127" s="1">
        <v>0</v>
      </c>
      <c r="D127" s="1">
        <v>2.3999999999999998E-3</v>
      </c>
      <c r="E127">
        <f t="shared" si="25"/>
        <v>8.9999999999999998E-4</v>
      </c>
      <c r="F127" s="1">
        <v>10</v>
      </c>
      <c r="G127">
        <f t="shared" si="24"/>
        <v>0.26307557616382837</v>
      </c>
      <c r="H127" s="1">
        <v>0.6</v>
      </c>
      <c r="I127">
        <v>1</v>
      </c>
      <c r="J127" s="1">
        <f t="shared" si="23"/>
        <v>-21.427243152130387</v>
      </c>
    </row>
    <row r="128" spans="1:10" x14ac:dyDescent="0.25">
      <c r="B128" s="1">
        <v>580.29999999999995</v>
      </c>
      <c r="C128" s="1">
        <v>0</v>
      </c>
      <c r="D128" s="1">
        <v>2.3999999999999998E-3</v>
      </c>
      <c r="E128" s="21">
        <v>1.1000000000000001E-3</v>
      </c>
      <c r="F128" s="1">
        <v>10</v>
      </c>
      <c r="G128">
        <f t="shared" si="24"/>
        <v>0.65338016022003131</v>
      </c>
      <c r="H128" s="1">
        <v>0.6</v>
      </c>
      <c r="I128" s="21">
        <v>1</v>
      </c>
      <c r="J128" s="1">
        <f t="shared" si="23"/>
        <v>205.06650697568415</v>
      </c>
    </row>
    <row r="130" spans="1:10" x14ac:dyDescent="0.25">
      <c r="A130" s="3" t="s">
        <v>14</v>
      </c>
      <c r="B130" s="2" t="s">
        <v>108</v>
      </c>
      <c r="C130" s="2" t="s">
        <v>111</v>
      </c>
      <c r="D130" s="2" t="s">
        <v>284</v>
      </c>
      <c r="E130" s="2" t="s">
        <v>285</v>
      </c>
      <c r="F130" s="2" t="s">
        <v>286</v>
      </c>
      <c r="G130" s="2" t="s">
        <v>135</v>
      </c>
      <c r="H130" s="2" t="s">
        <v>279</v>
      </c>
      <c r="I130" s="2" t="s">
        <v>280</v>
      </c>
      <c r="J130" s="2" t="s">
        <v>129</v>
      </c>
    </row>
    <row r="131" spans="1:10" x14ac:dyDescent="0.25">
      <c r="B131">
        <v>9.3000000000000002E-11</v>
      </c>
      <c r="C131">
        <v>1.268E-8</v>
      </c>
      <c r="D131" s="1">
        <v>2.3999999999999998E-3</v>
      </c>
      <c r="E131">
        <v>-1.1000000000000001E-3</v>
      </c>
      <c r="F131" s="1">
        <v>10</v>
      </c>
      <c r="G131">
        <f>(0.5+E131/D131)^F131</f>
        <v>1.5772029579086145E-14</v>
      </c>
      <c r="H131" s="1">
        <v>0.6</v>
      </c>
      <c r="I131">
        <v>1</v>
      </c>
      <c r="J131" s="1">
        <f t="shared" ref="J131:J142" si="26">(B131-C131)*G131+C131-(B131+C131)*(H131/2)*I131</f>
        <v>8.8480999999998011E-9</v>
      </c>
    </row>
    <row r="132" spans="1:10" x14ac:dyDescent="0.25">
      <c r="B132">
        <v>9.3000000000000002E-11</v>
      </c>
      <c r="C132">
        <v>1.268E-8</v>
      </c>
      <c r="D132" s="1">
        <v>2.3999999999999998E-3</v>
      </c>
      <c r="E132">
        <f>-0.001+0.0001</f>
        <v>-8.9999999999999998E-4</v>
      </c>
      <c r="F132" s="1">
        <v>10</v>
      </c>
      <c r="G132">
        <f>(0.5+E132/D132)^F132</f>
        <v>9.3132257461547852E-10</v>
      </c>
      <c r="H132" s="1">
        <v>0.6</v>
      </c>
      <c r="I132">
        <v>1</v>
      </c>
      <c r="J132" s="1">
        <f t="shared" si="26"/>
        <v>8.8480999882774442E-9</v>
      </c>
    </row>
    <row r="133" spans="1:10" x14ac:dyDescent="0.25">
      <c r="B133">
        <v>9.3000000000000002E-11</v>
      </c>
      <c r="C133">
        <v>1.268E-8</v>
      </c>
      <c r="D133" s="1">
        <v>2.3999999999999998E-3</v>
      </c>
      <c r="E133">
        <f>E132+0.0002</f>
        <v>-6.9999999999999999E-4</v>
      </c>
      <c r="F133" s="1">
        <v>10</v>
      </c>
      <c r="G133">
        <f t="shared" ref="G133:G142" si="27">(0.5+E133/D133)^F133</f>
        <v>1.5402372635826642E-7</v>
      </c>
      <c r="H133" s="1">
        <v>0.6</v>
      </c>
      <c r="I133">
        <v>1</v>
      </c>
      <c r="J133" s="1">
        <f t="shared" si="26"/>
        <v>8.8480980613033568E-9</v>
      </c>
    </row>
    <row r="134" spans="1:10" x14ac:dyDescent="0.25">
      <c r="B134">
        <v>9.3000000000000002E-11</v>
      </c>
      <c r="C134">
        <v>1.268E-8</v>
      </c>
      <c r="D134" s="1">
        <v>2.3999999999999998E-3</v>
      </c>
      <c r="E134">
        <f t="shared" ref="E134:E141" si="28">E133+0.0002</f>
        <v>-5.0000000000000001E-4</v>
      </c>
      <c r="F134" s="1">
        <v>10</v>
      </c>
      <c r="G134">
        <f t="shared" si="27"/>
        <v>4.4552079825878168E-6</v>
      </c>
      <c r="H134" s="1">
        <v>0.6</v>
      </c>
      <c r="I134">
        <v>1</v>
      </c>
      <c r="J134" s="1">
        <f t="shared" si="26"/>
        <v>8.8480439222971232E-9</v>
      </c>
    </row>
    <row r="135" spans="1:10" x14ac:dyDescent="0.25">
      <c r="B135">
        <v>9.3000000000000002E-11</v>
      </c>
      <c r="C135">
        <v>1.268E-8</v>
      </c>
      <c r="D135" s="1">
        <v>2.3999999999999998E-3</v>
      </c>
      <c r="E135">
        <f t="shared" si="28"/>
        <v>-3.0000000000000003E-4</v>
      </c>
      <c r="F135" s="1">
        <v>10</v>
      </c>
      <c r="G135">
        <f t="shared" si="27"/>
        <v>5.4993666708469391E-5</v>
      </c>
      <c r="H135" s="1">
        <v>0.6</v>
      </c>
      <c r="I135">
        <v>1</v>
      </c>
      <c r="J135" s="1">
        <f t="shared" si="26"/>
        <v>8.8474077947171422E-9</v>
      </c>
    </row>
    <row r="136" spans="1:10" x14ac:dyDescent="0.25">
      <c r="B136">
        <v>9.3000000000000002E-11</v>
      </c>
      <c r="C136">
        <v>1.268E-8</v>
      </c>
      <c r="D136" s="1">
        <v>2.3999999999999998E-3</v>
      </c>
      <c r="E136">
        <f t="shared" si="28"/>
        <v>-1.0000000000000002E-4</v>
      </c>
      <c r="F136" s="1">
        <v>10</v>
      </c>
      <c r="G136">
        <f t="shared" si="27"/>
        <v>4.0908582801229746E-4</v>
      </c>
      <c r="H136" s="1">
        <v>0.6</v>
      </c>
      <c r="I136">
        <v>1</v>
      </c>
      <c r="J136" s="1">
        <f t="shared" si="26"/>
        <v>8.8429508366828093E-9</v>
      </c>
    </row>
    <row r="137" spans="1:10" x14ac:dyDescent="0.25">
      <c r="B137">
        <v>9.3000000000000002E-11</v>
      </c>
      <c r="C137">
        <v>1.268E-8</v>
      </c>
      <c r="D137" s="1">
        <v>2.3999999999999998E-3</v>
      </c>
      <c r="E137">
        <f t="shared" si="28"/>
        <v>9.9999999999999991E-5</v>
      </c>
      <c r="F137" s="1">
        <v>10</v>
      </c>
      <c r="G137">
        <f t="shared" si="27"/>
        <v>2.1743082111706814E-3</v>
      </c>
      <c r="H137" s="1">
        <v>0.6</v>
      </c>
      <c r="I137">
        <v>1</v>
      </c>
      <c r="J137" s="1">
        <f t="shared" si="26"/>
        <v>8.8207319825459967E-9</v>
      </c>
    </row>
    <row r="138" spans="1:10" x14ac:dyDescent="0.25">
      <c r="B138">
        <v>9.3000000000000002E-11</v>
      </c>
      <c r="C138">
        <v>1.268E-8</v>
      </c>
      <c r="D138" s="1">
        <v>2.3999999999999998E-3</v>
      </c>
      <c r="E138">
        <f t="shared" si="28"/>
        <v>3.0000000000000003E-4</v>
      </c>
      <c r="F138" s="1">
        <v>10</v>
      </c>
      <c r="G138">
        <f t="shared" si="27"/>
        <v>9.0949470177292824E-3</v>
      </c>
      <c r="H138" s="1">
        <v>0.6</v>
      </c>
      <c r="I138">
        <v>1</v>
      </c>
      <c r="J138" s="1">
        <f t="shared" si="26"/>
        <v>8.7336219018878421E-9</v>
      </c>
    </row>
    <row r="139" spans="1:10" x14ac:dyDescent="0.25">
      <c r="B139">
        <v>9.3000000000000002E-11</v>
      </c>
      <c r="C139">
        <v>1.268E-8</v>
      </c>
      <c r="D139" s="1">
        <v>2.3999999999999998E-3</v>
      </c>
      <c r="E139">
        <f t="shared" si="28"/>
        <v>5.0000000000000001E-4</v>
      </c>
      <c r="F139" s="1">
        <v>10</v>
      </c>
      <c r="G139">
        <f t="shared" si="27"/>
        <v>3.1796315429139591E-2</v>
      </c>
      <c r="H139" s="1">
        <v>0.6</v>
      </c>
      <c r="I139">
        <v>1</v>
      </c>
      <c r="J139" s="1">
        <f t="shared" si="26"/>
        <v>8.4478797776934191E-9</v>
      </c>
    </row>
    <row r="140" spans="1:10" x14ac:dyDescent="0.25">
      <c r="B140">
        <v>9.3000000000000002E-11</v>
      </c>
      <c r="C140">
        <v>1.268E-8</v>
      </c>
      <c r="D140" s="1">
        <v>2.3999999999999998E-3</v>
      </c>
      <c r="E140">
        <f t="shared" si="28"/>
        <v>6.9999999999999999E-4</v>
      </c>
      <c r="F140" s="1">
        <v>10</v>
      </c>
      <c r="G140">
        <f t="shared" si="27"/>
        <v>9.6699358369376653E-2</v>
      </c>
      <c r="H140" s="1">
        <v>0.6</v>
      </c>
      <c r="I140">
        <v>1</v>
      </c>
      <c r="J140" s="1">
        <f t="shared" si="26"/>
        <v>7.6309451762046572E-9</v>
      </c>
    </row>
    <row r="141" spans="1:10" x14ac:dyDescent="0.25">
      <c r="B141">
        <v>9.3000000000000002E-11</v>
      </c>
      <c r="C141">
        <v>1.268E-8</v>
      </c>
      <c r="D141" s="1">
        <v>2.3999999999999998E-3</v>
      </c>
      <c r="E141">
        <f t="shared" si="28"/>
        <v>8.9999999999999998E-4</v>
      </c>
      <c r="F141" s="1">
        <v>10</v>
      </c>
      <c r="G141">
        <f t="shared" si="27"/>
        <v>0.26307557616382837</v>
      </c>
      <c r="H141" s="1">
        <v>0.6</v>
      </c>
      <c r="I141">
        <v>1</v>
      </c>
      <c r="J141" s="1">
        <f t="shared" si="26"/>
        <v>5.5367677228258916E-9</v>
      </c>
    </row>
    <row r="142" spans="1:10" x14ac:dyDescent="0.25">
      <c r="B142">
        <v>9.3000000000000002E-11</v>
      </c>
      <c r="C142">
        <v>1.268E-8</v>
      </c>
      <c r="D142" s="1">
        <v>2.3999999999999998E-3</v>
      </c>
      <c r="E142" s="21">
        <v>1.1000000000000001E-3</v>
      </c>
      <c r="F142" s="1">
        <v>10</v>
      </c>
      <c r="G142">
        <f t="shared" si="27"/>
        <v>0.65338016022003131</v>
      </c>
      <c r="H142" s="1">
        <v>0.6</v>
      </c>
      <c r="I142" s="21">
        <v>1</v>
      </c>
      <c r="J142" s="1">
        <f t="shared" si="26"/>
        <v>6.2400392331046574E-10</v>
      </c>
    </row>
    <row r="143" spans="1:10" x14ac:dyDescent="0.25">
      <c r="A143" s="3" t="s">
        <v>16</v>
      </c>
      <c r="B143" s="2" t="s">
        <v>108</v>
      </c>
      <c r="C143" s="2" t="s">
        <v>111</v>
      </c>
      <c r="D143" s="2" t="s">
        <v>284</v>
      </c>
      <c r="E143" s="2" t="s">
        <v>285</v>
      </c>
      <c r="F143" s="2" t="s">
        <v>286</v>
      </c>
      <c r="G143" s="2" t="s">
        <v>135</v>
      </c>
      <c r="H143" s="2" t="s">
        <v>279</v>
      </c>
      <c r="I143" s="2" t="s">
        <v>280</v>
      </c>
      <c r="J143" s="2" t="s">
        <v>129</v>
      </c>
    </row>
    <row r="144" spans="1:10" x14ac:dyDescent="0.25">
      <c r="B144" s="1">
        <v>1.5699999999999999E-4</v>
      </c>
      <c r="C144" s="1">
        <v>1.0000000000000001E-5</v>
      </c>
      <c r="D144" s="1">
        <v>2.3999999999999998E-3</v>
      </c>
      <c r="E144">
        <v>-1.1000000000000001E-3</v>
      </c>
      <c r="F144" s="1">
        <v>10</v>
      </c>
      <c r="G144">
        <f>(0.5+E144/D144)^F144</f>
        <v>1.5772029579086145E-14</v>
      </c>
      <c r="H144" s="1">
        <v>0.6</v>
      </c>
      <c r="I144">
        <v>1</v>
      </c>
      <c r="J144" s="1">
        <f t="shared" ref="J144:J155" si="29">(B144-C144)*G144+C144-(B144+C144)*(H144/2)*I144</f>
        <v>-4.0099999999997681E-5</v>
      </c>
    </row>
    <row r="145" spans="1:10" x14ac:dyDescent="0.25">
      <c r="B145" s="1">
        <v>1.5699999999999999E-4</v>
      </c>
      <c r="C145" s="1">
        <v>1.0000000000000001E-5</v>
      </c>
      <c r="D145" s="1">
        <v>2.3999999999999998E-3</v>
      </c>
      <c r="E145">
        <f>-0.001+0.0001</f>
        <v>-8.9999999999999998E-4</v>
      </c>
      <c r="F145" s="1">
        <v>10</v>
      </c>
      <c r="G145">
        <f>(0.5+E145/D145)^F145</f>
        <v>9.3132257461547852E-10</v>
      </c>
      <c r="H145" s="1">
        <v>0.6</v>
      </c>
      <c r="I145">
        <v>1</v>
      </c>
      <c r="J145" s="1">
        <f t="shared" si="29"/>
        <v>-4.0099999863095582E-5</v>
      </c>
    </row>
    <row r="146" spans="1:10" x14ac:dyDescent="0.25">
      <c r="B146" s="1">
        <v>1.5699999999999999E-4</v>
      </c>
      <c r="C146" s="1">
        <v>1.0000000000000001E-5</v>
      </c>
      <c r="D146" s="1">
        <v>2.3999999999999998E-3</v>
      </c>
      <c r="E146">
        <f>E145+0.0002</f>
        <v>-6.9999999999999999E-4</v>
      </c>
      <c r="F146" s="1">
        <v>10</v>
      </c>
      <c r="G146">
        <f t="shared" ref="G146:G155" si="30">(0.5+E146/D146)^F146</f>
        <v>1.5402372635826642E-7</v>
      </c>
      <c r="H146" s="1">
        <v>0.6</v>
      </c>
      <c r="I146">
        <v>1</v>
      </c>
      <c r="J146" s="1">
        <f t="shared" si="29"/>
        <v>-4.009997735851222E-5</v>
      </c>
    </row>
    <row r="147" spans="1:10" x14ac:dyDescent="0.25">
      <c r="B147" s="1">
        <v>1.5699999999999999E-4</v>
      </c>
      <c r="C147" s="1">
        <v>1.0000000000000001E-5</v>
      </c>
      <c r="D147" s="1">
        <v>2.3999999999999998E-3</v>
      </c>
      <c r="E147">
        <f t="shared" ref="E147:E154" si="31">E146+0.0002</f>
        <v>-5.0000000000000001E-4</v>
      </c>
      <c r="F147" s="1">
        <v>10</v>
      </c>
      <c r="G147">
        <f t="shared" si="30"/>
        <v>4.4552079825878168E-6</v>
      </c>
      <c r="H147" s="1">
        <v>0.6</v>
      </c>
      <c r="I147">
        <v>1</v>
      </c>
      <c r="J147" s="1">
        <f t="shared" si="29"/>
        <v>-4.0099345084426553E-5</v>
      </c>
    </row>
    <row r="148" spans="1:10" x14ac:dyDescent="0.25">
      <c r="B148" s="1">
        <v>1.5699999999999999E-4</v>
      </c>
      <c r="C148" s="1">
        <v>1.0000000000000001E-5</v>
      </c>
      <c r="D148" s="1">
        <v>2.3999999999999998E-3</v>
      </c>
      <c r="E148">
        <f t="shared" si="31"/>
        <v>-3.0000000000000003E-4</v>
      </c>
      <c r="F148" s="1">
        <v>10</v>
      </c>
      <c r="G148">
        <f t="shared" si="30"/>
        <v>5.4993666708469391E-5</v>
      </c>
      <c r="H148" s="1">
        <v>0.6</v>
      </c>
      <c r="I148">
        <v>1</v>
      </c>
      <c r="J148" s="1">
        <f t="shared" si="29"/>
        <v>-4.0091915930993851E-5</v>
      </c>
    </row>
    <row r="149" spans="1:10" x14ac:dyDescent="0.25">
      <c r="B149" s="1">
        <v>1.5699999999999999E-4</v>
      </c>
      <c r="C149" s="1">
        <v>1.0000000000000001E-5</v>
      </c>
      <c r="D149" s="1">
        <v>2.3999999999999998E-3</v>
      </c>
      <c r="E149">
        <f t="shared" si="31"/>
        <v>-1.0000000000000002E-4</v>
      </c>
      <c r="F149" s="1">
        <v>10</v>
      </c>
      <c r="G149">
        <f t="shared" si="30"/>
        <v>4.0908582801229746E-4</v>
      </c>
      <c r="H149" s="1">
        <v>0.6</v>
      </c>
      <c r="I149">
        <v>1</v>
      </c>
      <c r="J149" s="1">
        <f t="shared" si="29"/>
        <v>-4.0039864383282189E-5</v>
      </c>
    </row>
    <row r="150" spans="1:10" x14ac:dyDescent="0.25">
      <c r="B150" s="1">
        <v>1.5699999999999999E-4</v>
      </c>
      <c r="C150" s="1">
        <v>1.0000000000000001E-5</v>
      </c>
      <c r="D150" s="1">
        <v>2.3999999999999998E-3</v>
      </c>
      <c r="E150">
        <f t="shared" si="31"/>
        <v>9.9999999999999991E-5</v>
      </c>
      <c r="F150" s="1">
        <v>10</v>
      </c>
      <c r="G150">
        <f t="shared" si="30"/>
        <v>2.1743082111706814E-3</v>
      </c>
      <c r="H150" s="1">
        <v>0.6</v>
      </c>
      <c r="I150">
        <v>1</v>
      </c>
      <c r="J150" s="1">
        <f t="shared" si="29"/>
        <v>-3.9780376692957909E-5</v>
      </c>
    </row>
    <row r="151" spans="1:10" x14ac:dyDescent="0.25">
      <c r="B151" s="1">
        <v>1.5699999999999999E-4</v>
      </c>
      <c r="C151" s="1">
        <v>1.0000000000000001E-5</v>
      </c>
      <c r="D151" s="1">
        <v>2.3999999999999998E-3</v>
      </c>
      <c r="E151">
        <f t="shared" si="31"/>
        <v>3.0000000000000003E-4</v>
      </c>
      <c r="F151" s="1">
        <v>10</v>
      </c>
      <c r="G151">
        <f t="shared" si="30"/>
        <v>9.0949470177292824E-3</v>
      </c>
      <c r="H151" s="1">
        <v>0.6</v>
      </c>
      <c r="I151">
        <v>1</v>
      </c>
      <c r="J151" s="1">
        <f t="shared" si="29"/>
        <v>-3.8763042788393794E-5</v>
      </c>
    </row>
    <row r="152" spans="1:10" x14ac:dyDescent="0.25">
      <c r="B152" s="1">
        <v>1.5699999999999999E-4</v>
      </c>
      <c r="C152" s="1">
        <v>1.0000000000000001E-5</v>
      </c>
      <c r="D152" s="1">
        <v>2.3999999999999998E-3</v>
      </c>
      <c r="E152">
        <f t="shared" si="31"/>
        <v>5.0000000000000001E-4</v>
      </c>
      <c r="F152" s="1">
        <v>10</v>
      </c>
      <c r="G152">
        <f t="shared" si="30"/>
        <v>3.1796315429139591E-2</v>
      </c>
      <c r="H152" s="1">
        <v>0.6</v>
      </c>
      <c r="I152">
        <v>1</v>
      </c>
      <c r="J152" s="1">
        <f t="shared" si="29"/>
        <v>-3.5425941631916477E-5</v>
      </c>
    </row>
    <row r="153" spans="1:10" x14ac:dyDescent="0.25">
      <c r="B153" s="1">
        <v>1.5699999999999999E-4</v>
      </c>
      <c r="C153" s="1">
        <v>1.0000000000000001E-5</v>
      </c>
      <c r="D153" s="1">
        <v>2.3999999999999998E-3</v>
      </c>
      <c r="E153">
        <f t="shared" si="31"/>
        <v>6.9999999999999999E-4</v>
      </c>
      <c r="F153" s="1">
        <v>10</v>
      </c>
      <c r="G153">
        <f t="shared" si="30"/>
        <v>9.6699358369376653E-2</v>
      </c>
      <c r="H153" s="1">
        <v>0.6</v>
      </c>
      <c r="I153">
        <v>1</v>
      </c>
      <c r="J153" s="1">
        <f t="shared" si="29"/>
        <v>-2.588519431970163E-5</v>
      </c>
    </row>
    <row r="154" spans="1:10" x14ac:dyDescent="0.25">
      <c r="B154" s="1">
        <v>1.5699999999999999E-4</v>
      </c>
      <c r="C154" s="1">
        <v>1.0000000000000001E-5</v>
      </c>
      <c r="D154" s="1">
        <v>2.3999999999999998E-3</v>
      </c>
      <c r="E154">
        <f t="shared" si="31"/>
        <v>8.9999999999999998E-4</v>
      </c>
      <c r="F154" s="1">
        <v>10</v>
      </c>
      <c r="G154">
        <f t="shared" si="30"/>
        <v>0.26307557616382837</v>
      </c>
      <c r="H154" s="1">
        <v>0.6</v>
      </c>
      <c r="I154">
        <v>1</v>
      </c>
      <c r="J154" s="1">
        <f t="shared" si="29"/>
        <v>-1.4278903039172304E-6</v>
      </c>
    </row>
    <row r="155" spans="1:10" x14ac:dyDescent="0.25">
      <c r="B155" s="1">
        <v>1.5699999999999999E-4</v>
      </c>
      <c r="C155" s="1">
        <v>1.0000000000000001E-5</v>
      </c>
      <c r="D155" s="1">
        <v>2.3999999999999998E-3</v>
      </c>
      <c r="E155" s="21">
        <v>1.1000000000000001E-3</v>
      </c>
      <c r="F155" s="1">
        <v>10</v>
      </c>
      <c r="G155">
        <f t="shared" si="30"/>
        <v>0.65338016022003131</v>
      </c>
      <c r="H155" s="1">
        <v>0.6</v>
      </c>
      <c r="I155" s="21">
        <v>1</v>
      </c>
      <c r="J155" s="1">
        <f t="shared" si="29"/>
        <v>5.5946883552344606E-5</v>
      </c>
    </row>
    <row r="156" spans="1:10" x14ac:dyDescent="0.25">
      <c r="A156" s="3" t="s">
        <v>21</v>
      </c>
      <c r="B156" s="2" t="s">
        <v>108</v>
      </c>
      <c r="C156" s="2" t="s">
        <v>111</v>
      </c>
      <c r="D156" s="2" t="s">
        <v>284</v>
      </c>
      <c r="E156" s="2" t="s">
        <v>285</v>
      </c>
      <c r="F156" s="2" t="s">
        <v>286</v>
      </c>
      <c r="G156" s="2" t="s">
        <v>135</v>
      </c>
      <c r="H156" s="2" t="s">
        <v>279</v>
      </c>
      <c r="I156" s="2" t="s">
        <v>280</v>
      </c>
      <c r="J156" s="2" t="s">
        <v>129</v>
      </c>
    </row>
    <row r="157" spans="1:10" x14ac:dyDescent="0.25">
      <c r="B157" s="1">
        <v>1.0000000000000001E-5</v>
      </c>
      <c r="C157" s="1">
        <v>1.5699999999999999E-5</v>
      </c>
      <c r="D157" s="1">
        <v>2.3999999999999998E-3</v>
      </c>
      <c r="E157">
        <v>-1.1000000000000001E-3</v>
      </c>
      <c r="F157" s="1">
        <v>10</v>
      </c>
      <c r="G157">
        <f>(0.5+E157/D157)^F157</f>
        <v>1.5772029579086145E-14</v>
      </c>
      <c r="H157" s="1">
        <v>0.6</v>
      </c>
      <c r="I157">
        <v>1</v>
      </c>
      <c r="J157" s="1">
        <f t="shared" ref="J157:J168" si="32">(B157-C157)*G157+C157-(B157+C157)*(H157/2)*I157</f>
        <v>7.9899999999999066E-6</v>
      </c>
    </row>
    <row r="158" spans="1:10" x14ac:dyDescent="0.25">
      <c r="B158" s="1">
        <v>1.0000000000000001E-5</v>
      </c>
      <c r="C158" s="1">
        <v>1.5699999999999999E-5</v>
      </c>
      <c r="D158" s="1">
        <v>2.3999999999999998E-3</v>
      </c>
      <c r="E158">
        <f>-0.001+0.0001</f>
        <v>-8.9999999999999998E-4</v>
      </c>
      <c r="F158" s="1">
        <v>10</v>
      </c>
      <c r="G158">
        <f>(0.5+E158/D158)^F158</f>
        <v>9.3132257461547852E-10</v>
      </c>
      <c r="H158" s="1">
        <v>0.6</v>
      </c>
      <c r="I158">
        <v>1</v>
      </c>
      <c r="J158" s="1">
        <f t="shared" si="32"/>
        <v>7.9899999946914596E-6</v>
      </c>
    </row>
    <row r="159" spans="1:10" x14ac:dyDescent="0.25">
      <c r="B159" s="1">
        <v>1.0000000000000001E-5</v>
      </c>
      <c r="C159" s="1">
        <v>1.5699999999999999E-5</v>
      </c>
      <c r="D159" s="1">
        <v>2.3999999999999998E-3</v>
      </c>
      <c r="E159">
        <f>E158+0.0002</f>
        <v>-6.9999999999999999E-4</v>
      </c>
      <c r="F159" s="1">
        <v>10</v>
      </c>
      <c r="G159">
        <f t="shared" ref="G159:G168" si="33">(0.5+E159/D159)^F159</f>
        <v>1.5402372635826642E-7</v>
      </c>
      <c r="H159" s="1">
        <v>0.6</v>
      </c>
      <c r="I159">
        <v>1</v>
      </c>
      <c r="J159" s="1">
        <f t="shared" si="32"/>
        <v>7.9899991220647579E-6</v>
      </c>
    </row>
    <row r="160" spans="1:10" x14ac:dyDescent="0.25">
      <c r="B160" s="1">
        <v>1.0000000000000001E-5</v>
      </c>
      <c r="C160" s="1">
        <v>1.5699999999999999E-5</v>
      </c>
      <c r="D160" s="1">
        <v>2.3999999999999998E-3</v>
      </c>
      <c r="E160">
        <f t="shared" ref="E160:E167" si="34">E159+0.0002</f>
        <v>-5.0000000000000001E-4</v>
      </c>
      <c r="F160" s="1">
        <v>10</v>
      </c>
      <c r="G160">
        <f t="shared" si="33"/>
        <v>4.4552079825878168E-6</v>
      </c>
      <c r="H160" s="1">
        <v>0.6</v>
      </c>
      <c r="I160">
        <v>1</v>
      </c>
      <c r="J160" s="1">
        <f t="shared" si="32"/>
        <v>7.9899746053144981E-6</v>
      </c>
    </row>
    <row r="161" spans="1:11" x14ac:dyDescent="0.25">
      <c r="B161" s="1">
        <v>1.0000000000000001E-5</v>
      </c>
      <c r="C161" s="1">
        <v>1.5699999999999999E-5</v>
      </c>
      <c r="D161" s="1">
        <v>2.3999999999999998E-3</v>
      </c>
      <c r="E161">
        <f t="shared" si="34"/>
        <v>-3.0000000000000003E-4</v>
      </c>
      <c r="F161" s="1">
        <v>10</v>
      </c>
      <c r="G161">
        <f t="shared" si="33"/>
        <v>5.4993666708469391E-5</v>
      </c>
      <c r="H161" s="1">
        <v>0.6</v>
      </c>
      <c r="I161">
        <v>1</v>
      </c>
      <c r="J161" s="1">
        <f t="shared" si="32"/>
        <v>7.9896865360997587E-6</v>
      </c>
    </row>
    <row r="162" spans="1:11" x14ac:dyDescent="0.25">
      <c r="B162" s="1">
        <v>1.0000000000000001E-5</v>
      </c>
      <c r="C162" s="1">
        <v>1.5699999999999999E-5</v>
      </c>
      <c r="D162" s="1">
        <v>2.3999999999999998E-3</v>
      </c>
      <c r="E162">
        <f t="shared" si="34"/>
        <v>-1.0000000000000002E-4</v>
      </c>
      <c r="F162" s="1">
        <v>10</v>
      </c>
      <c r="G162">
        <f t="shared" si="33"/>
        <v>4.0908582801229746E-4</v>
      </c>
      <c r="H162" s="1">
        <v>0.6</v>
      </c>
      <c r="I162">
        <v>1</v>
      </c>
      <c r="J162" s="1">
        <f t="shared" si="32"/>
        <v>7.9876682107803294E-6</v>
      </c>
    </row>
    <row r="163" spans="1:11" x14ac:dyDescent="0.25">
      <c r="B163" s="1">
        <v>1.0000000000000001E-5</v>
      </c>
      <c r="C163" s="1">
        <v>1.5699999999999999E-5</v>
      </c>
      <c r="D163" s="1">
        <v>2.3999999999999998E-3</v>
      </c>
      <c r="E163">
        <f t="shared" si="34"/>
        <v>9.9999999999999991E-5</v>
      </c>
      <c r="F163" s="1">
        <v>10</v>
      </c>
      <c r="G163">
        <f t="shared" si="33"/>
        <v>2.1743082111706814E-3</v>
      </c>
      <c r="H163" s="1">
        <v>0.6</v>
      </c>
      <c r="I163">
        <v>1</v>
      </c>
      <c r="J163" s="1">
        <f t="shared" si="32"/>
        <v>7.9776064431963264E-6</v>
      </c>
    </row>
    <row r="164" spans="1:11" x14ac:dyDescent="0.25">
      <c r="B164" s="1">
        <v>1.0000000000000001E-5</v>
      </c>
      <c r="C164" s="1">
        <v>1.5699999999999999E-5</v>
      </c>
      <c r="D164" s="1">
        <v>2.3999999999999998E-3</v>
      </c>
      <c r="E164">
        <f t="shared" si="34"/>
        <v>3.0000000000000003E-4</v>
      </c>
      <c r="F164" s="1">
        <v>10</v>
      </c>
      <c r="G164">
        <f t="shared" si="33"/>
        <v>9.0949470177292824E-3</v>
      </c>
      <c r="H164" s="1">
        <v>0.6</v>
      </c>
      <c r="I164">
        <v>1</v>
      </c>
      <c r="J164" s="1">
        <f t="shared" si="32"/>
        <v>7.9381588019989411E-6</v>
      </c>
    </row>
    <row r="165" spans="1:11" x14ac:dyDescent="0.25">
      <c r="B165" s="1">
        <v>1.0000000000000001E-5</v>
      </c>
      <c r="C165" s="1">
        <v>1.5699999999999999E-5</v>
      </c>
      <c r="D165" s="1">
        <v>2.3999999999999998E-3</v>
      </c>
      <c r="E165">
        <f t="shared" si="34"/>
        <v>5.0000000000000001E-4</v>
      </c>
      <c r="F165" s="1">
        <v>10</v>
      </c>
      <c r="G165">
        <f t="shared" si="33"/>
        <v>3.1796315429139591E-2</v>
      </c>
      <c r="H165" s="1">
        <v>0.6</v>
      </c>
      <c r="I165">
        <v>1</v>
      </c>
      <c r="J165" s="1">
        <f t="shared" si="32"/>
        <v>7.8087610020539029E-6</v>
      </c>
    </row>
    <row r="166" spans="1:11" x14ac:dyDescent="0.25">
      <c r="B166" s="1">
        <v>1.0000000000000001E-5</v>
      </c>
      <c r="C166" s="1">
        <v>1.5699999999999999E-5</v>
      </c>
      <c r="D166" s="1">
        <v>2.3999999999999998E-3</v>
      </c>
      <c r="E166">
        <f t="shared" si="34"/>
        <v>6.9999999999999999E-4</v>
      </c>
      <c r="F166" s="1">
        <v>10</v>
      </c>
      <c r="G166">
        <f t="shared" si="33"/>
        <v>9.6699358369376653E-2</v>
      </c>
      <c r="H166" s="1">
        <v>0.6</v>
      </c>
      <c r="I166">
        <v>1</v>
      </c>
      <c r="J166" s="1">
        <f t="shared" si="32"/>
        <v>7.4388136572945512E-6</v>
      </c>
    </row>
    <row r="167" spans="1:11" x14ac:dyDescent="0.25">
      <c r="B167" s="1">
        <v>1.0000000000000001E-5</v>
      </c>
      <c r="C167" s="1">
        <v>1.5699999999999999E-5</v>
      </c>
      <c r="D167" s="1">
        <v>2.3999999999999998E-3</v>
      </c>
      <c r="E167">
        <f t="shared" si="34"/>
        <v>8.9999999999999998E-4</v>
      </c>
      <c r="F167" s="1">
        <v>10</v>
      </c>
      <c r="G167">
        <f t="shared" si="33"/>
        <v>0.26307557616382837</v>
      </c>
      <c r="H167" s="1">
        <v>0.6</v>
      </c>
      <c r="I167">
        <v>1</v>
      </c>
      <c r="J167" s="1">
        <f t="shared" si="32"/>
        <v>6.4904692158661773E-6</v>
      </c>
    </row>
    <row r="168" spans="1:11" x14ac:dyDescent="0.25">
      <c r="B168" s="1">
        <v>1.0000000000000001E-5</v>
      </c>
      <c r="C168" s="1">
        <v>1.5699999999999999E-5</v>
      </c>
      <c r="D168" s="1">
        <v>2.3999999999999998E-3</v>
      </c>
      <c r="E168" s="21">
        <v>1.1000000000000001E-3</v>
      </c>
      <c r="F168" s="1">
        <v>10</v>
      </c>
      <c r="G168">
        <f t="shared" si="33"/>
        <v>0.65338016022003131</v>
      </c>
      <c r="H168" s="1">
        <v>0.6</v>
      </c>
      <c r="I168" s="21">
        <v>1</v>
      </c>
      <c r="J168" s="1">
        <f t="shared" si="32"/>
        <v>4.2657330867458206E-6</v>
      </c>
    </row>
    <row r="169" spans="1:11" x14ac:dyDescent="0.25">
      <c r="A169" s="3" t="s">
        <v>83</v>
      </c>
      <c r="B169" s="2" t="s">
        <v>108</v>
      </c>
      <c r="C169" s="2" t="s">
        <v>111</v>
      </c>
      <c r="D169" s="2" t="s">
        <v>284</v>
      </c>
      <c r="E169" s="2" t="s">
        <v>285</v>
      </c>
      <c r="F169" s="2" t="s">
        <v>286</v>
      </c>
      <c r="G169" s="2" t="s">
        <v>135</v>
      </c>
      <c r="H169" s="2" t="s">
        <v>279</v>
      </c>
      <c r="I169" s="2" t="s">
        <v>280</v>
      </c>
      <c r="J169" s="2" t="s">
        <v>129</v>
      </c>
      <c r="K169" s="2" t="s">
        <v>155</v>
      </c>
    </row>
    <row r="170" spans="1:11" x14ac:dyDescent="0.25">
      <c r="B170" s="1">
        <v>2.5</v>
      </c>
      <c r="C170" s="1">
        <v>3.2</v>
      </c>
      <c r="D170" s="1">
        <v>2.3999999999999998E-3</v>
      </c>
      <c r="E170">
        <v>-1.1000000000000001E-3</v>
      </c>
      <c r="F170" s="1">
        <v>10</v>
      </c>
      <c r="G170">
        <f>(0.5+E170/D170)^F170</f>
        <v>1.5772029579086145E-14</v>
      </c>
      <c r="H170" s="1">
        <v>0.6</v>
      </c>
      <c r="I170">
        <v>1</v>
      </c>
      <c r="J170" s="1">
        <f t="shared" ref="J170:J181" si="35">(B170-C170)*G170+C170-(B170+C170)*(H170/2)*I170</f>
        <v>1.4899999999999891</v>
      </c>
      <c r="K170" s="1">
        <f>1/J170</f>
        <v>0.67114093959732035</v>
      </c>
    </row>
    <row r="171" spans="1:11" x14ac:dyDescent="0.25">
      <c r="B171" s="1">
        <v>2.5</v>
      </c>
      <c r="C171" s="1">
        <v>3.2</v>
      </c>
      <c r="D171" s="1">
        <v>2.3999999999999998E-3</v>
      </c>
      <c r="E171">
        <f>-0.001+0.0001</f>
        <v>-8.9999999999999998E-4</v>
      </c>
      <c r="F171" s="1">
        <v>10</v>
      </c>
      <c r="G171">
        <f>(0.5+E171/D171)^F171</f>
        <v>9.3132257461547852E-10</v>
      </c>
      <c r="H171" s="1">
        <v>0.6</v>
      </c>
      <c r="I171">
        <v>1</v>
      </c>
      <c r="J171" s="1">
        <f t="shared" si="35"/>
        <v>1.4899999993480746</v>
      </c>
      <c r="K171" s="1">
        <f>1/J171</f>
        <v>0.67114093989096235</v>
      </c>
    </row>
    <row r="172" spans="1:11" x14ac:dyDescent="0.25">
      <c r="B172" s="1">
        <v>2.5</v>
      </c>
      <c r="C172" s="1">
        <v>3.2</v>
      </c>
      <c r="D172" s="1">
        <v>2.3999999999999998E-3</v>
      </c>
      <c r="E172">
        <f>E171+0.0002</f>
        <v>-6.9999999999999999E-4</v>
      </c>
      <c r="F172" s="1">
        <v>10</v>
      </c>
      <c r="G172">
        <f t="shared" ref="G172:G181" si="36">(0.5+E172/D172)^F172</f>
        <v>1.5402372635826642E-7</v>
      </c>
      <c r="H172" s="1">
        <v>0.6</v>
      </c>
      <c r="I172">
        <v>1</v>
      </c>
      <c r="J172" s="1">
        <f t="shared" si="35"/>
        <v>1.4899998921833917</v>
      </c>
      <c r="K172" s="1">
        <f t="shared" ref="K172:K181" si="37">1/J172</f>
        <v>0.67114098816117118</v>
      </c>
    </row>
    <row r="173" spans="1:11" x14ac:dyDescent="0.25">
      <c r="B173" s="1">
        <v>2.5</v>
      </c>
      <c r="C173" s="1">
        <v>3.2</v>
      </c>
      <c r="D173" s="1">
        <v>2.3999999999999998E-3</v>
      </c>
      <c r="E173">
        <f t="shared" ref="E173:E180" si="38">E172+0.0002</f>
        <v>-5.0000000000000001E-4</v>
      </c>
      <c r="F173" s="1">
        <v>10</v>
      </c>
      <c r="G173">
        <f t="shared" si="36"/>
        <v>4.4552079825878168E-6</v>
      </c>
      <c r="H173" s="1">
        <v>0.6</v>
      </c>
      <c r="I173">
        <v>1</v>
      </c>
      <c r="J173" s="1">
        <f t="shared" si="35"/>
        <v>1.4899968813544122</v>
      </c>
      <c r="K173" s="1">
        <f t="shared" si="37"/>
        <v>0.67114234433228925</v>
      </c>
    </row>
    <row r="174" spans="1:11" x14ac:dyDescent="0.25">
      <c r="B174" s="1">
        <v>2.5</v>
      </c>
      <c r="C174" s="1">
        <v>3.2</v>
      </c>
      <c r="D174" s="1">
        <v>2.3999999999999998E-3</v>
      </c>
      <c r="E174">
        <f t="shared" si="38"/>
        <v>-3.0000000000000003E-4</v>
      </c>
      <c r="F174" s="1">
        <v>10</v>
      </c>
      <c r="G174">
        <f t="shared" si="36"/>
        <v>5.4993666708469391E-5</v>
      </c>
      <c r="H174" s="1">
        <v>0.6</v>
      </c>
      <c r="I174">
        <v>1</v>
      </c>
      <c r="J174" s="1">
        <f t="shared" si="35"/>
        <v>1.4899615044333041</v>
      </c>
      <c r="K174" s="1">
        <f t="shared" si="37"/>
        <v>0.67115827960960817</v>
      </c>
    </row>
    <row r="175" spans="1:11" x14ac:dyDescent="0.25">
      <c r="B175" s="1">
        <v>2.5</v>
      </c>
      <c r="C175" s="1">
        <v>3.2</v>
      </c>
      <c r="D175" s="1">
        <v>2.3999999999999998E-3</v>
      </c>
      <c r="E175">
        <f t="shared" si="38"/>
        <v>-1.0000000000000002E-4</v>
      </c>
      <c r="F175" s="1">
        <v>10</v>
      </c>
      <c r="G175">
        <f t="shared" si="36"/>
        <v>4.0908582801229746E-4</v>
      </c>
      <c r="H175" s="1">
        <v>0.6</v>
      </c>
      <c r="I175">
        <v>1</v>
      </c>
      <c r="J175" s="1">
        <f t="shared" si="35"/>
        <v>1.4897136399203914</v>
      </c>
      <c r="K175" s="1">
        <f t="shared" si="37"/>
        <v>0.67126994960819375</v>
      </c>
    </row>
    <row r="176" spans="1:11" x14ac:dyDescent="0.25">
      <c r="B176" s="1">
        <v>2.5</v>
      </c>
      <c r="C176" s="1">
        <v>3.2</v>
      </c>
      <c r="D176" s="1">
        <v>2.3999999999999998E-3</v>
      </c>
      <c r="E176">
        <f t="shared" si="38"/>
        <v>9.9999999999999991E-5</v>
      </c>
      <c r="F176" s="1">
        <v>10</v>
      </c>
      <c r="G176">
        <f t="shared" si="36"/>
        <v>2.1743082111706814E-3</v>
      </c>
      <c r="H176" s="1">
        <v>0.6</v>
      </c>
      <c r="I176">
        <v>1</v>
      </c>
      <c r="J176" s="1">
        <f t="shared" si="35"/>
        <v>1.4884779842521807</v>
      </c>
      <c r="K176" s="1">
        <f t="shared" si="37"/>
        <v>0.67182720240394111</v>
      </c>
    </row>
    <row r="177" spans="1:11" x14ac:dyDescent="0.25">
      <c r="B177" s="1">
        <v>2.5</v>
      </c>
      <c r="C177" s="1">
        <v>3.2</v>
      </c>
      <c r="D177" s="1">
        <v>2.3999999999999998E-3</v>
      </c>
      <c r="E177">
        <f t="shared" si="38"/>
        <v>3.0000000000000003E-4</v>
      </c>
      <c r="F177" s="1">
        <v>10</v>
      </c>
      <c r="G177">
        <f t="shared" si="36"/>
        <v>9.0949470177292824E-3</v>
      </c>
      <c r="H177" s="1">
        <v>0.6</v>
      </c>
      <c r="I177">
        <v>1</v>
      </c>
      <c r="J177" s="1">
        <f t="shared" si="35"/>
        <v>1.4836335370875897</v>
      </c>
      <c r="K177" s="1">
        <f t="shared" si="37"/>
        <v>0.67402089195356518</v>
      </c>
    </row>
    <row r="178" spans="1:11" x14ac:dyDescent="0.25">
      <c r="B178" s="1">
        <v>2.5</v>
      </c>
      <c r="C178" s="1">
        <v>3.2</v>
      </c>
      <c r="D178" s="1">
        <v>2.3999999999999998E-3</v>
      </c>
      <c r="E178">
        <f t="shared" si="38"/>
        <v>5.0000000000000001E-4</v>
      </c>
      <c r="F178" s="1">
        <v>10</v>
      </c>
      <c r="G178">
        <f t="shared" si="36"/>
        <v>3.1796315429139591E-2</v>
      </c>
      <c r="H178" s="1">
        <v>0.6</v>
      </c>
      <c r="I178">
        <v>1</v>
      </c>
      <c r="J178" s="1">
        <f t="shared" si="35"/>
        <v>1.4677425791996024</v>
      </c>
      <c r="K178" s="1">
        <f t="shared" si="37"/>
        <v>0.68131838250909471</v>
      </c>
    </row>
    <row r="179" spans="1:11" x14ac:dyDescent="0.25">
      <c r="B179" s="1">
        <v>2.5</v>
      </c>
      <c r="C179" s="1">
        <v>3.2</v>
      </c>
      <c r="D179" s="1">
        <v>2.3999999999999998E-3</v>
      </c>
      <c r="E179">
        <f t="shared" si="38"/>
        <v>6.9999999999999999E-4</v>
      </c>
      <c r="F179" s="1">
        <v>10</v>
      </c>
      <c r="G179">
        <f t="shared" si="36"/>
        <v>9.6699358369376653E-2</v>
      </c>
      <c r="H179" s="1">
        <v>0.6</v>
      </c>
      <c r="I179">
        <v>1</v>
      </c>
      <c r="J179" s="1">
        <f t="shared" si="35"/>
        <v>1.4223104491414365</v>
      </c>
      <c r="K179" s="1">
        <f t="shared" si="37"/>
        <v>0.70308138466088055</v>
      </c>
    </row>
    <row r="180" spans="1:11" x14ac:dyDescent="0.25">
      <c r="B180" s="1">
        <v>2.5</v>
      </c>
      <c r="C180" s="1">
        <v>3.2</v>
      </c>
      <c r="D180" s="1">
        <v>2.3999999999999998E-3</v>
      </c>
      <c r="E180">
        <f t="shared" si="38"/>
        <v>8.9999999999999998E-4</v>
      </c>
      <c r="F180" s="1">
        <v>10</v>
      </c>
      <c r="G180">
        <f t="shared" si="36"/>
        <v>0.26307557616382837</v>
      </c>
      <c r="H180" s="1">
        <v>0.6</v>
      </c>
      <c r="I180">
        <v>1</v>
      </c>
      <c r="J180" s="1">
        <f t="shared" si="35"/>
        <v>1.3058470966853202</v>
      </c>
      <c r="K180" s="1">
        <f t="shared" si="37"/>
        <v>0.76578644049394207</v>
      </c>
    </row>
    <row r="181" spans="1:11" x14ac:dyDescent="0.25">
      <c r="B181" s="1">
        <v>2.5</v>
      </c>
      <c r="C181" s="1">
        <v>3.2</v>
      </c>
      <c r="D181" s="1">
        <v>2.3999999999999998E-3</v>
      </c>
      <c r="E181" s="21">
        <v>1.1000000000000001E-3</v>
      </c>
      <c r="F181" s="1">
        <v>10</v>
      </c>
      <c r="G181">
        <f t="shared" si="36"/>
        <v>0.65338016022003131</v>
      </c>
      <c r="H181" s="1">
        <v>0.6</v>
      </c>
      <c r="I181" s="21">
        <v>1</v>
      </c>
      <c r="J181" s="1">
        <f t="shared" si="35"/>
        <v>1.0326338878459782</v>
      </c>
      <c r="K181" s="1">
        <f t="shared" si="37"/>
        <v>0.96839742697767661</v>
      </c>
    </row>
    <row r="183" spans="1:11" x14ac:dyDescent="0.25">
      <c r="A183" s="3" t="s">
        <v>17</v>
      </c>
      <c r="B183" s="2" t="s">
        <v>108</v>
      </c>
      <c r="C183" s="2" t="s">
        <v>111</v>
      </c>
      <c r="D183" s="2" t="s">
        <v>284</v>
      </c>
      <c r="E183" s="2" t="s">
        <v>285</v>
      </c>
      <c r="F183" s="2" t="s">
        <v>286</v>
      </c>
      <c r="G183" s="2" t="s">
        <v>135</v>
      </c>
      <c r="H183" s="2" t="s">
        <v>279</v>
      </c>
      <c r="I183" s="2" t="s">
        <v>280</v>
      </c>
      <c r="J183" s="2" t="s">
        <v>129</v>
      </c>
    </row>
    <row r="184" spans="1:11" x14ac:dyDescent="0.25">
      <c r="B184" s="1">
        <v>5300</v>
      </c>
      <c r="C184" s="1">
        <v>5800</v>
      </c>
      <c r="D184" s="1">
        <v>2.3999999999999998E-3</v>
      </c>
      <c r="E184">
        <v>-1.1000000000000001E-3</v>
      </c>
      <c r="F184" s="1">
        <v>10</v>
      </c>
      <c r="G184">
        <f>(0.5+E184/D184)^F184</f>
        <v>1.5772029579086145E-14</v>
      </c>
      <c r="H184" s="1">
        <v>0.6</v>
      </c>
      <c r="I184">
        <v>1</v>
      </c>
      <c r="J184" s="1">
        <f t="shared" ref="J184:J195" si="39">(B184-C184)*G184+C184-(B184+C184)*(H184/2)*I184</f>
        <v>2469.9999999999918</v>
      </c>
    </row>
    <row r="185" spans="1:11" x14ac:dyDescent="0.25">
      <c r="A185">
        <v>1</v>
      </c>
      <c r="B185" s="1">
        <v>5300</v>
      </c>
      <c r="C185" s="1">
        <v>5800</v>
      </c>
      <c r="D185" s="1">
        <v>2.3999999999999998E-3</v>
      </c>
      <c r="E185">
        <f>-0.001+0.0001</f>
        <v>-8.9999999999999998E-4</v>
      </c>
      <c r="F185" s="1">
        <v>10</v>
      </c>
      <c r="G185">
        <f>(0.5+E185/D185)^F185</f>
        <v>9.3132257461547852E-10</v>
      </c>
      <c r="H185" s="1">
        <v>0.6</v>
      </c>
      <c r="I185">
        <v>1</v>
      </c>
      <c r="J185" s="1">
        <f t="shared" si="39"/>
        <v>2469.9999995343387</v>
      </c>
    </row>
    <row r="186" spans="1:11" x14ac:dyDescent="0.25">
      <c r="A186">
        <v>2</v>
      </c>
      <c r="B186" s="1">
        <v>5300</v>
      </c>
      <c r="C186" s="1">
        <v>5800</v>
      </c>
      <c r="D186" s="1">
        <v>2.3999999999999998E-3</v>
      </c>
      <c r="E186">
        <f>E185+0.0002</f>
        <v>-6.9999999999999999E-4</v>
      </c>
      <c r="F186" s="1">
        <v>10</v>
      </c>
      <c r="G186">
        <f t="shared" ref="G186:G195" si="40">(0.5+E186/D186)^F186</f>
        <v>1.5402372635826642E-7</v>
      </c>
      <c r="H186" s="1">
        <v>0.6</v>
      </c>
      <c r="I186">
        <v>1</v>
      </c>
      <c r="J186" s="1">
        <f t="shared" si="39"/>
        <v>2469.9999229881369</v>
      </c>
    </row>
    <row r="187" spans="1:11" x14ac:dyDescent="0.25">
      <c r="A187">
        <v>3</v>
      </c>
      <c r="B187" s="1">
        <v>5300</v>
      </c>
      <c r="C187" s="1">
        <v>5800</v>
      </c>
      <c r="D187" s="1">
        <v>2.3999999999999998E-3</v>
      </c>
      <c r="E187">
        <f t="shared" ref="E187:E194" si="41">E186+0.0002</f>
        <v>-5.0000000000000001E-4</v>
      </c>
      <c r="F187" s="1">
        <v>10</v>
      </c>
      <c r="G187">
        <f t="shared" si="40"/>
        <v>4.4552079825878168E-6</v>
      </c>
      <c r="H187" s="1">
        <v>0.6</v>
      </c>
      <c r="I187">
        <v>1</v>
      </c>
      <c r="J187" s="1">
        <f t="shared" si="39"/>
        <v>2469.9977723960083</v>
      </c>
    </row>
    <row r="188" spans="1:11" x14ac:dyDescent="0.25">
      <c r="A188">
        <v>4</v>
      </c>
      <c r="B188" s="1">
        <v>5300</v>
      </c>
      <c r="C188" s="1">
        <v>5800</v>
      </c>
      <c r="D188" s="1">
        <v>2.3999999999999998E-3</v>
      </c>
      <c r="E188">
        <f t="shared" si="41"/>
        <v>-3.0000000000000003E-4</v>
      </c>
      <c r="F188" s="1">
        <v>10</v>
      </c>
      <c r="G188">
        <f t="shared" si="40"/>
        <v>5.4993666708469391E-5</v>
      </c>
      <c r="H188" s="1">
        <v>0.6</v>
      </c>
      <c r="I188">
        <v>1</v>
      </c>
      <c r="J188" s="1">
        <f t="shared" si="39"/>
        <v>2469.9725031666458</v>
      </c>
    </row>
    <row r="189" spans="1:11" x14ac:dyDescent="0.25">
      <c r="A189">
        <v>5</v>
      </c>
      <c r="B189" s="1">
        <v>5300</v>
      </c>
      <c r="C189" s="1">
        <v>5800</v>
      </c>
      <c r="D189" s="1">
        <v>2.3999999999999998E-3</v>
      </c>
      <c r="E189">
        <f t="shared" si="41"/>
        <v>-1.0000000000000002E-4</v>
      </c>
      <c r="F189" s="1">
        <v>10</v>
      </c>
      <c r="G189">
        <f t="shared" si="40"/>
        <v>4.0908582801229746E-4</v>
      </c>
      <c r="H189" s="1">
        <v>0.6</v>
      </c>
      <c r="I189">
        <v>1</v>
      </c>
      <c r="J189" s="1">
        <f t="shared" si="39"/>
        <v>2469.7954570859938</v>
      </c>
    </row>
    <row r="190" spans="1:11" x14ac:dyDescent="0.25">
      <c r="A190">
        <v>6</v>
      </c>
      <c r="B190" s="1">
        <v>5300</v>
      </c>
      <c r="C190" s="1">
        <v>5800</v>
      </c>
      <c r="D190" s="1">
        <v>2.3999999999999998E-3</v>
      </c>
      <c r="E190">
        <f t="shared" si="41"/>
        <v>9.9999999999999991E-5</v>
      </c>
      <c r="F190" s="1">
        <v>10</v>
      </c>
      <c r="G190">
        <f t="shared" si="40"/>
        <v>2.1743082111706814E-3</v>
      </c>
      <c r="H190" s="1">
        <v>0.6</v>
      </c>
      <c r="I190">
        <v>1</v>
      </c>
      <c r="J190" s="1">
        <f t="shared" si="39"/>
        <v>2468.9128458944151</v>
      </c>
    </row>
    <row r="191" spans="1:11" x14ac:dyDescent="0.25">
      <c r="A191">
        <v>7</v>
      </c>
      <c r="B191" s="1">
        <v>5300</v>
      </c>
      <c r="C191" s="1">
        <v>5800</v>
      </c>
      <c r="D191" s="1">
        <v>2.3999999999999998E-3</v>
      </c>
      <c r="E191">
        <f t="shared" si="41"/>
        <v>3.0000000000000003E-4</v>
      </c>
      <c r="F191" s="1">
        <v>10</v>
      </c>
      <c r="G191">
        <f t="shared" si="40"/>
        <v>9.0949470177292824E-3</v>
      </c>
      <c r="H191" s="1">
        <v>0.6</v>
      </c>
      <c r="I191">
        <v>1</v>
      </c>
      <c r="J191" s="1">
        <f t="shared" si="39"/>
        <v>2465.4525264911354</v>
      </c>
    </row>
    <row r="192" spans="1:11" x14ac:dyDescent="0.25">
      <c r="A192">
        <v>8</v>
      </c>
      <c r="B192" s="1">
        <v>5300</v>
      </c>
      <c r="C192" s="1">
        <v>5800</v>
      </c>
      <c r="D192" s="1">
        <v>2.3999999999999998E-3</v>
      </c>
      <c r="E192">
        <f t="shared" si="41"/>
        <v>5.0000000000000001E-4</v>
      </c>
      <c r="F192" s="1">
        <v>10</v>
      </c>
      <c r="G192">
        <f t="shared" si="40"/>
        <v>3.1796315429139591E-2</v>
      </c>
      <c r="H192" s="1">
        <v>0.6</v>
      </c>
      <c r="I192">
        <v>1</v>
      </c>
      <c r="J192" s="1">
        <f t="shared" si="39"/>
        <v>2454.1018422854304</v>
      </c>
    </row>
    <row r="193" spans="1:28" x14ac:dyDescent="0.25">
      <c r="A193">
        <v>9</v>
      </c>
      <c r="B193" s="1">
        <v>5300</v>
      </c>
      <c r="C193" s="1">
        <v>5800</v>
      </c>
      <c r="D193" s="1">
        <v>2.3999999999999998E-3</v>
      </c>
      <c r="E193">
        <f t="shared" si="41"/>
        <v>6.9999999999999999E-4</v>
      </c>
      <c r="F193" s="1">
        <v>10</v>
      </c>
      <c r="G193">
        <f t="shared" si="40"/>
        <v>9.6699358369376653E-2</v>
      </c>
      <c r="H193" s="1">
        <v>0.6</v>
      </c>
      <c r="I193">
        <v>1</v>
      </c>
      <c r="J193" s="1">
        <f t="shared" si="39"/>
        <v>2421.6503208153117</v>
      </c>
    </row>
    <row r="194" spans="1:28" x14ac:dyDescent="0.25">
      <c r="A194">
        <v>10</v>
      </c>
      <c r="B194" s="1">
        <v>5300</v>
      </c>
      <c r="C194" s="1">
        <v>5800</v>
      </c>
      <c r="D194" s="1">
        <v>2.3999999999999998E-3</v>
      </c>
      <c r="E194">
        <f t="shared" si="41"/>
        <v>8.9999999999999998E-4</v>
      </c>
      <c r="F194" s="1">
        <v>10</v>
      </c>
      <c r="G194">
        <f t="shared" si="40"/>
        <v>0.26307557616382837</v>
      </c>
      <c r="H194" s="1">
        <v>0.6</v>
      </c>
      <c r="I194">
        <v>1</v>
      </c>
      <c r="J194" s="1">
        <f t="shared" si="39"/>
        <v>2338.4622119180858</v>
      </c>
    </row>
    <row r="195" spans="1:28" x14ac:dyDescent="0.25">
      <c r="B195" s="1">
        <v>5300</v>
      </c>
      <c r="C195" s="1">
        <v>5800</v>
      </c>
      <c r="D195" s="1">
        <v>2.3999999999999998E-3</v>
      </c>
      <c r="E195" s="21">
        <v>1.1000000000000001E-3</v>
      </c>
      <c r="F195" s="1">
        <v>10</v>
      </c>
      <c r="G195">
        <f t="shared" si="40"/>
        <v>0.65338016022003131</v>
      </c>
      <c r="H195" s="1">
        <v>0.6</v>
      </c>
      <c r="I195" s="21">
        <v>1</v>
      </c>
      <c r="J195" s="1">
        <f t="shared" si="39"/>
        <v>2143.3099198899845</v>
      </c>
    </row>
    <row r="198" spans="1:28" x14ac:dyDescent="0.25">
      <c r="A198" s="21"/>
      <c r="B198" s="55"/>
      <c r="C198" s="55"/>
      <c r="D198" s="55"/>
    </row>
    <row r="199" spans="1:28" x14ac:dyDescent="0.25">
      <c r="J199" s="1"/>
    </row>
    <row r="200" spans="1:28" x14ac:dyDescent="0.25">
      <c r="A200" s="56" t="s">
        <v>298</v>
      </c>
      <c r="C200" s="3" t="s">
        <v>0</v>
      </c>
      <c r="D200" s="3" t="s">
        <v>1</v>
      </c>
      <c r="E200" s="3" t="s">
        <v>2</v>
      </c>
      <c r="F200" s="3" t="s">
        <v>3</v>
      </c>
      <c r="G200" s="3" t="s">
        <v>4</v>
      </c>
      <c r="H200" s="3" t="s">
        <v>232</v>
      </c>
      <c r="I200" s="3" t="s">
        <v>6</v>
      </c>
      <c r="J200" s="3" t="s">
        <v>7</v>
      </c>
      <c r="K200" s="3" t="s">
        <v>8</v>
      </c>
      <c r="L200" s="3" t="s">
        <v>9</v>
      </c>
      <c r="M200" s="3" t="s">
        <v>10</v>
      </c>
      <c r="N200" s="3" t="s">
        <v>11</v>
      </c>
      <c r="O200" s="3" t="s">
        <v>12</v>
      </c>
      <c r="P200" s="3" t="s">
        <v>13</v>
      </c>
      <c r="Q200" s="3" t="s">
        <v>14</v>
      </c>
      <c r="R200" s="3" t="s">
        <v>15</v>
      </c>
      <c r="S200" s="3" t="s">
        <v>16</v>
      </c>
      <c r="T200" s="3" t="s">
        <v>21</v>
      </c>
      <c r="U200" s="3" t="s">
        <v>22</v>
      </c>
      <c r="V200" s="3" t="s">
        <v>23</v>
      </c>
      <c r="W200" s="3" t="s">
        <v>24</v>
      </c>
      <c r="X200" s="3" t="s">
        <v>83</v>
      </c>
      <c r="Y200" s="3" t="s">
        <v>17</v>
      </c>
      <c r="Z200" s="3" t="s">
        <v>18</v>
      </c>
      <c r="AA200" s="3" t="s">
        <v>19</v>
      </c>
      <c r="AB200" s="3" t="s">
        <v>20</v>
      </c>
    </row>
    <row r="201" spans="1:28" x14ac:dyDescent="0.25">
      <c r="A201" s="50" t="s">
        <v>306</v>
      </c>
      <c r="B201" t="s">
        <v>295</v>
      </c>
      <c r="C201" s="14">
        <v>1</v>
      </c>
      <c r="D201" s="12">
        <v>157330420896.94739</v>
      </c>
      <c r="E201" s="12">
        <v>157330420896.94739</v>
      </c>
      <c r="F201" s="12">
        <v>0.53855171918087918</v>
      </c>
      <c r="G201" s="12">
        <v>0</v>
      </c>
      <c r="H201" s="12">
        <v>50855343046.29287</v>
      </c>
      <c r="I201" s="12">
        <v>51917767152.314644</v>
      </c>
      <c r="J201" s="12">
        <v>51917767152.314644</v>
      </c>
      <c r="K201" s="12">
        <v>-8.5173150193111399E-12</v>
      </c>
      <c r="L201" s="12">
        <v>-8.5173150193111399E-12</v>
      </c>
      <c r="M201" s="12">
        <v>0</v>
      </c>
      <c r="N201" s="12">
        <v>2.0000000000000001E-4</v>
      </c>
      <c r="O201" s="12">
        <v>307.33379748031268</v>
      </c>
      <c r="P201" s="12">
        <v>307.33379748031268</v>
      </c>
      <c r="Q201" s="12">
        <v>6.0137747563593028E-9</v>
      </c>
      <c r="R201" s="12">
        <v>0</v>
      </c>
      <c r="S201" s="12">
        <v>8.7852952317087654E-5</v>
      </c>
      <c r="T201" s="12">
        <v>1.2681212053010885E-5</v>
      </c>
      <c r="U201" s="12">
        <v>1.2681212053010885E-5</v>
      </c>
      <c r="V201" s="12">
        <v>0</v>
      </c>
      <c r="W201" s="12">
        <v>0</v>
      </c>
      <c r="X201" s="12">
        <v>2.8292716556329158</v>
      </c>
      <c r="Y201" s="12">
        <v>5535.1940397377966</v>
      </c>
      <c r="Z201" s="12">
        <v>-1.1999999999999999E-3</v>
      </c>
      <c r="AA201" s="12">
        <v>-1E-3</v>
      </c>
      <c r="AB201" s="5">
        <v>2</v>
      </c>
    </row>
    <row r="202" spans="1:28" x14ac:dyDescent="0.25">
      <c r="C202" s="5">
        <v>2</v>
      </c>
      <c r="D202" s="12">
        <v>163976776481.37964</v>
      </c>
      <c r="E202" s="12">
        <v>163976776481.37964</v>
      </c>
      <c r="F202" s="12">
        <v>0.55690691054991259</v>
      </c>
      <c r="G202" s="12">
        <v>0</v>
      </c>
      <c r="H202" s="12">
        <v>52417047464.637367</v>
      </c>
      <c r="I202" s="12">
        <v>51995852373.231865</v>
      </c>
      <c r="J202" s="12">
        <v>51995852373.231865</v>
      </c>
      <c r="K202" s="12">
        <v>-6.1608337296280968E-12</v>
      </c>
      <c r="L202" s="12">
        <v>-6.1608337296280968E-12</v>
      </c>
      <c r="M202" s="12">
        <v>0</v>
      </c>
      <c r="N202" s="12">
        <v>2.0000000000000001E-4</v>
      </c>
      <c r="O202" s="12">
        <v>382.85522031075521</v>
      </c>
      <c r="P202" s="12">
        <v>382.85522031075521</v>
      </c>
      <c r="Q202" s="12">
        <v>4.3756769635507894E-9</v>
      </c>
      <c r="R202" s="12">
        <v>0</v>
      </c>
      <c r="S202" s="12">
        <v>1.0698383144180773E-4</v>
      </c>
      <c r="T202" s="12">
        <v>1.1939402454297251E-5</v>
      </c>
      <c r="U202" s="12">
        <v>1.1939402454297251E-5</v>
      </c>
      <c r="V202" s="12">
        <v>0</v>
      </c>
      <c r="W202" s="12">
        <v>0</v>
      </c>
      <c r="X202" s="12">
        <v>2.7381722312294872</v>
      </c>
      <c r="Y202" s="12">
        <v>5470.1230223067769</v>
      </c>
      <c r="Z202" s="12">
        <f t="shared" ref="Z202:Z211" si="42">Z201+0.0002</f>
        <v>-9.999999999999998E-4</v>
      </c>
      <c r="AA202" s="12">
        <f t="shared" ref="AA202:AA211" si="43">AA201+0.0002</f>
        <v>-8.0000000000000004E-4</v>
      </c>
      <c r="AB202" s="5">
        <v>2</v>
      </c>
    </row>
    <row r="203" spans="1:28" x14ac:dyDescent="0.25">
      <c r="C203" s="5">
        <v>3</v>
      </c>
      <c r="D203" s="12">
        <v>167601078551.92645</v>
      </c>
      <c r="E203" s="12">
        <v>167601078551.92645</v>
      </c>
      <c r="F203" s="12">
        <v>0.56691611894073235</v>
      </c>
      <c r="G203" s="12">
        <v>0</v>
      </c>
      <c r="H203" s="12">
        <v>53268655309.731552</v>
      </c>
      <c r="I203" s="12">
        <v>52038432765.48658</v>
      </c>
      <c r="J203" s="12">
        <v>52038432765.48658</v>
      </c>
      <c r="K203" s="12">
        <v>-4.875828750747984E-12</v>
      </c>
      <c r="L203" s="12">
        <v>-4.875828750747984E-12</v>
      </c>
      <c r="M203" s="12">
        <v>0</v>
      </c>
      <c r="N203" s="12">
        <v>2.0000000000000001E-4</v>
      </c>
      <c r="O203" s="12">
        <v>424.03755635310159</v>
      </c>
      <c r="P203" s="12">
        <v>424.03755635310159</v>
      </c>
      <c r="Q203" s="12">
        <v>3.482411301367412E-9</v>
      </c>
      <c r="R203" s="12">
        <v>0</v>
      </c>
      <c r="S203" s="12">
        <v>1.1741602754421152E-4</v>
      </c>
      <c r="T203" s="12">
        <v>1.1534888727877513E-5</v>
      </c>
      <c r="U203" s="12">
        <v>1.1534888727877513E-5</v>
      </c>
      <c r="V203" s="12">
        <v>0</v>
      </c>
      <c r="W203" s="12">
        <v>0</v>
      </c>
      <c r="X203" s="12">
        <v>2.6884951069323262</v>
      </c>
      <c r="Y203" s="12">
        <v>5434.6393620945182</v>
      </c>
      <c r="Z203" s="12">
        <f t="shared" si="42"/>
        <v>-7.9999999999999982E-4</v>
      </c>
      <c r="AA203" s="12">
        <f t="shared" si="43"/>
        <v>-6.0000000000000006E-4</v>
      </c>
      <c r="AB203" s="5">
        <v>2</v>
      </c>
    </row>
    <row r="204" spans="1:28" x14ac:dyDescent="0.25">
      <c r="C204" s="5">
        <v>4</v>
      </c>
      <c r="D204" s="12">
        <v>170198794795.79221</v>
      </c>
      <c r="E204" s="12">
        <v>170198794795.79221</v>
      </c>
      <c r="F204" s="12">
        <v>0.5740902127990698</v>
      </c>
      <c r="G204" s="12">
        <v>0</v>
      </c>
      <c r="H204" s="12">
        <v>53879044700.445587</v>
      </c>
      <c r="I204" s="12">
        <v>52068952235.022278</v>
      </c>
      <c r="J204" s="12">
        <v>52068952235.022278</v>
      </c>
      <c r="K204" s="12">
        <v>-3.9548022352672797E-12</v>
      </c>
      <c r="L204" s="12">
        <v>-3.9548022352672797E-12</v>
      </c>
      <c r="M204" s="12">
        <v>0</v>
      </c>
      <c r="N204" s="12">
        <v>2.0000000000000001E-4</v>
      </c>
      <c r="O204" s="12">
        <v>453.554969972381</v>
      </c>
      <c r="P204" s="12">
        <v>453.554969972381</v>
      </c>
      <c r="Q204" s="12">
        <v>2.8421636962909527E-9</v>
      </c>
      <c r="R204" s="12">
        <v>0</v>
      </c>
      <c r="S204" s="12">
        <v>1.248932975804584E-4</v>
      </c>
      <c r="T204" s="12">
        <v>1.1244953767288347E-5</v>
      </c>
      <c r="U204" s="12">
        <v>1.1244953767288347E-5</v>
      </c>
      <c r="V204" s="12">
        <v>0</v>
      </c>
      <c r="W204" s="12">
        <v>0</v>
      </c>
      <c r="X204" s="12">
        <v>2.6528890591406742</v>
      </c>
      <c r="Y204" s="12">
        <v>5409.2064708147673</v>
      </c>
      <c r="Z204" s="12">
        <f t="shared" si="42"/>
        <v>-5.9999999999999984E-4</v>
      </c>
      <c r="AA204" s="12">
        <f t="shared" si="43"/>
        <v>-4.0000000000000007E-4</v>
      </c>
      <c r="AB204" s="5">
        <v>2</v>
      </c>
    </row>
    <row r="205" spans="1:28" x14ac:dyDescent="0.25">
      <c r="C205" s="5">
        <v>5</v>
      </c>
      <c r="D205" s="12">
        <v>172256347268.59323</v>
      </c>
      <c r="E205" s="12">
        <v>172256347268.59323</v>
      </c>
      <c r="F205" s="12">
        <v>0.5797725403408811</v>
      </c>
      <c r="G205" s="12">
        <v>0</v>
      </c>
      <c r="H205" s="12">
        <v>54362510977.103355</v>
      </c>
      <c r="I205" s="12">
        <v>52093125548.855171</v>
      </c>
      <c r="J205" s="12">
        <v>52093125548.855171</v>
      </c>
      <c r="K205" s="12">
        <v>-3.2252920784448569E-12</v>
      </c>
      <c r="L205" s="12">
        <v>-3.2252920784448569E-12</v>
      </c>
      <c r="M205" s="12">
        <v>0</v>
      </c>
      <c r="N205" s="12">
        <v>2.0000000000000001E-4</v>
      </c>
      <c r="O205" s="12">
        <v>476.93459333442303</v>
      </c>
      <c r="P205" s="12">
        <v>476.93459333442303</v>
      </c>
      <c r="Q205" s="12">
        <v>2.3350478609333394E-9</v>
      </c>
      <c r="R205" s="12">
        <v>0</v>
      </c>
      <c r="S205" s="12">
        <v>1.3081575946951609E-4</v>
      </c>
      <c r="T205" s="12">
        <v>1.1015307285875907E-5</v>
      </c>
      <c r="U205" s="12">
        <v>1.1015307285875907E-5</v>
      </c>
      <c r="V205" s="12">
        <v>0</v>
      </c>
      <c r="W205" s="12">
        <v>0</v>
      </c>
      <c r="X205" s="12">
        <v>2.6246868596689712</v>
      </c>
      <c r="Y205" s="12">
        <v>5389.0620426206933</v>
      </c>
      <c r="Z205" s="12">
        <f t="shared" si="42"/>
        <v>-3.9999999999999986E-4</v>
      </c>
      <c r="AA205" s="12">
        <f t="shared" si="43"/>
        <v>-2.0000000000000006E-4</v>
      </c>
      <c r="AB205" s="5">
        <v>2</v>
      </c>
    </row>
    <row r="206" spans="1:28" x14ac:dyDescent="0.25">
      <c r="C206" s="5">
        <v>6</v>
      </c>
      <c r="D206" s="12">
        <v>173975167074.20956</v>
      </c>
      <c r="E206" s="12">
        <v>173975167074.20956</v>
      </c>
      <c r="F206" s="12">
        <v>0.58451939236530037</v>
      </c>
      <c r="G206" s="12">
        <v>0</v>
      </c>
      <c r="H206" s="12">
        <v>54766384716.729393</v>
      </c>
      <c r="I206" s="12">
        <v>52113319235.836472</v>
      </c>
      <c r="J206" s="12">
        <v>52113319235.836472</v>
      </c>
      <c r="K206" s="12">
        <v>-2.6158803999967945E-12</v>
      </c>
      <c r="L206" s="12">
        <v>-2.6158803999967945E-12</v>
      </c>
      <c r="M206" s="12">
        <v>0</v>
      </c>
      <c r="N206" s="12">
        <v>2.0000000000000001E-4</v>
      </c>
      <c r="O206" s="12">
        <v>496.46525425983879</v>
      </c>
      <c r="P206" s="12">
        <v>496.46525425983879</v>
      </c>
      <c r="Q206" s="12">
        <v>1.9114179642105954E-9</v>
      </c>
      <c r="R206" s="12">
        <v>0</v>
      </c>
      <c r="S206" s="12">
        <v>1.3576321277993504E-4</v>
      </c>
      <c r="T206" s="12">
        <v>1.082346725955354E-5</v>
      </c>
      <c r="U206" s="12">
        <v>1.082346725955354E-5</v>
      </c>
      <c r="V206" s="12">
        <v>0</v>
      </c>
      <c r="W206" s="12">
        <v>0</v>
      </c>
      <c r="X206" s="12">
        <v>2.6011275581907856</v>
      </c>
      <c r="Y206" s="12">
        <v>5372.2339701362753</v>
      </c>
      <c r="Z206" s="12">
        <f t="shared" si="42"/>
        <v>-1.9999999999999985E-4</v>
      </c>
      <c r="AA206" s="12">
        <f t="shared" si="43"/>
        <v>0</v>
      </c>
      <c r="AB206" s="5">
        <v>2</v>
      </c>
    </row>
    <row r="207" spans="1:28" x14ac:dyDescent="0.25">
      <c r="C207" s="5">
        <v>7</v>
      </c>
      <c r="D207" s="12">
        <v>175459613845.48679</v>
      </c>
      <c r="E207" s="12">
        <v>175459613845.48679</v>
      </c>
      <c r="F207" s="12">
        <v>0.58861897810334884</v>
      </c>
      <c r="G207" s="12">
        <v>0</v>
      </c>
      <c r="H207" s="12">
        <v>55115187463.144424</v>
      </c>
      <c r="I207" s="12">
        <v>52130759373.157219</v>
      </c>
      <c r="J207" s="12">
        <v>52130759373.157219</v>
      </c>
      <c r="K207" s="12">
        <v>-2.0895662421689028E-12</v>
      </c>
      <c r="L207" s="12">
        <v>-2.0895662421689028E-12</v>
      </c>
      <c r="M207" s="12">
        <v>0</v>
      </c>
      <c r="N207" s="12">
        <v>2.0000000000000001E-4</v>
      </c>
      <c r="O207" s="12">
        <v>513.33277373855901</v>
      </c>
      <c r="P207" s="12">
        <v>513.33277373855901</v>
      </c>
      <c r="Q207" s="12">
        <v>1.5455529501167615E-9</v>
      </c>
      <c r="R207" s="12">
        <v>0</v>
      </c>
      <c r="S207" s="12">
        <v>1.4003604642351918E-4</v>
      </c>
      <c r="T207" s="12">
        <v>1.0657785955006399E-5</v>
      </c>
      <c r="U207" s="12">
        <v>1.0657785955006399E-5</v>
      </c>
      <c r="V207" s="12">
        <v>0</v>
      </c>
      <c r="W207" s="12">
        <v>0</v>
      </c>
      <c r="X207" s="12">
        <v>2.5807807313165751</v>
      </c>
      <c r="Y207" s="12">
        <v>5357.7005223689821</v>
      </c>
      <c r="Z207" s="12">
        <f t="shared" si="42"/>
        <v>0</v>
      </c>
      <c r="AA207" s="12">
        <f t="shared" si="43"/>
        <v>2.0000000000000001E-4</v>
      </c>
      <c r="AB207" s="5">
        <v>2</v>
      </c>
    </row>
    <row r="208" spans="1:28" x14ac:dyDescent="0.25">
      <c r="C208" s="5">
        <v>8</v>
      </c>
      <c r="D208" s="12">
        <v>176771252492.38599</v>
      </c>
      <c r="E208" s="12">
        <v>176771252492.38599</v>
      </c>
      <c r="F208" s="12">
        <v>0.59224132091438442</v>
      </c>
      <c r="G208" s="12">
        <v>0</v>
      </c>
      <c r="H208" s="12">
        <v>55423385218.156479</v>
      </c>
      <c r="I208" s="12">
        <v>52146169260.907822</v>
      </c>
      <c r="J208" s="12">
        <v>52146169260.907822</v>
      </c>
      <c r="K208" s="12">
        <v>-1.6245216186939193E-12</v>
      </c>
      <c r="L208" s="12">
        <v>-1.6245216186939193E-12</v>
      </c>
      <c r="M208" s="12">
        <v>0</v>
      </c>
      <c r="N208" s="12">
        <v>2.0000000000000001E-4</v>
      </c>
      <c r="O208" s="12">
        <v>528.23670350801717</v>
      </c>
      <c r="P208" s="12">
        <v>528.23670350801717</v>
      </c>
      <c r="Q208" s="12">
        <v>1.2222791882553644E-9</v>
      </c>
      <c r="R208" s="12">
        <v>0</v>
      </c>
      <c r="S208" s="12">
        <v>1.4381146892241688E-4</v>
      </c>
      <c r="T208" s="12">
        <v>1.0511392021375673E-5</v>
      </c>
      <c r="U208" s="12">
        <v>1.0511392021375673E-5</v>
      </c>
      <c r="V208" s="12">
        <v>0</v>
      </c>
      <c r="W208" s="12">
        <v>0</v>
      </c>
      <c r="X208" s="12">
        <v>2.562802528940872</v>
      </c>
      <c r="Y208" s="12">
        <v>5344.8589492434803</v>
      </c>
      <c r="Z208" s="12">
        <f t="shared" si="42"/>
        <v>2.0000000000000001E-4</v>
      </c>
      <c r="AA208" s="12">
        <f t="shared" si="43"/>
        <v>4.0000000000000002E-4</v>
      </c>
      <c r="AB208" s="5">
        <v>2</v>
      </c>
    </row>
    <row r="209" spans="1:28" x14ac:dyDescent="0.25">
      <c r="C209" s="5">
        <v>9</v>
      </c>
      <c r="D209" s="12">
        <v>177949660118.43524</v>
      </c>
      <c r="E209" s="12">
        <v>177949660118.43524</v>
      </c>
      <c r="F209" s="12">
        <v>0.5954957205943423</v>
      </c>
      <c r="G209" s="12">
        <v>0</v>
      </c>
      <c r="H209" s="12">
        <v>55700277474.797478</v>
      </c>
      <c r="I209" s="12">
        <v>52160013873.739876</v>
      </c>
      <c r="J209" s="12">
        <v>52160013873.739876</v>
      </c>
      <c r="K209" s="12">
        <v>-1.2067143727335662E-12</v>
      </c>
      <c r="L209" s="12">
        <v>-1.2067143727335662E-12</v>
      </c>
      <c r="M209" s="12">
        <v>0</v>
      </c>
      <c r="N209" s="12">
        <v>2.0000000000000001E-4</v>
      </c>
      <c r="O209" s="12">
        <v>541.62675155208149</v>
      </c>
      <c r="P209" s="12">
        <v>541.62675155208149</v>
      </c>
      <c r="Q209" s="12">
        <v>9.3184228539367521E-10</v>
      </c>
      <c r="R209" s="12">
        <v>0</v>
      </c>
      <c r="S209" s="12">
        <v>1.4720339906626912E-4</v>
      </c>
      <c r="T209" s="12">
        <v>1.0379868199471198E-5</v>
      </c>
      <c r="U209" s="12">
        <v>1.0379868199471198E-5</v>
      </c>
      <c r="V209" s="12">
        <v>0</v>
      </c>
      <c r="W209" s="12">
        <v>0</v>
      </c>
      <c r="X209" s="12">
        <v>2.5466504806368135</v>
      </c>
      <c r="Y209" s="12">
        <v>5333.3217718834385</v>
      </c>
      <c r="Z209" s="12">
        <f t="shared" si="42"/>
        <v>4.0000000000000002E-4</v>
      </c>
      <c r="AA209" s="12">
        <f t="shared" si="43"/>
        <v>6.0000000000000006E-4</v>
      </c>
      <c r="AB209" s="5">
        <v>2</v>
      </c>
    </row>
    <row r="210" spans="1:28" x14ac:dyDescent="0.25">
      <c r="C210" s="5">
        <v>10</v>
      </c>
      <c r="D210" s="12">
        <v>179021889806.82382</v>
      </c>
      <c r="E210" s="12">
        <v>179021889806.82382</v>
      </c>
      <c r="F210" s="12">
        <v>0.59845688944423503</v>
      </c>
      <c r="G210" s="12">
        <v>0</v>
      </c>
      <c r="H210" s="12">
        <v>55952220937.732086</v>
      </c>
      <c r="I210" s="12">
        <v>52172611046.886604</v>
      </c>
      <c r="J210" s="12">
        <v>52172611046.886604</v>
      </c>
      <c r="K210" s="12">
        <v>-8.2655276885419015E-13</v>
      </c>
      <c r="L210" s="12">
        <v>-8.2655276885419015E-13</v>
      </c>
      <c r="M210" s="12">
        <v>0</v>
      </c>
      <c r="N210" s="12">
        <v>2.0000000000000001E-4</v>
      </c>
      <c r="O210" s="12">
        <v>553.81031751382739</v>
      </c>
      <c r="P210" s="12">
        <v>553.81031751382739</v>
      </c>
      <c r="Q210" s="12">
        <v>6.6757458806385306E-10</v>
      </c>
      <c r="R210" s="12">
        <v>0</v>
      </c>
      <c r="S210" s="12">
        <v>1.5028970648721805E-4</v>
      </c>
      <c r="T210" s="12">
        <v>1.026019505457726E-5</v>
      </c>
      <c r="U210" s="12">
        <v>1.026019505457726E-5</v>
      </c>
      <c r="V210" s="12">
        <v>0</v>
      </c>
      <c r="W210" s="12">
        <v>0</v>
      </c>
      <c r="X210" s="12">
        <v>2.5319537786322952</v>
      </c>
      <c r="Y210" s="12">
        <v>5322.8241275944965</v>
      </c>
      <c r="Z210" s="12">
        <f t="shared" si="42"/>
        <v>6.0000000000000006E-4</v>
      </c>
      <c r="AA210" s="12">
        <f t="shared" si="43"/>
        <v>8.0000000000000004E-4</v>
      </c>
      <c r="AB210" s="5">
        <v>2</v>
      </c>
    </row>
    <row r="211" spans="1:28" x14ac:dyDescent="0.25">
      <c r="C211" s="5">
        <v>11</v>
      </c>
      <c r="D211" s="12">
        <v>180007307989.71136</v>
      </c>
      <c r="E211" s="12">
        <v>180007307989.71136</v>
      </c>
      <c r="F211" s="12">
        <v>0.60117831159742119</v>
      </c>
      <c r="G211" s="12">
        <v>0</v>
      </c>
      <c r="H211" s="12">
        <v>56183766167.382019</v>
      </c>
      <c r="I211" s="12">
        <v>52184188308.369102</v>
      </c>
      <c r="J211" s="12">
        <v>52184188308.369102</v>
      </c>
      <c r="K211" s="12">
        <v>-4.771703921533319E-13</v>
      </c>
      <c r="L211" s="12">
        <v>-4.771703921533319E-13</v>
      </c>
      <c r="M211" s="12">
        <v>0</v>
      </c>
      <c r="N211" s="12">
        <v>2.0000000000000001E-4</v>
      </c>
      <c r="O211" s="12">
        <v>565.007458910982</v>
      </c>
      <c r="P211" s="12">
        <v>565.007458910982</v>
      </c>
      <c r="Q211" s="12">
        <v>4.2470293759687929E-10</v>
      </c>
      <c r="R211" s="12">
        <v>0</v>
      </c>
      <c r="S211" s="12">
        <v>1.531261355504297E-4</v>
      </c>
      <c r="T211" s="12">
        <v>1.0150211070493543E-5</v>
      </c>
      <c r="U211" s="12">
        <v>1.0150211070493543E-5</v>
      </c>
      <c r="V211" s="12">
        <v>0</v>
      </c>
      <c r="W211" s="12">
        <v>0</v>
      </c>
      <c r="X211" s="12">
        <v>2.5184469735693824</v>
      </c>
      <c r="Y211" s="12">
        <v>5313.1764096924162</v>
      </c>
      <c r="Z211" s="12">
        <f t="shared" si="42"/>
        <v>8.0000000000000004E-4</v>
      </c>
      <c r="AA211" s="12">
        <f t="shared" si="43"/>
        <v>1E-3</v>
      </c>
      <c r="AB211" s="5">
        <v>2</v>
      </c>
    </row>
    <row r="212" spans="1:28" x14ac:dyDescent="0.25">
      <c r="B212" t="s">
        <v>296</v>
      </c>
      <c r="C212" s="14">
        <v>12</v>
      </c>
      <c r="D212" s="12">
        <v>180920287675.01492</v>
      </c>
      <c r="E212" s="12">
        <v>180920287675.01492</v>
      </c>
      <c r="F212" s="12">
        <v>0.60369968088422832</v>
      </c>
      <c r="G212" s="12">
        <v>0</v>
      </c>
      <c r="H212" s="12">
        <v>56398290411.576385</v>
      </c>
      <c r="I212" s="12">
        <v>52194914520.578819</v>
      </c>
      <c r="J212" s="12">
        <v>52194914520.578819</v>
      </c>
      <c r="K212" s="12">
        <v>-1.5347125825236704E-13</v>
      </c>
      <c r="L212" s="12">
        <v>-1.5347125825236704E-13</v>
      </c>
      <c r="M212" s="12">
        <v>0</v>
      </c>
      <c r="N212" s="12">
        <v>2.0000000000000001E-4</v>
      </c>
      <c r="O212" s="12">
        <v>575.38149381981475</v>
      </c>
      <c r="P212" s="12">
        <v>575.38149381981475</v>
      </c>
      <c r="Q212" s="12">
        <v>1.996848824573345E-10</v>
      </c>
      <c r="R212" s="12">
        <v>0</v>
      </c>
      <c r="S212" s="12">
        <v>1.5575405754181073E-4</v>
      </c>
      <c r="T212" s="12">
        <v>1.0048312054501216E-5</v>
      </c>
      <c r="U212" s="12">
        <v>1.0048312054501216E-5</v>
      </c>
      <c r="V212" s="12">
        <v>0</v>
      </c>
      <c r="W212" s="12">
        <v>0</v>
      </c>
      <c r="X212" s="12">
        <v>2.5059330593247107</v>
      </c>
      <c r="Y212" s="12">
        <v>5304.2378995176505</v>
      </c>
      <c r="Z212" s="12">
        <f t="shared" ref="Z212:AA212" si="44">Z211+0.0002</f>
        <v>1E-3</v>
      </c>
      <c r="AA212" s="12">
        <f t="shared" si="44"/>
        <v>1.2000000000000001E-3</v>
      </c>
      <c r="AB212" s="5">
        <v>2</v>
      </c>
    </row>
    <row r="216" spans="1:28" x14ac:dyDescent="0.25">
      <c r="A216" s="56" t="s">
        <v>299</v>
      </c>
      <c r="C216" s="3" t="s">
        <v>0</v>
      </c>
      <c r="D216" s="3" t="s">
        <v>1</v>
      </c>
      <c r="E216" s="3" t="s">
        <v>2</v>
      </c>
      <c r="F216" s="3" t="s">
        <v>3</v>
      </c>
      <c r="G216" s="3" t="s">
        <v>4</v>
      </c>
      <c r="H216" s="3" t="s">
        <v>232</v>
      </c>
      <c r="I216" s="3" t="s">
        <v>6</v>
      </c>
      <c r="J216" s="3" t="s">
        <v>7</v>
      </c>
      <c r="K216" s="3" t="s">
        <v>8</v>
      </c>
      <c r="L216" s="3" t="s">
        <v>9</v>
      </c>
      <c r="M216" s="3" t="s">
        <v>10</v>
      </c>
      <c r="N216" s="3" t="s">
        <v>11</v>
      </c>
      <c r="O216" s="3" t="s">
        <v>12</v>
      </c>
      <c r="P216" s="3" t="s">
        <v>13</v>
      </c>
      <c r="Q216" s="3" t="s">
        <v>14</v>
      </c>
      <c r="R216" s="3" t="s">
        <v>15</v>
      </c>
      <c r="S216" s="3" t="s">
        <v>16</v>
      </c>
      <c r="T216" s="3" t="s">
        <v>21</v>
      </c>
      <c r="U216" s="3" t="s">
        <v>22</v>
      </c>
      <c r="V216" s="3" t="s">
        <v>23</v>
      </c>
      <c r="W216" s="3" t="s">
        <v>24</v>
      </c>
      <c r="X216" s="3" t="s">
        <v>83</v>
      </c>
      <c r="Y216" s="3" t="s">
        <v>17</v>
      </c>
      <c r="Z216" s="3" t="s">
        <v>18</v>
      </c>
      <c r="AA216" s="3" t="s">
        <v>19</v>
      </c>
      <c r="AB216" s="3" t="s">
        <v>20</v>
      </c>
    </row>
    <row r="217" spans="1:28" x14ac:dyDescent="0.25">
      <c r="A217" s="50" t="s">
        <v>306</v>
      </c>
      <c r="B217" t="s">
        <v>295</v>
      </c>
      <c r="C217" s="14">
        <v>1</v>
      </c>
      <c r="D217" s="12">
        <v>126166792958.62065</v>
      </c>
      <c r="E217" s="12">
        <v>126166792958.62065</v>
      </c>
      <c r="F217" s="12">
        <v>0.43167666652269399</v>
      </c>
      <c r="G217" s="12">
        <v>0.43167666652269399</v>
      </c>
      <c r="H217" s="12">
        <v>40755343046.29287</v>
      </c>
      <c r="I217" s="12">
        <v>41537767152.314644</v>
      </c>
      <c r="J217" s="12">
        <v>41537767152.314644</v>
      </c>
      <c r="K217" s="12">
        <v>-6.7066154308337799E-12</v>
      </c>
      <c r="L217" s="12">
        <v>-6.7066154308337799E-12</v>
      </c>
      <c r="M217" s="12">
        <v>0</v>
      </c>
      <c r="N217" s="12">
        <v>2.0000000000000001E-4</v>
      </c>
      <c r="O217" s="12">
        <v>249.30379748031268</v>
      </c>
      <c r="P217" s="12">
        <v>249.30379748031268</v>
      </c>
      <c r="Q217" s="12">
        <v>4.7364747563593027E-9</v>
      </c>
      <c r="R217" s="12">
        <v>0</v>
      </c>
      <c r="S217" s="12">
        <v>7.1152952317087655E-5</v>
      </c>
      <c r="T217" s="12">
        <v>1.0111212053010885E-5</v>
      </c>
      <c r="U217" s="12">
        <v>1.0111212053010885E-5</v>
      </c>
      <c r="V217" s="12">
        <v>0</v>
      </c>
      <c r="W217" s="12">
        <v>0</v>
      </c>
      <c r="X217" s="12">
        <v>2.259271655632916</v>
      </c>
      <c r="Y217" s="12">
        <v>4425.1940397377966</v>
      </c>
      <c r="Z217" s="12">
        <v>-1.1999999999999999E-3</v>
      </c>
      <c r="AA217" s="12">
        <v>-1E-3</v>
      </c>
      <c r="AB217" s="5">
        <v>2</v>
      </c>
    </row>
    <row r="218" spans="1:28" x14ac:dyDescent="0.25">
      <c r="C218" s="5">
        <v>2</v>
      </c>
      <c r="D218" s="12">
        <v>132813148543.0529</v>
      </c>
      <c r="E218" s="12">
        <v>132813148543.0529</v>
      </c>
      <c r="F218" s="12">
        <v>0.45003185789172739</v>
      </c>
      <c r="G218" s="12">
        <v>0.45003185789172739</v>
      </c>
      <c r="H218" s="12">
        <v>42317047464.637367</v>
      </c>
      <c r="I218" s="12">
        <v>41615852373.231865</v>
      </c>
      <c r="J218" s="12">
        <v>41615852373.231865</v>
      </c>
      <c r="K218" s="12">
        <v>-4.3501341411507367E-12</v>
      </c>
      <c r="L218" s="12">
        <v>-4.3501341411507367E-12</v>
      </c>
      <c r="M218" s="12">
        <v>0</v>
      </c>
      <c r="N218" s="12">
        <v>2.0000000000000001E-4</v>
      </c>
      <c r="O218" s="12">
        <v>324.82522031075518</v>
      </c>
      <c r="P218" s="12">
        <v>324.82522031075518</v>
      </c>
      <c r="Q218" s="12">
        <v>3.0983769635507893E-9</v>
      </c>
      <c r="R218" s="12">
        <v>0</v>
      </c>
      <c r="S218" s="12">
        <v>9.0283831441807726E-5</v>
      </c>
      <c r="T218" s="12">
        <v>9.3694024542972504E-6</v>
      </c>
      <c r="U218" s="12">
        <v>9.3694024542972504E-6</v>
      </c>
      <c r="V218" s="12">
        <v>0</v>
      </c>
      <c r="W218" s="12">
        <v>0</v>
      </c>
      <c r="X218" s="12">
        <v>2.1681722312294873</v>
      </c>
      <c r="Y218" s="12">
        <v>4360.1230223067769</v>
      </c>
      <c r="Z218" s="12">
        <f t="shared" ref="Z218:Z227" si="45">Z217+0.0002</f>
        <v>-9.999999999999998E-4</v>
      </c>
      <c r="AA218" s="12">
        <f t="shared" ref="AA218:AA227" si="46">AA217+0.0002</f>
        <v>-8.0000000000000004E-4</v>
      </c>
      <c r="AB218" s="5">
        <v>2</v>
      </c>
    </row>
    <row r="219" spans="1:28" x14ac:dyDescent="0.25">
      <c r="C219" s="5">
        <v>3</v>
      </c>
      <c r="D219" s="12">
        <v>136437450613.59972</v>
      </c>
      <c r="E219" s="12">
        <v>136437450613.59972</v>
      </c>
      <c r="F219" s="12">
        <v>0.46004106628254715</v>
      </c>
      <c r="G219" s="12">
        <v>0.46004106628254715</v>
      </c>
      <c r="H219" s="12">
        <v>43168655309.731552</v>
      </c>
      <c r="I219" s="12">
        <v>41658432765.48658</v>
      </c>
      <c r="J219" s="12">
        <v>41658432765.48658</v>
      </c>
      <c r="K219" s="12">
        <v>-3.065129162270624E-12</v>
      </c>
      <c r="L219" s="12">
        <v>-3.065129162270624E-12</v>
      </c>
      <c r="M219" s="12">
        <v>0</v>
      </c>
      <c r="N219" s="12">
        <v>2.0000000000000001E-4</v>
      </c>
      <c r="O219" s="12">
        <v>366.00755635310156</v>
      </c>
      <c r="P219" s="12">
        <v>366.00755635310156</v>
      </c>
      <c r="Q219" s="12">
        <v>2.2051113013674119E-9</v>
      </c>
      <c r="R219" s="12">
        <v>0</v>
      </c>
      <c r="S219" s="12">
        <v>1.0071602754421152E-4</v>
      </c>
      <c r="T219" s="12">
        <v>8.9648887278775124E-6</v>
      </c>
      <c r="U219" s="12">
        <v>8.9648887278775124E-6</v>
      </c>
      <c r="V219" s="12">
        <v>0</v>
      </c>
      <c r="W219" s="12">
        <v>0</v>
      </c>
      <c r="X219" s="12">
        <v>2.1184951069323263</v>
      </c>
      <c r="Y219" s="12">
        <v>4324.6393620945182</v>
      </c>
      <c r="Z219" s="12">
        <f t="shared" si="45"/>
        <v>-7.9999999999999982E-4</v>
      </c>
      <c r="AA219" s="12">
        <f t="shared" si="46"/>
        <v>-6.0000000000000006E-4</v>
      </c>
      <c r="AB219" s="5">
        <v>2</v>
      </c>
    </row>
    <row r="220" spans="1:28" x14ac:dyDescent="0.25">
      <c r="C220" s="5">
        <v>4</v>
      </c>
      <c r="D220" s="12">
        <v>139035166857.46545</v>
      </c>
      <c r="E220" s="12">
        <v>139035166857.46545</v>
      </c>
      <c r="F220" s="12">
        <v>0.4672151601408846</v>
      </c>
      <c r="G220" s="12">
        <v>0.4672151601408846</v>
      </c>
      <c r="H220" s="12">
        <v>43779044700.445587</v>
      </c>
      <c r="I220" s="12">
        <v>41688952235.022278</v>
      </c>
      <c r="J220" s="12">
        <v>41688952235.022278</v>
      </c>
      <c r="K220" s="12">
        <v>-2.1441026467899197E-12</v>
      </c>
      <c r="L220" s="12">
        <v>-2.1441026467899197E-12</v>
      </c>
      <c r="M220" s="12">
        <v>0</v>
      </c>
      <c r="N220" s="12">
        <v>2.0000000000000001E-4</v>
      </c>
      <c r="O220" s="12">
        <v>395.52496997238097</v>
      </c>
      <c r="P220" s="12">
        <v>395.52496997238097</v>
      </c>
      <c r="Q220" s="12">
        <v>1.5648636962909526E-9</v>
      </c>
      <c r="R220" s="12">
        <v>0</v>
      </c>
      <c r="S220" s="12">
        <v>1.081932975804584E-4</v>
      </c>
      <c r="T220" s="12">
        <v>8.6749537672883466E-6</v>
      </c>
      <c r="U220" s="12">
        <v>8.6749537672883466E-6</v>
      </c>
      <c r="V220" s="12">
        <v>0</v>
      </c>
      <c r="W220" s="12">
        <v>0</v>
      </c>
      <c r="X220" s="12">
        <v>2.0828890591406743</v>
      </c>
      <c r="Y220" s="12">
        <v>4299.2064708147673</v>
      </c>
      <c r="Z220" s="12">
        <f t="shared" si="45"/>
        <v>-5.9999999999999984E-4</v>
      </c>
      <c r="AA220" s="12">
        <f t="shared" si="46"/>
        <v>-4.0000000000000007E-4</v>
      </c>
      <c r="AB220" s="5">
        <v>2</v>
      </c>
    </row>
    <row r="221" spans="1:28" x14ac:dyDescent="0.25">
      <c r="C221" s="5">
        <v>5</v>
      </c>
      <c r="D221" s="12">
        <v>141092719330.26648</v>
      </c>
      <c r="E221" s="12">
        <v>141092719330.26648</v>
      </c>
      <c r="F221" s="12">
        <v>0.47289748768269591</v>
      </c>
      <c r="G221" s="12">
        <v>0.47289748768269591</v>
      </c>
      <c r="H221" s="12">
        <v>44262510977.103355</v>
      </c>
      <c r="I221" s="12">
        <v>41713125548.855171</v>
      </c>
      <c r="J221" s="12">
        <v>41713125548.855171</v>
      </c>
      <c r="K221" s="12">
        <v>-1.4145924899674969E-12</v>
      </c>
      <c r="L221" s="12">
        <v>-1.4145924899674969E-12</v>
      </c>
      <c r="M221" s="12">
        <v>0</v>
      </c>
      <c r="N221" s="12">
        <v>2.0000000000000001E-4</v>
      </c>
      <c r="O221" s="12">
        <v>418.904593334423</v>
      </c>
      <c r="P221" s="12">
        <v>418.904593334423</v>
      </c>
      <c r="Q221" s="12">
        <v>1.0577478609333393E-9</v>
      </c>
      <c r="R221" s="12">
        <v>0</v>
      </c>
      <c r="S221" s="12">
        <v>1.1411575946951609E-4</v>
      </c>
      <c r="T221" s="12">
        <v>8.4453072858759061E-6</v>
      </c>
      <c r="U221" s="12">
        <v>8.4453072858759061E-6</v>
      </c>
      <c r="V221" s="12">
        <v>0</v>
      </c>
      <c r="W221" s="12">
        <v>0</v>
      </c>
      <c r="X221" s="12">
        <v>2.0546868596689709</v>
      </c>
      <c r="Y221" s="12">
        <v>4279.0620426206933</v>
      </c>
      <c r="Z221" s="12">
        <f t="shared" si="45"/>
        <v>-3.9999999999999986E-4</v>
      </c>
      <c r="AA221" s="12">
        <f t="shared" si="46"/>
        <v>-2.0000000000000006E-4</v>
      </c>
      <c r="AB221" s="5">
        <v>2</v>
      </c>
    </row>
    <row r="222" spans="1:28" x14ac:dyDescent="0.25">
      <c r="C222" s="5">
        <v>6</v>
      </c>
      <c r="D222" s="12">
        <v>142811539135.88281</v>
      </c>
      <c r="E222" s="12">
        <v>142811539135.88281</v>
      </c>
      <c r="F222" s="12">
        <v>0.47764433970711517</v>
      </c>
      <c r="G222" s="12">
        <v>0.47764433970711517</v>
      </c>
      <c r="H222" s="12">
        <v>44666384716.729393</v>
      </c>
      <c r="I222" s="12">
        <v>41733319235.836472</v>
      </c>
      <c r="J222" s="12">
        <v>41733319235.836472</v>
      </c>
      <c r="K222" s="12">
        <v>-8.0518081151943441E-13</v>
      </c>
      <c r="L222" s="12">
        <v>-8.0518081151943441E-13</v>
      </c>
      <c r="M222" s="12">
        <v>0</v>
      </c>
      <c r="N222" s="12">
        <v>2.0000000000000001E-4</v>
      </c>
      <c r="O222" s="12">
        <v>438.43525425983876</v>
      </c>
      <c r="P222" s="12">
        <v>438.43525425983876</v>
      </c>
      <c r="Q222" s="12">
        <v>6.3411796421059529E-10</v>
      </c>
      <c r="R222" s="12">
        <v>0</v>
      </c>
      <c r="S222" s="12">
        <v>1.1906321277993504E-4</v>
      </c>
      <c r="T222" s="12">
        <v>8.2534672595535392E-6</v>
      </c>
      <c r="U222" s="12">
        <v>8.2534672595535392E-6</v>
      </c>
      <c r="V222" s="12">
        <v>0</v>
      </c>
      <c r="W222" s="12">
        <v>0</v>
      </c>
      <c r="X222" s="12">
        <v>2.0311275581907857</v>
      </c>
      <c r="Y222" s="12">
        <v>4262.2339701362753</v>
      </c>
      <c r="Z222" s="12">
        <f t="shared" si="45"/>
        <v>-1.9999999999999985E-4</v>
      </c>
      <c r="AA222" s="12">
        <f t="shared" si="46"/>
        <v>0</v>
      </c>
      <c r="AB222" s="5">
        <v>2</v>
      </c>
    </row>
    <row r="223" spans="1:28" x14ac:dyDescent="0.25">
      <c r="C223" s="5">
        <v>7</v>
      </c>
      <c r="D223" s="12">
        <v>144295985907.16003</v>
      </c>
      <c r="E223" s="12">
        <v>144295985907.16003</v>
      </c>
      <c r="F223" s="12">
        <v>0.48174392544516365</v>
      </c>
      <c r="G223" s="12">
        <v>0.48174392544516365</v>
      </c>
      <c r="H223" s="12">
        <v>45015187463.144424</v>
      </c>
      <c r="I223" s="12">
        <v>41750759373.157219</v>
      </c>
      <c r="J223" s="12">
        <v>41750759373.157219</v>
      </c>
      <c r="K223" s="12">
        <v>-2.7886665369154278E-13</v>
      </c>
      <c r="L223" s="12">
        <v>-2.7886665369154278E-13</v>
      </c>
      <c r="M223" s="12">
        <v>0</v>
      </c>
      <c r="N223" s="12">
        <v>2.0000000000000001E-4</v>
      </c>
      <c r="O223" s="12">
        <v>455.30277373855904</v>
      </c>
      <c r="P223" s="12">
        <v>455.30277373855904</v>
      </c>
      <c r="Q223" s="12">
        <v>2.6825295011676139E-10</v>
      </c>
      <c r="R223" s="12">
        <v>0</v>
      </c>
      <c r="S223" s="12">
        <v>1.2333604642351918E-4</v>
      </c>
      <c r="T223" s="12">
        <v>8.0877859550063983E-6</v>
      </c>
      <c r="U223" s="12">
        <v>8.0877859550063983E-6</v>
      </c>
      <c r="V223" s="12">
        <v>0</v>
      </c>
      <c r="W223" s="12">
        <v>0</v>
      </c>
      <c r="X223" s="12">
        <v>2.0107807313165749</v>
      </c>
      <c r="Y223" s="12">
        <v>4247.7005223689821</v>
      </c>
      <c r="Z223" s="12">
        <f t="shared" si="45"/>
        <v>0</v>
      </c>
      <c r="AA223" s="12">
        <f t="shared" si="46"/>
        <v>2.0000000000000001E-4</v>
      </c>
      <c r="AB223" s="5">
        <v>2</v>
      </c>
    </row>
    <row r="224" spans="1:28" x14ac:dyDescent="0.25">
      <c r="C224" s="5">
        <v>8</v>
      </c>
      <c r="D224" s="12">
        <v>145607624554.05927</v>
      </c>
      <c r="E224" s="12">
        <v>145607624554.05927</v>
      </c>
      <c r="F224" s="12">
        <v>0.48536626825619922</v>
      </c>
      <c r="G224" s="12">
        <v>0.48536626825619922</v>
      </c>
      <c r="H224" s="12">
        <v>45323385218.156479</v>
      </c>
      <c r="I224" s="12">
        <v>41766169260.907822</v>
      </c>
      <c r="J224" s="12">
        <v>41766169260.907822</v>
      </c>
      <c r="K224" s="12">
        <v>1.8617796978344076E-13</v>
      </c>
      <c r="L224" s="12">
        <v>1.8617796978344076E-13</v>
      </c>
      <c r="M224" s="12">
        <v>0</v>
      </c>
      <c r="N224" s="12">
        <v>2.0000000000000001E-4</v>
      </c>
      <c r="O224" s="12">
        <v>470.2067035080172</v>
      </c>
      <c r="P224" s="12">
        <v>470.2067035080172</v>
      </c>
      <c r="Q224" s="12">
        <v>-5.5020811744635759E-11</v>
      </c>
      <c r="R224" s="12">
        <v>0</v>
      </c>
      <c r="S224" s="12">
        <v>1.2711146892241688E-4</v>
      </c>
      <c r="T224" s="12">
        <v>7.9413920213756723E-6</v>
      </c>
      <c r="U224" s="12">
        <v>7.9413920213756723E-6</v>
      </c>
      <c r="V224" s="12">
        <v>0</v>
      </c>
      <c r="W224" s="12">
        <v>0</v>
      </c>
      <c r="X224" s="12">
        <v>1.992802528940872</v>
      </c>
      <c r="Y224" s="12">
        <v>4234.8589492434803</v>
      </c>
      <c r="Z224" s="12">
        <f t="shared" si="45"/>
        <v>2.0000000000000001E-4</v>
      </c>
      <c r="AA224" s="12">
        <f t="shared" si="46"/>
        <v>4.0000000000000002E-4</v>
      </c>
      <c r="AB224" s="5">
        <v>2</v>
      </c>
    </row>
    <row r="225" spans="1:28" x14ac:dyDescent="0.25">
      <c r="C225" s="5">
        <v>9</v>
      </c>
      <c r="D225" s="12">
        <v>146786032180.10852</v>
      </c>
      <c r="E225" s="12">
        <v>146786032180.10852</v>
      </c>
      <c r="F225" s="12">
        <v>0.4886206679361571</v>
      </c>
      <c r="G225" s="12">
        <v>0.4886206679361571</v>
      </c>
      <c r="H225" s="12">
        <v>45600277474.797478</v>
      </c>
      <c r="I225" s="12">
        <v>41780013873.739876</v>
      </c>
      <c r="J225" s="12">
        <v>41780013873.739876</v>
      </c>
      <c r="K225" s="12">
        <v>6.0398521574379382E-13</v>
      </c>
      <c r="L225" s="12">
        <v>6.0398521574379382E-13</v>
      </c>
      <c r="M225" s="12">
        <v>0</v>
      </c>
      <c r="N225" s="12">
        <v>2.0000000000000001E-4</v>
      </c>
      <c r="O225" s="12">
        <v>483.59675155208151</v>
      </c>
      <c r="P225" s="12">
        <v>483.59675155208151</v>
      </c>
      <c r="Q225" s="12">
        <v>-3.4545771460632491E-10</v>
      </c>
      <c r="R225" s="12">
        <v>0</v>
      </c>
      <c r="S225" s="12">
        <v>1.3050339906626912E-4</v>
      </c>
      <c r="T225" s="12">
        <v>7.8098681994711976E-6</v>
      </c>
      <c r="U225" s="12">
        <v>7.8098681994711976E-6</v>
      </c>
      <c r="V225" s="12">
        <v>0</v>
      </c>
      <c r="W225" s="12">
        <v>0</v>
      </c>
      <c r="X225" s="12">
        <v>1.9766504806368135</v>
      </c>
      <c r="Y225" s="12">
        <v>4223.3217718834385</v>
      </c>
      <c r="Z225" s="12">
        <f t="shared" si="45"/>
        <v>4.0000000000000002E-4</v>
      </c>
      <c r="AA225" s="12">
        <f t="shared" si="46"/>
        <v>6.0000000000000006E-4</v>
      </c>
      <c r="AB225" s="5">
        <v>2</v>
      </c>
    </row>
    <row r="226" spans="1:28" x14ac:dyDescent="0.25">
      <c r="C226" s="5">
        <v>10</v>
      </c>
      <c r="D226" s="12">
        <v>147858261868.49707</v>
      </c>
      <c r="E226" s="12">
        <v>147858261868.49707</v>
      </c>
      <c r="F226" s="12">
        <v>0.49158183678604983</v>
      </c>
      <c r="G226" s="12">
        <v>0.49158183678604983</v>
      </c>
      <c r="H226" s="12">
        <v>45852220937.732086</v>
      </c>
      <c r="I226" s="12">
        <v>41792611046.886604</v>
      </c>
      <c r="J226" s="12">
        <v>41792611046.886604</v>
      </c>
      <c r="K226" s="12">
        <v>9.841468196231699E-13</v>
      </c>
      <c r="L226" s="12">
        <v>9.841468196231699E-13</v>
      </c>
      <c r="M226" s="12">
        <v>0</v>
      </c>
      <c r="N226" s="12">
        <v>2.0000000000000001E-4</v>
      </c>
      <c r="O226" s="12">
        <v>495.78031751382741</v>
      </c>
      <c r="P226" s="12">
        <v>495.78031751382741</v>
      </c>
      <c r="Q226" s="12">
        <v>-6.0972541193614707E-10</v>
      </c>
      <c r="R226" s="12">
        <v>0</v>
      </c>
      <c r="S226" s="12">
        <v>1.3358970648721805E-4</v>
      </c>
      <c r="T226" s="12">
        <v>7.6901950545772594E-6</v>
      </c>
      <c r="U226" s="12">
        <v>7.6901950545772594E-6</v>
      </c>
      <c r="V226" s="12">
        <v>0</v>
      </c>
      <c r="W226" s="12">
        <v>0</v>
      </c>
      <c r="X226" s="12">
        <v>1.9619537786322951</v>
      </c>
      <c r="Y226" s="12">
        <v>4212.8241275944965</v>
      </c>
      <c r="Z226" s="12">
        <f t="shared" si="45"/>
        <v>6.0000000000000006E-4</v>
      </c>
      <c r="AA226" s="12">
        <f t="shared" si="46"/>
        <v>8.0000000000000004E-4</v>
      </c>
      <c r="AB226" s="5">
        <v>2</v>
      </c>
    </row>
    <row r="227" spans="1:28" x14ac:dyDescent="0.25">
      <c r="C227" s="5">
        <v>11</v>
      </c>
      <c r="D227" s="12">
        <v>148843680051.38464</v>
      </c>
      <c r="E227" s="12">
        <v>148843680051.38464</v>
      </c>
      <c r="F227" s="12">
        <v>0.49430325893923599</v>
      </c>
      <c r="G227" s="12">
        <v>0.49430325893923599</v>
      </c>
      <c r="H227" s="12">
        <v>46083766167.382019</v>
      </c>
      <c r="I227" s="12">
        <v>41804188308.369102</v>
      </c>
      <c r="J227" s="12">
        <v>41804188308.369102</v>
      </c>
      <c r="K227" s="12">
        <v>1.3335291963240282E-12</v>
      </c>
      <c r="L227" s="12">
        <v>1.3335291963240282E-12</v>
      </c>
      <c r="M227" s="12">
        <v>0</v>
      </c>
      <c r="N227" s="12">
        <v>2.0000000000000001E-4</v>
      </c>
      <c r="O227" s="12">
        <v>506.97745891098202</v>
      </c>
      <c r="P227" s="12">
        <v>506.97745891098202</v>
      </c>
      <c r="Q227" s="12">
        <v>-8.5259706240312084E-10</v>
      </c>
      <c r="R227" s="12">
        <v>0</v>
      </c>
      <c r="S227" s="12">
        <v>1.364261355504297E-4</v>
      </c>
      <c r="T227" s="12">
        <v>7.580211070493542E-6</v>
      </c>
      <c r="U227" s="12">
        <v>7.580211070493542E-6</v>
      </c>
      <c r="V227" s="12">
        <v>0</v>
      </c>
      <c r="W227" s="12">
        <v>0</v>
      </c>
      <c r="X227" s="12">
        <v>1.9484469735693823</v>
      </c>
      <c r="Y227" s="12">
        <v>4203.1764096924162</v>
      </c>
      <c r="Z227" s="12">
        <f t="shared" si="45"/>
        <v>8.0000000000000004E-4</v>
      </c>
      <c r="AA227" s="12">
        <f t="shared" si="46"/>
        <v>1E-3</v>
      </c>
      <c r="AB227" s="5">
        <v>2</v>
      </c>
    </row>
    <row r="228" spans="1:28" x14ac:dyDescent="0.25">
      <c r="B228" t="s">
        <v>296</v>
      </c>
      <c r="C228" s="14">
        <v>12</v>
      </c>
      <c r="D228" s="12">
        <v>149756659736.68817</v>
      </c>
      <c r="E228" s="12">
        <v>149756659736.68817</v>
      </c>
      <c r="F228" s="12">
        <v>0.49682462822604312</v>
      </c>
      <c r="G228" s="12">
        <v>0.49682462822604312</v>
      </c>
      <c r="H228" s="12">
        <v>46298290411.576385</v>
      </c>
      <c r="I228" s="12">
        <v>41814914520.578819</v>
      </c>
      <c r="J228" s="12">
        <v>41814914520.578819</v>
      </c>
      <c r="K228" s="12">
        <v>1.657228330224993E-12</v>
      </c>
      <c r="L228" s="12">
        <v>1.657228330224993E-12</v>
      </c>
      <c r="M228" s="12">
        <v>0</v>
      </c>
      <c r="N228" s="12">
        <v>2.0000000000000001E-4</v>
      </c>
      <c r="O228" s="12">
        <v>517.35149381981478</v>
      </c>
      <c r="P228" s="12">
        <v>517.35149381981478</v>
      </c>
      <c r="Q228" s="12">
        <v>-1.0776151175426656E-9</v>
      </c>
      <c r="R228" s="12">
        <v>0</v>
      </c>
      <c r="S228" s="12">
        <v>1.3905405754181073E-4</v>
      </c>
      <c r="T228" s="12">
        <v>7.4783120545012156E-6</v>
      </c>
      <c r="U228" s="12">
        <v>7.4783120545012156E-6</v>
      </c>
      <c r="V228" s="12">
        <v>0</v>
      </c>
      <c r="W228" s="12">
        <v>0</v>
      </c>
      <c r="X228" s="12">
        <v>1.9359330593247106</v>
      </c>
      <c r="Y228" s="12">
        <v>4194.2378995176505</v>
      </c>
      <c r="Z228" s="12">
        <f t="shared" ref="Z228:AA228" si="47">Z227+0.0002</f>
        <v>1E-3</v>
      </c>
      <c r="AA228" s="12">
        <f t="shared" si="47"/>
        <v>1.2000000000000001E-3</v>
      </c>
      <c r="AB228" s="5">
        <v>2</v>
      </c>
    </row>
    <row r="232" spans="1:28" x14ac:dyDescent="0.25">
      <c r="A232" s="56" t="s">
        <v>303</v>
      </c>
      <c r="C232" s="3" t="s">
        <v>0</v>
      </c>
      <c r="D232" s="3" t="s">
        <v>1</v>
      </c>
      <c r="E232" s="3" t="s">
        <v>2</v>
      </c>
      <c r="F232" s="3" t="s">
        <v>3</v>
      </c>
      <c r="G232" s="3" t="s">
        <v>4</v>
      </c>
      <c r="H232" s="3" t="s">
        <v>232</v>
      </c>
      <c r="I232" s="3" t="s">
        <v>6</v>
      </c>
      <c r="J232" s="3" t="s">
        <v>7</v>
      </c>
      <c r="K232" s="3" t="s">
        <v>8</v>
      </c>
      <c r="L232" s="3" t="s">
        <v>9</v>
      </c>
      <c r="M232" s="3" t="s">
        <v>10</v>
      </c>
      <c r="N232" s="3" t="s">
        <v>11</v>
      </c>
      <c r="O232" s="3" t="s">
        <v>12</v>
      </c>
      <c r="P232" s="3" t="s">
        <v>13</v>
      </c>
      <c r="Q232" s="3" t="s">
        <v>14</v>
      </c>
      <c r="R232" s="3" t="s">
        <v>15</v>
      </c>
      <c r="S232" s="3" t="s">
        <v>16</v>
      </c>
      <c r="T232" s="3" t="s">
        <v>21</v>
      </c>
      <c r="U232" s="3" t="s">
        <v>22</v>
      </c>
      <c r="V232" s="3" t="s">
        <v>23</v>
      </c>
      <c r="W232" s="3" t="s">
        <v>24</v>
      </c>
      <c r="X232" s="3" t="s">
        <v>83</v>
      </c>
      <c r="Y232" s="3" t="s">
        <v>17</v>
      </c>
      <c r="Z232" s="3" t="s">
        <v>18</v>
      </c>
      <c r="AA232" s="3" t="s">
        <v>19</v>
      </c>
      <c r="AB232" s="3" t="s">
        <v>20</v>
      </c>
    </row>
    <row r="233" spans="1:28" x14ac:dyDescent="0.25">
      <c r="A233" s="50" t="s">
        <v>306</v>
      </c>
      <c r="B233" t="s">
        <v>295</v>
      </c>
      <c r="C233" s="14">
        <v>1</v>
      </c>
      <c r="D233" s="12">
        <v>95003165020.293915</v>
      </c>
      <c r="E233" s="12">
        <v>95003165020.293915</v>
      </c>
      <c r="F233" s="12">
        <v>0.32480161386450879</v>
      </c>
      <c r="G233" s="12">
        <v>0</v>
      </c>
      <c r="H233" s="12">
        <v>30655343046.29287</v>
      </c>
      <c r="I233" s="12">
        <v>31157767152.314644</v>
      </c>
      <c r="J233" s="12">
        <v>31157767152.314644</v>
      </c>
      <c r="K233" s="12">
        <v>-4.8959158423564198E-12</v>
      </c>
      <c r="L233" s="12">
        <v>-4.8959158423564198E-12</v>
      </c>
      <c r="M233" s="12">
        <v>0</v>
      </c>
      <c r="N233" s="12">
        <v>2.0000000000000001E-4</v>
      </c>
      <c r="O233" s="12">
        <v>191.27379748031268</v>
      </c>
      <c r="P233" s="12">
        <v>191.27379748031268</v>
      </c>
      <c r="Q233" s="12">
        <v>3.4591747563593025E-9</v>
      </c>
      <c r="R233" s="12">
        <v>0</v>
      </c>
      <c r="S233" s="12">
        <v>5.4452952317087655E-5</v>
      </c>
      <c r="T233" s="12">
        <v>7.5412120530108847E-6</v>
      </c>
      <c r="U233" s="12">
        <v>7.5412120530108847E-6</v>
      </c>
      <c r="V233" s="12">
        <v>0</v>
      </c>
      <c r="W233" s="12">
        <v>0</v>
      </c>
      <c r="X233" s="12">
        <v>1.6892716556329157</v>
      </c>
      <c r="Y233" s="12">
        <v>3315.1940397377966</v>
      </c>
      <c r="Z233" s="12">
        <v>-1.1999999999999999E-3</v>
      </c>
      <c r="AA233" s="12">
        <v>-1E-3</v>
      </c>
      <c r="AB233" s="5">
        <v>2</v>
      </c>
    </row>
    <row r="234" spans="1:28" x14ac:dyDescent="0.25">
      <c r="C234" s="5">
        <v>2</v>
      </c>
      <c r="D234" s="12">
        <v>101649520604.72617</v>
      </c>
      <c r="E234" s="12">
        <v>101649520604.72617</v>
      </c>
      <c r="F234" s="12">
        <v>0.34315680523354219</v>
      </c>
      <c r="G234" s="12">
        <v>0</v>
      </c>
      <c r="H234" s="12">
        <v>32217047464.637367</v>
      </c>
      <c r="I234" s="12">
        <v>31235852373.231865</v>
      </c>
      <c r="J234" s="12">
        <v>31235852373.231865</v>
      </c>
      <c r="K234" s="12">
        <v>-2.5394345526733767E-12</v>
      </c>
      <c r="L234" s="12">
        <v>-2.5394345526733767E-12</v>
      </c>
      <c r="M234" s="12">
        <v>0</v>
      </c>
      <c r="N234" s="12">
        <v>2.0000000000000001E-4</v>
      </c>
      <c r="O234" s="12">
        <v>266.79522031075521</v>
      </c>
      <c r="P234" s="12">
        <v>266.79522031075521</v>
      </c>
      <c r="Q234" s="12">
        <v>1.8210769635507892E-9</v>
      </c>
      <c r="R234" s="12">
        <v>0</v>
      </c>
      <c r="S234" s="12">
        <v>7.3583831441807727E-5</v>
      </c>
      <c r="T234" s="12">
        <v>6.7994024542972504E-6</v>
      </c>
      <c r="U234" s="12">
        <v>6.7994024542972504E-6</v>
      </c>
      <c r="V234" s="12">
        <v>0</v>
      </c>
      <c r="W234" s="12">
        <v>0</v>
      </c>
      <c r="X234" s="12">
        <v>1.598172231229487</v>
      </c>
      <c r="Y234" s="12">
        <v>3250.1230223067769</v>
      </c>
      <c r="Z234" s="12">
        <f t="shared" ref="Z234:Z243" si="48">Z233+0.0002</f>
        <v>-9.999999999999998E-4</v>
      </c>
      <c r="AA234" s="12">
        <f t="shared" ref="AA234:AA243" si="49">AA233+0.0002</f>
        <v>-8.0000000000000004E-4</v>
      </c>
      <c r="AB234" s="5">
        <v>2</v>
      </c>
    </row>
    <row r="235" spans="1:28" x14ac:dyDescent="0.25">
      <c r="C235" s="5">
        <v>3</v>
      </c>
      <c r="D235" s="12">
        <v>105273822675.27298</v>
      </c>
      <c r="E235" s="12">
        <v>105273822675.27298</v>
      </c>
      <c r="F235" s="12">
        <v>0.35316601362436195</v>
      </c>
      <c r="G235" s="12">
        <v>0</v>
      </c>
      <c r="H235" s="12">
        <v>33068655309.731552</v>
      </c>
      <c r="I235" s="12">
        <v>31278432765.48658</v>
      </c>
      <c r="J235" s="12">
        <v>31278432765.48658</v>
      </c>
      <c r="K235" s="12">
        <v>-1.2544295737932639E-12</v>
      </c>
      <c r="L235" s="12">
        <v>-1.2544295737932639E-12</v>
      </c>
      <c r="M235" s="12">
        <v>0</v>
      </c>
      <c r="N235" s="12">
        <v>2.0000000000000001E-4</v>
      </c>
      <c r="O235" s="12">
        <v>307.97755635310159</v>
      </c>
      <c r="P235" s="12">
        <v>307.97755635310159</v>
      </c>
      <c r="Q235" s="12">
        <v>9.2781130136741178E-10</v>
      </c>
      <c r="R235" s="12">
        <v>0</v>
      </c>
      <c r="S235" s="12">
        <v>8.4016027544211517E-5</v>
      </c>
      <c r="T235" s="12">
        <v>6.3948887278775124E-6</v>
      </c>
      <c r="U235" s="12">
        <v>6.3948887278775124E-6</v>
      </c>
      <c r="V235" s="12">
        <v>0</v>
      </c>
      <c r="W235" s="12">
        <v>0</v>
      </c>
      <c r="X235" s="12">
        <v>1.5484951069323261</v>
      </c>
      <c r="Y235" s="12">
        <v>3214.6393620945182</v>
      </c>
      <c r="Z235" s="12">
        <f t="shared" si="48"/>
        <v>-7.9999999999999982E-4</v>
      </c>
      <c r="AA235" s="12">
        <f t="shared" si="49"/>
        <v>-6.0000000000000006E-4</v>
      </c>
      <c r="AB235" s="5">
        <v>2</v>
      </c>
    </row>
    <row r="236" spans="1:28" x14ac:dyDescent="0.25">
      <c r="C236" s="5">
        <v>4</v>
      </c>
      <c r="D236" s="12">
        <v>107871538919.13873</v>
      </c>
      <c r="E236" s="12">
        <v>107871538919.13873</v>
      </c>
      <c r="F236" s="12">
        <v>0.3603401074826994</v>
      </c>
      <c r="G236" s="12">
        <v>0</v>
      </c>
      <c r="H236" s="12">
        <v>33679044700.445587</v>
      </c>
      <c r="I236" s="12">
        <v>31308952235.022278</v>
      </c>
      <c r="J236" s="12">
        <v>31308952235.022278</v>
      </c>
      <c r="K236" s="12">
        <v>-3.3340305831255963E-13</v>
      </c>
      <c r="L236" s="12">
        <v>-3.3340305831255963E-13</v>
      </c>
      <c r="M236" s="12">
        <v>0</v>
      </c>
      <c r="N236" s="12">
        <v>2.0000000000000001E-4</v>
      </c>
      <c r="O236" s="12">
        <v>337.494969972381</v>
      </c>
      <c r="P236" s="12">
        <v>337.494969972381</v>
      </c>
      <c r="Q236" s="12">
        <v>2.8756369629095246E-10</v>
      </c>
      <c r="R236" s="12">
        <v>0</v>
      </c>
      <c r="S236" s="12">
        <v>9.1493297580458403E-5</v>
      </c>
      <c r="T236" s="12">
        <v>6.1049537672883466E-6</v>
      </c>
      <c r="U236" s="12">
        <v>6.1049537672883466E-6</v>
      </c>
      <c r="V236" s="12">
        <v>0</v>
      </c>
      <c r="W236" s="12">
        <v>0</v>
      </c>
      <c r="X236" s="12">
        <v>1.5128890591406741</v>
      </c>
      <c r="Y236" s="12">
        <v>3189.2064708147673</v>
      </c>
      <c r="Z236" s="12">
        <f t="shared" si="48"/>
        <v>-5.9999999999999984E-4</v>
      </c>
      <c r="AA236" s="12">
        <f t="shared" si="49"/>
        <v>-4.0000000000000007E-4</v>
      </c>
      <c r="AB236" s="5">
        <v>2</v>
      </c>
    </row>
    <row r="237" spans="1:28" x14ac:dyDescent="0.25">
      <c r="C237" s="5">
        <v>5</v>
      </c>
      <c r="D237" s="12">
        <v>109929091391.93976</v>
      </c>
      <c r="E237" s="12">
        <v>109929091391.93976</v>
      </c>
      <c r="F237" s="12">
        <v>0.36602243502451071</v>
      </c>
      <c r="G237" s="12">
        <v>0</v>
      </c>
      <c r="H237" s="12">
        <v>34162510977.103355</v>
      </c>
      <c r="I237" s="12">
        <v>31333125548.855171</v>
      </c>
      <c r="J237" s="12">
        <v>31333125548.855171</v>
      </c>
      <c r="K237" s="12">
        <v>3.9610709850986316E-13</v>
      </c>
      <c r="L237" s="12">
        <v>3.9610709850986316E-13</v>
      </c>
      <c r="M237" s="12">
        <v>0</v>
      </c>
      <c r="N237" s="12">
        <v>2.0000000000000001E-4</v>
      </c>
      <c r="O237" s="12">
        <v>360.87459333442303</v>
      </c>
      <c r="P237" s="12">
        <v>360.87459333442303</v>
      </c>
      <c r="Q237" s="12">
        <v>-2.1955213906666084E-10</v>
      </c>
      <c r="R237" s="12">
        <v>0</v>
      </c>
      <c r="S237" s="12">
        <v>9.7415759469516086E-5</v>
      </c>
      <c r="T237" s="12">
        <v>5.8753072858759061E-6</v>
      </c>
      <c r="U237" s="12">
        <v>5.8753072858759061E-6</v>
      </c>
      <c r="V237" s="12">
        <v>0</v>
      </c>
      <c r="W237" s="12">
        <v>0</v>
      </c>
      <c r="X237" s="12">
        <v>1.4846868596689711</v>
      </c>
      <c r="Y237" s="12">
        <v>3169.0620426206933</v>
      </c>
      <c r="Z237" s="12">
        <f t="shared" si="48"/>
        <v>-3.9999999999999986E-4</v>
      </c>
      <c r="AA237" s="12">
        <f t="shared" si="49"/>
        <v>-2.0000000000000006E-4</v>
      </c>
      <c r="AB237" s="5">
        <v>2</v>
      </c>
    </row>
    <row r="238" spans="1:28" x14ac:dyDescent="0.25">
      <c r="C238" s="5">
        <v>6</v>
      </c>
      <c r="D238" s="12">
        <v>111647911197.55609</v>
      </c>
      <c r="E238" s="12">
        <v>111647911197.55609</v>
      </c>
      <c r="F238" s="12">
        <v>0.37076928704892997</v>
      </c>
      <c r="G238" s="12">
        <v>0</v>
      </c>
      <c r="H238" s="12">
        <v>34566384716.729393</v>
      </c>
      <c r="I238" s="12">
        <v>31353319235.836472</v>
      </c>
      <c r="J238" s="12">
        <v>31353319235.836472</v>
      </c>
      <c r="K238" s="12">
        <v>1.0055187769579256E-12</v>
      </c>
      <c r="L238" s="12">
        <v>1.0055187769579256E-12</v>
      </c>
      <c r="M238" s="12">
        <v>0</v>
      </c>
      <c r="N238" s="12">
        <v>2.0000000000000001E-4</v>
      </c>
      <c r="O238" s="12">
        <v>380.40525425983878</v>
      </c>
      <c r="P238" s="12">
        <v>380.40525425983878</v>
      </c>
      <c r="Q238" s="12">
        <v>-6.4318203578940484E-10</v>
      </c>
      <c r="R238" s="12">
        <v>0</v>
      </c>
      <c r="S238" s="12">
        <v>1.0236321277993504E-4</v>
      </c>
      <c r="T238" s="12">
        <v>5.6834672595535392E-6</v>
      </c>
      <c r="U238" s="12">
        <v>5.6834672595535392E-6</v>
      </c>
      <c r="V238" s="12">
        <v>0</v>
      </c>
      <c r="W238" s="12">
        <v>0</v>
      </c>
      <c r="X238" s="12">
        <v>1.4611275581907854</v>
      </c>
      <c r="Y238" s="12">
        <v>3152.2339701362753</v>
      </c>
      <c r="Z238" s="12">
        <f t="shared" si="48"/>
        <v>-1.9999999999999985E-4</v>
      </c>
      <c r="AA238" s="12">
        <f t="shared" si="49"/>
        <v>0</v>
      </c>
      <c r="AB238" s="5">
        <v>2</v>
      </c>
    </row>
    <row r="239" spans="1:28" x14ac:dyDescent="0.25">
      <c r="C239" s="5">
        <v>7</v>
      </c>
      <c r="D239" s="12">
        <v>113132357968.83331</v>
      </c>
      <c r="E239" s="12">
        <v>113132357968.83331</v>
      </c>
      <c r="F239" s="12">
        <v>0.37486887278697845</v>
      </c>
      <c r="G239" s="12">
        <v>0</v>
      </c>
      <c r="H239" s="12">
        <v>34915187463.144424</v>
      </c>
      <c r="I239" s="12">
        <v>31370759373.157219</v>
      </c>
      <c r="J239" s="12">
        <v>31370759373.157219</v>
      </c>
      <c r="K239" s="12">
        <v>1.5318329347858173E-12</v>
      </c>
      <c r="L239" s="12">
        <v>1.5318329347858173E-12</v>
      </c>
      <c r="M239" s="12">
        <v>0</v>
      </c>
      <c r="N239" s="12">
        <v>2.0000000000000001E-4</v>
      </c>
      <c r="O239" s="12">
        <v>397.27277373855901</v>
      </c>
      <c r="P239" s="12">
        <v>397.27277373855901</v>
      </c>
      <c r="Q239" s="12">
        <v>-1.0090470498832387E-9</v>
      </c>
      <c r="R239" s="12">
        <v>0</v>
      </c>
      <c r="S239" s="12">
        <v>1.0663604642351918E-4</v>
      </c>
      <c r="T239" s="12">
        <v>5.5177859550063984E-6</v>
      </c>
      <c r="U239" s="12">
        <v>5.5177859550063984E-6</v>
      </c>
      <c r="V239" s="12">
        <v>0</v>
      </c>
      <c r="W239" s="12">
        <v>0</v>
      </c>
      <c r="X239" s="12">
        <v>1.440780731316575</v>
      </c>
      <c r="Y239" s="12">
        <v>3137.7005223689821</v>
      </c>
      <c r="Z239" s="12">
        <f t="shared" si="48"/>
        <v>0</v>
      </c>
      <c r="AA239" s="12">
        <f t="shared" si="49"/>
        <v>2.0000000000000001E-4</v>
      </c>
      <c r="AB239" s="5">
        <v>2</v>
      </c>
    </row>
    <row r="240" spans="1:28" x14ac:dyDescent="0.25">
      <c r="C240" s="5">
        <v>8</v>
      </c>
      <c r="D240" s="12">
        <v>114443996615.73251</v>
      </c>
      <c r="E240" s="12">
        <v>114443996615.73251</v>
      </c>
      <c r="F240" s="12">
        <v>0.37849121559801402</v>
      </c>
      <c r="G240" s="12">
        <v>0</v>
      </c>
      <c r="H240" s="12">
        <v>35223385218.156479</v>
      </c>
      <c r="I240" s="12">
        <v>31386169260.907822</v>
      </c>
      <c r="J240" s="12">
        <v>31386169260.907822</v>
      </c>
      <c r="K240" s="12">
        <v>1.9968775582608008E-12</v>
      </c>
      <c r="L240" s="12">
        <v>1.9968775582608008E-12</v>
      </c>
      <c r="M240" s="12">
        <v>0</v>
      </c>
      <c r="N240" s="12">
        <v>2.0000000000000001E-4</v>
      </c>
      <c r="O240" s="12">
        <v>412.17670350801717</v>
      </c>
      <c r="P240" s="12">
        <v>412.17670350801717</v>
      </c>
      <c r="Q240" s="12">
        <v>-1.3323208117446359E-9</v>
      </c>
      <c r="R240" s="12">
        <v>0</v>
      </c>
      <c r="S240" s="12">
        <v>1.1041146892241688E-4</v>
      </c>
      <c r="T240" s="12">
        <v>5.3713920213756724E-6</v>
      </c>
      <c r="U240" s="12">
        <v>5.3713920213756724E-6</v>
      </c>
      <c r="V240" s="12">
        <v>0</v>
      </c>
      <c r="W240" s="12">
        <v>0</v>
      </c>
      <c r="X240" s="12">
        <v>1.4228025289408719</v>
      </c>
      <c r="Y240" s="12">
        <v>3124.8589492434803</v>
      </c>
      <c r="Z240" s="12">
        <f t="shared" si="48"/>
        <v>2.0000000000000001E-4</v>
      </c>
      <c r="AA240" s="12">
        <f t="shared" si="49"/>
        <v>4.0000000000000002E-4</v>
      </c>
      <c r="AB240" s="5">
        <v>2</v>
      </c>
    </row>
    <row r="241" spans="1:28" x14ac:dyDescent="0.25">
      <c r="C241" s="5">
        <v>9</v>
      </c>
      <c r="D241" s="12">
        <v>115622404241.78177</v>
      </c>
      <c r="E241" s="12">
        <v>115622404241.78177</v>
      </c>
      <c r="F241" s="12">
        <v>0.38174561527797191</v>
      </c>
      <c r="G241" s="12">
        <v>0</v>
      </c>
      <c r="H241" s="12">
        <v>35500277474.797478</v>
      </c>
      <c r="I241" s="12">
        <v>31400013873.739876</v>
      </c>
      <c r="J241" s="12">
        <v>31400013873.739876</v>
      </c>
      <c r="K241" s="12">
        <v>2.4146848042211539E-12</v>
      </c>
      <c r="L241" s="12">
        <v>2.4146848042211539E-12</v>
      </c>
      <c r="M241" s="12">
        <v>0</v>
      </c>
      <c r="N241" s="12">
        <v>2.0000000000000001E-4</v>
      </c>
      <c r="O241" s="12">
        <v>425.56675155208148</v>
      </c>
      <c r="P241" s="12">
        <v>425.56675155208148</v>
      </c>
      <c r="Q241" s="12">
        <v>-1.622757714606325E-9</v>
      </c>
      <c r="R241" s="12">
        <v>0</v>
      </c>
      <c r="S241" s="12">
        <v>1.1380339906626912E-4</v>
      </c>
      <c r="T241" s="12">
        <v>5.2398681994711976E-6</v>
      </c>
      <c r="U241" s="12">
        <v>5.2398681994711976E-6</v>
      </c>
      <c r="V241" s="12">
        <v>0</v>
      </c>
      <c r="W241" s="12">
        <v>0</v>
      </c>
      <c r="X241" s="12">
        <v>1.4066504806368134</v>
      </c>
      <c r="Y241" s="12">
        <v>3113.3217718834385</v>
      </c>
      <c r="Z241" s="12">
        <f t="shared" si="48"/>
        <v>4.0000000000000002E-4</v>
      </c>
      <c r="AA241" s="12">
        <f t="shared" si="49"/>
        <v>6.0000000000000006E-4</v>
      </c>
      <c r="AB241" s="5">
        <v>2</v>
      </c>
    </row>
    <row r="242" spans="1:28" x14ac:dyDescent="0.25">
      <c r="C242" s="5">
        <v>10</v>
      </c>
      <c r="D242" s="12">
        <v>116694633930.17035</v>
      </c>
      <c r="E242" s="12">
        <v>116694633930.17035</v>
      </c>
      <c r="F242" s="12">
        <v>0.38470678412786463</v>
      </c>
      <c r="G242" s="12">
        <v>0</v>
      </c>
      <c r="H242" s="12">
        <v>35752220937.732086</v>
      </c>
      <c r="I242" s="12">
        <v>31412611046.886604</v>
      </c>
      <c r="J242" s="12">
        <v>31412611046.886604</v>
      </c>
      <c r="K242" s="12">
        <v>2.79484640810053E-12</v>
      </c>
      <c r="L242" s="12">
        <v>2.79484640810053E-12</v>
      </c>
      <c r="M242" s="12">
        <v>0</v>
      </c>
      <c r="N242" s="12">
        <v>2.0000000000000001E-4</v>
      </c>
      <c r="O242" s="12">
        <v>437.75031751382738</v>
      </c>
      <c r="P242" s="12">
        <v>437.75031751382738</v>
      </c>
      <c r="Q242" s="12">
        <v>-1.8870254119361472E-9</v>
      </c>
      <c r="R242" s="12">
        <v>0</v>
      </c>
      <c r="S242" s="12">
        <v>1.1688970648721805E-4</v>
      </c>
      <c r="T242" s="12">
        <v>5.1201950545772595E-6</v>
      </c>
      <c r="U242" s="12">
        <v>5.1201950545772595E-6</v>
      </c>
      <c r="V242" s="12">
        <v>0</v>
      </c>
      <c r="W242" s="12">
        <v>0</v>
      </c>
      <c r="X242" s="12">
        <v>1.3919537786322951</v>
      </c>
      <c r="Y242" s="12">
        <v>3102.8241275944965</v>
      </c>
      <c r="Z242" s="12">
        <f t="shared" si="48"/>
        <v>6.0000000000000006E-4</v>
      </c>
      <c r="AA242" s="12">
        <f t="shared" si="49"/>
        <v>8.0000000000000004E-4</v>
      </c>
      <c r="AB242" s="5">
        <v>2</v>
      </c>
    </row>
    <row r="243" spans="1:28" x14ac:dyDescent="0.25">
      <c r="C243" s="5">
        <v>11</v>
      </c>
      <c r="D243" s="12">
        <v>117680052113.05789</v>
      </c>
      <c r="E243" s="12">
        <v>117680052113.05789</v>
      </c>
      <c r="F243" s="12">
        <v>0.38742820628105079</v>
      </c>
      <c r="G243" s="12">
        <v>0</v>
      </c>
      <c r="H243" s="12">
        <v>35983766167.382019</v>
      </c>
      <c r="I243" s="12">
        <v>31424188308.369102</v>
      </c>
      <c r="J243" s="12">
        <v>31424188308.369102</v>
      </c>
      <c r="K243" s="12">
        <v>3.1442287848013882E-12</v>
      </c>
      <c r="L243" s="12">
        <v>3.1442287848013882E-12</v>
      </c>
      <c r="M243" s="12">
        <v>0</v>
      </c>
      <c r="N243" s="12">
        <v>2.0000000000000001E-4</v>
      </c>
      <c r="O243" s="12">
        <v>448.94745891098199</v>
      </c>
      <c r="P243" s="12">
        <v>448.94745891098199</v>
      </c>
      <c r="Q243" s="12">
        <v>-2.129897062403121E-9</v>
      </c>
      <c r="R243" s="12">
        <v>0</v>
      </c>
      <c r="S243" s="12">
        <v>1.197261355504297E-4</v>
      </c>
      <c r="T243" s="12">
        <v>5.010211070493542E-6</v>
      </c>
      <c r="U243" s="12">
        <v>5.010211070493542E-6</v>
      </c>
      <c r="V243" s="12">
        <v>0</v>
      </c>
      <c r="W243" s="12">
        <v>0</v>
      </c>
      <c r="X243" s="12">
        <v>1.3784469735693823</v>
      </c>
      <c r="Y243" s="12">
        <v>3093.1764096924162</v>
      </c>
      <c r="Z243" s="12">
        <f t="shared" si="48"/>
        <v>8.0000000000000004E-4</v>
      </c>
      <c r="AA243" s="12">
        <f t="shared" si="49"/>
        <v>1E-3</v>
      </c>
      <c r="AB243" s="5">
        <v>2</v>
      </c>
    </row>
    <row r="244" spans="1:28" x14ac:dyDescent="0.25">
      <c r="B244" t="s">
        <v>296</v>
      </c>
      <c r="C244" s="14">
        <v>12</v>
      </c>
      <c r="D244" s="12">
        <v>118593031798.36145</v>
      </c>
      <c r="E244" s="12">
        <v>118593031798.36145</v>
      </c>
      <c r="F244" s="12">
        <v>0.38994957556785792</v>
      </c>
      <c r="G244" s="12">
        <v>0</v>
      </c>
      <c r="H244" s="12">
        <v>36198290411.576385</v>
      </c>
      <c r="I244" s="12">
        <v>31434914520.578819</v>
      </c>
      <c r="J244" s="12">
        <v>31434914520.578819</v>
      </c>
      <c r="K244" s="12">
        <v>3.4679279187023531E-12</v>
      </c>
      <c r="L244" s="12">
        <v>3.4679279187023531E-12</v>
      </c>
      <c r="M244" s="12">
        <v>0</v>
      </c>
      <c r="N244" s="12">
        <v>2.0000000000000001E-4</v>
      </c>
      <c r="O244" s="12">
        <v>459.32149381981475</v>
      </c>
      <c r="P244" s="12">
        <v>459.32149381981475</v>
      </c>
      <c r="Q244" s="12">
        <v>-2.3549151175426658E-9</v>
      </c>
      <c r="R244" s="12">
        <v>0</v>
      </c>
      <c r="S244" s="12">
        <v>1.2235405754181073E-4</v>
      </c>
      <c r="T244" s="12">
        <v>4.9083120545012156E-6</v>
      </c>
      <c r="U244" s="12">
        <v>4.9083120545012156E-6</v>
      </c>
      <c r="V244" s="12">
        <v>0</v>
      </c>
      <c r="W244" s="12">
        <v>0</v>
      </c>
      <c r="X244" s="12">
        <v>1.3659330593247105</v>
      </c>
      <c r="Y244" s="12">
        <v>3084.2378995176505</v>
      </c>
      <c r="Z244" s="12">
        <f t="shared" ref="Z244:AA244" si="50">Z243+0.0002</f>
        <v>1E-3</v>
      </c>
      <c r="AA244" s="12">
        <f t="shared" si="50"/>
        <v>1.2000000000000001E-3</v>
      </c>
      <c r="AB244" s="5">
        <v>2</v>
      </c>
    </row>
    <row r="247" spans="1:28" x14ac:dyDescent="0.25">
      <c r="A247" s="56" t="s">
        <v>304</v>
      </c>
      <c r="C247" s="3" t="s">
        <v>0</v>
      </c>
      <c r="D247" s="3" t="s">
        <v>1</v>
      </c>
      <c r="E247" s="3" t="s">
        <v>2</v>
      </c>
      <c r="F247" s="3" t="s">
        <v>3</v>
      </c>
      <c r="G247" s="3" t="s">
        <v>4</v>
      </c>
      <c r="H247" s="3" t="s">
        <v>232</v>
      </c>
      <c r="I247" s="3" t="s">
        <v>6</v>
      </c>
      <c r="J247" s="3" t="s">
        <v>7</v>
      </c>
      <c r="K247" s="3" t="s">
        <v>8</v>
      </c>
      <c r="L247" s="3" t="s">
        <v>9</v>
      </c>
      <c r="M247" s="3" t="s">
        <v>10</v>
      </c>
      <c r="N247" s="3" t="s">
        <v>11</v>
      </c>
      <c r="O247" s="3" t="s">
        <v>12</v>
      </c>
      <c r="P247" s="3" t="s">
        <v>13</v>
      </c>
      <c r="Q247" s="3" t="s">
        <v>14</v>
      </c>
      <c r="R247" s="3" t="s">
        <v>15</v>
      </c>
      <c r="S247" s="3" t="s">
        <v>16</v>
      </c>
      <c r="T247" s="3" t="s">
        <v>21</v>
      </c>
      <c r="U247" s="3" t="s">
        <v>22</v>
      </c>
      <c r="V247" s="3" t="s">
        <v>23</v>
      </c>
      <c r="W247" s="3" t="s">
        <v>24</v>
      </c>
      <c r="X247" s="3" t="s">
        <v>83</v>
      </c>
      <c r="Y247" s="3" t="s">
        <v>17</v>
      </c>
      <c r="Z247" s="3" t="s">
        <v>18</v>
      </c>
      <c r="AA247" s="3" t="s">
        <v>19</v>
      </c>
      <c r="AB247" s="3" t="s">
        <v>20</v>
      </c>
    </row>
    <row r="248" spans="1:28" x14ac:dyDescent="0.25">
      <c r="A248" s="50" t="s">
        <v>306</v>
      </c>
      <c r="B248" t="s">
        <v>295</v>
      </c>
      <c r="C248" s="14">
        <v>1</v>
      </c>
      <c r="D248" s="12">
        <v>63839537081.967194</v>
      </c>
      <c r="E248" s="12">
        <v>63839537081.967194</v>
      </c>
      <c r="F248" s="12">
        <v>0.21792656120632359</v>
      </c>
      <c r="G248" s="12">
        <v>0</v>
      </c>
      <c r="H248" s="12">
        <v>20555343046.29287</v>
      </c>
      <c r="I248" s="12">
        <v>20777767152.314644</v>
      </c>
      <c r="J248" s="12">
        <v>20777767152.314644</v>
      </c>
      <c r="K248" s="12">
        <v>-3.0852162538790606E-12</v>
      </c>
      <c r="L248" s="12">
        <v>-3.0852162538790606E-12</v>
      </c>
      <c r="M248" s="12">
        <v>0</v>
      </c>
      <c r="N248" s="12">
        <v>2.0000000000000001E-4</v>
      </c>
      <c r="O248" s="12">
        <v>133.24379748031271</v>
      </c>
      <c r="P248" s="12">
        <v>133.24379748031271</v>
      </c>
      <c r="Q248" s="12">
        <v>2.1818747563593032E-9</v>
      </c>
      <c r="R248" s="12">
        <v>0</v>
      </c>
      <c r="S248" s="12">
        <v>3.7752952317087656E-5</v>
      </c>
      <c r="T248" s="12">
        <v>4.9712120530108847E-6</v>
      </c>
      <c r="U248" s="12">
        <v>4.9712120530108847E-6</v>
      </c>
      <c r="V248" s="12">
        <v>0</v>
      </c>
      <c r="W248" s="12">
        <v>0</v>
      </c>
      <c r="X248" s="12">
        <v>1.1192716556329159</v>
      </c>
      <c r="Y248" s="12">
        <v>2205.1940397377966</v>
      </c>
      <c r="Z248" s="12">
        <v>-1.1999999999999999E-3</v>
      </c>
      <c r="AA248" s="12">
        <v>-1E-3</v>
      </c>
      <c r="AB248" s="5">
        <v>2</v>
      </c>
    </row>
    <row r="249" spans="1:28" x14ac:dyDescent="0.25">
      <c r="C249" s="5">
        <v>2</v>
      </c>
      <c r="D249" s="12">
        <v>70485892666.399445</v>
      </c>
      <c r="E249" s="12">
        <v>70485892666.399445</v>
      </c>
      <c r="F249" s="12">
        <v>0.236281752575357</v>
      </c>
      <c r="G249" s="12">
        <v>0</v>
      </c>
      <c r="H249" s="12">
        <v>22117047464.637367</v>
      </c>
      <c r="I249" s="12">
        <v>20855852373.231865</v>
      </c>
      <c r="J249" s="12">
        <v>20855852373.231865</v>
      </c>
      <c r="K249" s="12">
        <v>-7.2873496419601743E-13</v>
      </c>
      <c r="L249" s="12">
        <v>-7.2873496419601743E-13</v>
      </c>
      <c r="M249" s="12">
        <v>0</v>
      </c>
      <c r="N249" s="12">
        <v>2.0000000000000001E-4</v>
      </c>
      <c r="O249" s="12">
        <v>208.76522031075524</v>
      </c>
      <c r="P249" s="12">
        <v>208.76522031075524</v>
      </c>
      <c r="Q249" s="12">
        <v>5.4377696355078989E-10</v>
      </c>
      <c r="R249" s="12">
        <v>0</v>
      </c>
      <c r="S249" s="12">
        <v>5.6883831441807727E-5</v>
      </c>
      <c r="T249" s="12">
        <v>4.2294024542972505E-6</v>
      </c>
      <c r="U249" s="12">
        <v>4.2294024542972505E-6</v>
      </c>
      <c r="V249" s="12">
        <v>0</v>
      </c>
      <c r="W249" s="12">
        <v>0</v>
      </c>
      <c r="X249" s="12">
        <v>1.0281722312294872</v>
      </c>
      <c r="Y249" s="12">
        <v>2140.1230223067769</v>
      </c>
      <c r="Z249" s="12">
        <f t="shared" ref="Z249:Z258" si="51">Z248+0.0002</f>
        <v>-9.999999999999998E-4</v>
      </c>
      <c r="AA249" s="12">
        <f t="shared" ref="AA249:AA258" si="52">AA248+0.0002</f>
        <v>-8.0000000000000004E-4</v>
      </c>
      <c r="AB249" s="5">
        <v>2</v>
      </c>
    </row>
    <row r="250" spans="1:28" x14ac:dyDescent="0.25">
      <c r="C250" s="5">
        <v>3</v>
      </c>
      <c r="D250" s="12">
        <v>74110194736.946259</v>
      </c>
      <c r="E250" s="12">
        <v>74110194736.946259</v>
      </c>
      <c r="F250" s="12">
        <v>0.24629096096617675</v>
      </c>
      <c r="G250" s="12">
        <v>0</v>
      </c>
      <c r="H250" s="12">
        <v>22968655309.731552</v>
      </c>
      <c r="I250" s="12">
        <v>20898432765.48658</v>
      </c>
      <c r="J250" s="12">
        <v>20898432765.48658</v>
      </c>
      <c r="K250" s="12">
        <v>5.562700146840953E-13</v>
      </c>
      <c r="L250" s="12">
        <v>5.562700146840953E-13</v>
      </c>
      <c r="M250" s="12">
        <v>0</v>
      </c>
      <c r="N250" s="12">
        <v>2.0000000000000001E-4</v>
      </c>
      <c r="O250" s="12">
        <v>249.94755635310162</v>
      </c>
      <c r="P250" s="12">
        <v>249.94755635310162</v>
      </c>
      <c r="Q250" s="12">
        <v>-3.4948869863258752E-10</v>
      </c>
      <c r="R250" s="12">
        <v>0</v>
      </c>
      <c r="S250" s="12">
        <v>6.7316027544211517E-5</v>
      </c>
      <c r="T250" s="12">
        <v>3.8248887278775125E-6</v>
      </c>
      <c r="U250" s="12">
        <v>3.8248887278775125E-6</v>
      </c>
      <c r="V250" s="12">
        <v>0</v>
      </c>
      <c r="W250" s="12">
        <v>0</v>
      </c>
      <c r="X250" s="12">
        <v>0.97849510693232622</v>
      </c>
      <c r="Y250" s="12">
        <v>2104.6393620945182</v>
      </c>
      <c r="Z250" s="12">
        <f t="shared" si="51"/>
        <v>-7.9999999999999982E-4</v>
      </c>
      <c r="AA250" s="12">
        <f t="shared" si="52"/>
        <v>-6.0000000000000006E-4</v>
      </c>
      <c r="AB250" s="5">
        <v>2</v>
      </c>
    </row>
    <row r="251" spans="1:28" x14ac:dyDescent="0.25">
      <c r="C251" s="5">
        <v>4</v>
      </c>
      <c r="D251" s="12">
        <v>76707910980.812012</v>
      </c>
      <c r="E251" s="12">
        <v>76707910980.812012</v>
      </c>
      <c r="F251" s="12">
        <v>0.2534650548245142</v>
      </c>
      <c r="G251" s="12">
        <v>0</v>
      </c>
      <c r="H251" s="12">
        <v>23579044700.445587</v>
      </c>
      <c r="I251" s="12">
        <v>20928952235.022278</v>
      </c>
      <c r="J251" s="12">
        <v>20928952235.022278</v>
      </c>
      <c r="K251" s="12">
        <v>1.4772965301647996E-12</v>
      </c>
      <c r="L251" s="12">
        <v>1.4772965301647996E-12</v>
      </c>
      <c r="M251" s="12">
        <v>0</v>
      </c>
      <c r="N251" s="12">
        <v>2.0000000000000001E-4</v>
      </c>
      <c r="O251" s="12">
        <v>279.46496997238103</v>
      </c>
      <c r="P251" s="12">
        <v>279.46496997238103</v>
      </c>
      <c r="Q251" s="12">
        <v>-9.8973630370904684E-10</v>
      </c>
      <c r="R251" s="12">
        <v>0</v>
      </c>
      <c r="S251" s="12">
        <v>7.4793297580458403E-5</v>
      </c>
      <c r="T251" s="12">
        <v>3.5349537672883467E-6</v>
      </c>
      <c r="U251" s="12">
        <v>3.5349537672883467E-6</v>
      </c>
      <c r="V251" s="12">
        <v>0</v>
      </c>
      <c r="W251" s="12">
        <v>0</v>
      </c>
      <c r="X251" s="12">
        <v>0.94288905914067422</v>
      </c>
      <c r="Y251" s="12">
        <v>2079.2064708147673</v>
      </c>
      <c r="Z251" s="12">
        <f t="shared" si="51"/>
        <v>-5.9999999999999984E-4</v>
      </c>
      <c r="AA251" s="12">
        <f t="shared" si="52"/>
        <v>-4.0000000000000007E-4</v>
      </c>
      <c r="AB251" s="5">
        <v>2</v>
      </c>
    </row>
    <row r="252" spans="1:28" x14ac:dyDescent="0.25">
      <c r="C252" s="5">
        <v>5</v>
      </c>
      <c r="D252" s="12">
        <v>78765463453.613037</v>
      </c>
      <c r="E252" s="12">
        <v>78765463453.613037</v>
      </c>
      <c r="F252" s="12">
        <v>0.25914738236632551</v>
      </c>
      <c r="G252" s="12">
        <v>0</v>
      </c>
      <c r="H252" s="12">
        <v>24062510977.103355</v>
      </c>
      <c r="I252" s="12">
        <v>20953125548.855171</v>
      </c>
      <c r="J252" s="12">
        <v>20953125548.855171</v>
      </c>
      <c r="K252" s="12">
        <v>2.2068066869872224E-12</v>
      </c>
      <c r="L252" s="12">
        <v>2.2068066869872224E-12</v>
      </c>
      <c r="M252" s="12">
        <v>0</v>
      </c>
      <c r="N252" s="12">
        <v>2.0000000000000001E-4</v>
      </c>
      <c r="O252" s="12">
        <v>302.84459333442305</v>
      </c>
      <c r="P252" s="12">
        <v>302.84459333442305</v>
      </c>
      <c r="Q252" s="12">
        <v>-1.4968521390666601E-9</v>
      </c>
      <c r="R252" s="12">
        <v>0</v>
      </c>
      <c r="S252" s="12">
        <v>8.0715759469516087E-5</v>
      </c>
      <c r="T252" s="12">
        <v>3.3053072858759062E-6</v>
      </c>
      <c r="U252" s="12">
        <v>3.3053072858759062E-6</v>
      </c>
      <c r="V252" s="12">
        <v>0</v>
      </c>
      <c r="W252" s="12">
        <v>0</v>
      </c>
      <c r="X252" s="12">
        <v>0.91468685966897123</v>
      </c>
      <c r="Y252" s="12">
        <v>2059.0620426206933</v>
      </c>
      <c r="Z252" s="12">
        <f t="shared" si="51"/>
        <v>-3.9999999999999986E-4</v>
      </c>
      <c r="AA252" s="12">
        <f t="shared" si="52"/>
        <v>-2.0000000000000006E-4</v>
      </c>
      <c r="AB252" s="5">
        <v>2</v>
      </c>
    </row>
    <row r="253" spans="1:28" x14ac:dyDescent="0.25">
      <c r="C253" s="5">
        <v>6</v>
      </c>
      <c r="D253" s="12">
        <v>80484283259.22937</v>
      </c>
      <c r="E253" s="12">
        <v>80484283259.22937</v>
      </c>
      <c r="F253" s="12">
        <v>0.26389423439074478</v>
      </c>
      <c r="G253" s="12">
        <v>0</v>
      </c>
      <c r="H253" s="12">
        <v>24466384716.729393</v>
      </c>
      <c r="I253" s="12">
        <v>20973319235.836472</v>
      </c>
      <c r="J253" s="12">
        <v>20973319235.836472</v>
      </c>
      <c r="K253" s="12">
        <v>2.8162183654352849E-12</v>
      </c>
      <c r="L253" s="12">
        <v>2.8162183654352849E-12</v>
      </c>
      <c r="M253" s="12">
        <v>0</v>
      </c>
      <c r="N253" s="12">
        <v>2.0000000000000001E-4</v>
      </c>
      <c r="O253" s="12">
        <v>322.37525425983881</v>
      </c>
      <c r="P253" s="12">
        <v>322.37525425983881</v>
      </c>
      <c r="Q253" s="12">
        <v>-1.9204820357894041E-9</v>
      </c>
      <c r="R253" s="12">
        <v>0</v>
      </c>
      <c r="S253" s="12">
        <v>8.5663212779935039E-5</v>
      </c>
      <c r="T253" s="12">
        <v>3.1134672595535393E-6</v>
      </c>
      <c r="U253" s="12">
        <v>3.1134672595535393E-6</v>
      </c>
      <c r="V253" s="12">
        <v>0</v>
      </c>
      <c r="W253" s="12">
        <v>0</v>
      </c>
      <c r="X253" s="12">
        <v>0.8911275581907856</v>
      </c>
      <c r="Y253" s="12">
        <v>2042.2339701362753</v>
      </c>
      <c r="Z253" s="12">
        <f t="shared" si="51"/>
        <v>-1.9999999999999985E-4</v>
      </c>
      <c r="AA253" s="12">
        <f t="shared" si="52"/>
        <v>0</v>
      </c>
      <c r="AB253" s="5">
        <v>2</v>
      </c>
    </row>
    <row r="254" spans="1:28" x14ac:dyDescent="0.25">
      <c r="C254" s="5">
        <v>7</v>
      </c>
      <c r="D254" s="12">
        <v>81968730030.506592</v>
      </c>
      <c r="E254" s="12">
        <v>81968730030.506592</v>
      </c>
      <c r="F254" s="12">
        <v>0.26799382012879325</v>
      </c>
      <c r="G254" s="12">
        <v>0</v>
      </c>
      <c r="H254" s="12">
        <v>24815187463.144424</v>
      </c>
      <c r="I254" s="12">
        <v>20990759373.157219</v>
      </c>
      <c r="J254" s="12">
        <v>20990759373.157219</v>
      </c>
      <c r="K254" s="12">
        <v>3.3425325232631765E-12</v>
      </c>
      <c r="L254" s="12">
        <v>3.3425325232631765E-12</v>
      </c>
      <c r="M254" s="12">
        <v>0</v>
      </c>
      <c r="N254" s="12">
        <v>2.0000000000000001E-4</v>
      </c>
      <c r="O254" s="12">
        <v>339.24277373855904</v>
      </c>
      <c r="P254" s="12">
        <v>339.24277373855904</v>
      </c>
      <c r="Q254" s="12">
        <v>-2.286347049883238E-9</v>
      </c>
      <c r="R254" s="12">
        <v>0</v>
      </c>
      <c r="S254" s="12">
        <v>8.9936046423519177E-5</v>
      </c>
      <c r="T254" s="12">
        <v>2.9477859550063984E-6</v>
      </c>
      <c r="U254" s="12">
        <v>2.9477859550063984E-6</v>
      </c>
      <c r="V254" s="12">
        <v>0</v>
      </c>
      <c r="W254" s="12">
        <v>0</v>
      </c>
      <c r="X254" s="12">
        <v>0.87078073131657519</v>
      </c>
      <c r="Y254" s="12">
        <v>2027.7005223689821</v>
      </c>
      <c r="Z254" s="12">
        <f t="shared" si="51"/>
        <v>0</v>
      </c>
      <c r="AA254" s="12">
        <f t="shared" si="52"/>
        <v>2.0000000000000001E-4</v>
      </c>
      <c r="AB254" s="5">
        <v>2</v>
      </c>
    </row>
    <row r="255" spans="1:28" x14ac:dyDescent="0.25">
      <c r="C255" s="5">
        <v>8</v>
      </c>
      <c r="D255" s="12">
        <v>83280368677.405792</v>
      </c>
      <c r="E255" s="12">
        <v>83280368677.405792</v>
      </c>
      <c r="F255" s="12">
        <v>0.27161616293982882</v>
      </c>
      <c r="G255" s="12">
        <v>0</v>
      </c>
      <c r="H255" s="12">
        <v>25123385218.156479</v>
      </c>
      <c r="I255" s="12">
        <v>21006169260.907822</v>
      </c>
      <c r="J255" s="12">
        <v>21006169260.907822</v>
      </c>
      <c r="K255" s="12">
        <v>3.8075771467381601E-12</v>
      </c>
      <c r="L255" s="12">
        <v>3.8075771467381601E-12</v>
      </c>
      <c r="M255" s="12">
        <v>0</v>
      </c>
      <c r="N255" s="12">
        <v>2.0000000000000001E-4</v>
      </c>
      <c r="O255" s="12">
        <v>354.1467035080172</v>
      </c>
      <c r="P255" s="12">
        <v>354.1467035080172</v>
      </c>
      <c r="Q255" s="12">
        <v>-2.6096208117446352E-9</v>
      </c>
      <c r="R255" s="12">
        <v>0</v>
      </c>
      <c r="S255" s="12">
        <v>9.3711468922416885E-5</v>
      </c>
      <c r="T255" s="12">
        <v>2.8013920213756724E-6</v>
      </c>
      <c r="U255" s="12">
        <v>2.8013920213756724E-6</v>
      </c>
      <c r="V255" s="12">
        <v>0</v>
      </c>
      <c r="W255" s="12">
        <v>0</v>
      </c>
      <c r="X255" s="12">
        <v>0.85280252894087205</v>
      </c>
      <c r="Y255" s="12">
        <v>2014.8589492434803</v>
      </c>
      <c r="Z255" s="12">
        <f t="shared" si="51"/>
        <v>2.0000000000000001E-4</v>
      </c>
      <c r="AA255" s="12">
        <f t="shared" si="52"/>
        <v>4.0000000000000002E-4</v>
      </c>
      <c r="AB255" s="5">
        <v>2</v>
      </c>
    </row>
    <row r="256" spans="1:28" x14ac:dyDescent="0.25">
      <c r="C256" s="5">
        <v>9</v>
      </c>
      <c r="D256" s="12">
        <v>84458776303.455048</v>
      </c>
      <c r="E256" s="12">
        <v>84458776303.455048</v>
      </c>
      <c r="F256" s="12">
        <v>0.27487056261978671</v>
      </c>
      <c r="G256" s="12">
        <v>0</v>
      </c>
      <c r="H256" s="12">
        <v>25400277474.797478</v>
      </c>
      <c r="I256" s="12">
        <v>21020013873.739876</v>
      </c>
      <c r="J256" s="12">
        <v>21020013873.739876</v>
      </c>
      <c r="K256" s="12">
        <v>4.2253843926985131E-12</v>
      </c>
      <c r="L256" s="12">
        <v>4.2253843926985131E-12</v>
      </c>
      <c r="M256" s="12">
        <v>0</v>
      </c>
      <c r="N256" s="12">
        <v>2.0000000000000001E-4</v>
      </c>
      <c r="O256" s="12">
        <v>367.53675155208151</v>
      </c>
      <c r="P256" s="12">
        <v>367.53675155208151</v>
      </c>
      <c r="Q256" s="12">
        <v>-2.9000577146063243E-9</v>
      </c>
      <c r="R256" s="12">
        <v>0</v>
      </c>
      <c r="S256" s="12">
        <v>9.710339906626912E-5</v>
      </c>
      <c r="T256" s="12">
        <v>2.6698681994711976E-6</v>
      </c>
      <c r="U256" s="12">
        <v>2.6698681994711976E-6</v>
      </c>
      <c r="V256" s="12">
        <v>0</v>
      </c>
      <c r="W256" s="12">
        <v>0</v>
      </c>
      <c r="X256" s="12">
        <v>0.83665048063681358</v>
      </c>
      <c r="Y256" s="12">
        <v>2003.3217718834385</v>
      </c>
      <c r="Z256" s="12">
        <f t="shared" si="51"/>
        <v>4.0000000000000002E-4</v>
      </c>
      <c r="AA256" s="12">
        <f t="shared" si="52"/>
        <v>6.0000000000000006E-4</v>
      </c>
      <c r="AB256" s="5">
        <v>2</v>
      </c>
    </row>
    <row r="257" spans="1:28" x14ac:dyDescent="0.25">
      <c r="C257" s="5">
        <v>10</v>
      </c>
      <c r="D257" s="12">
        <v>85531005991.843628</v>
      </c>
      <c r="E257" s="12">
        <v>85531005991.843628</v>
      </c>
      <c r="F257" s="12">
        <v>0.27783173146967943</v>
      </c>
      <c r="G257" s="12">
        <v>0</v>
      </c>
      <c r="H257" s="12">
        <v>25652220937.732086</v>
      </c>
      <c r="I257" s="12">
        <v>21032611046.886604</v>
      </c>
      <c r="J257" s="12">
        <v>21032611046.886604</v>
      </c>
      <c r="K257" s="12">
        <v>4.6055459965778892E-12</v>
      </c>
      <c r="L257" s="12">
        <v>4.6055459965778892E-12</v>
      </c>
      <c r="M257" s="12">
        <v>0</v>
      </c>
      <c r="N257" s="12">
        <v>2.0000000000000001E-4</v>
      </c>
      <c r="O257" s="12">
        <v>379.72031751382741</v>
      </c>
      <c r="P257" s="12">
        <v>379.72031751382741</v>
      </c>
      <c r="Q257" s="12">
        <v>-3.1643254119361465E-9</v>
      </c>
      <c r="R257" s="12">
        <v>0</v>
      </c>
      <c r="S257" s="12">
        <v>1.0018970648721805E-4</v>
      </c>
      <c r="T257" s="12">
        <v>2.5501950545772595E-6</v>
      </c>
      <c r="U257" s="12">
        <v>2.5501950545772595E-6</v>
      </c>
      <c r="V257" s="12">
        <v>0</v>
      </c>
      <c r="W257" s="12">
        <v>0</v>
      </c>
      <c r="X257" s="12">
        <v>0.82195377863229524</v>
      </c>
      <c r="Y257" s="12">
        <v>1992.8241275944965</v>
      </c>
      <c r="Z257" s="12">
        <f t="shared" si="51"/>
        <v>6.0000000000000006E-4</v>
      </c>
      <c r="AA257" s="12">
        <f t="shared" si="52"/>
        <v>8.0000000000000004E-4</v>
      </c>
      <c r="AB257" s="5">
        <v>2</v>
      </c>
    </row>
    <row r="258" spans="1:28" x14ac:dyDescent="0.25">
      <c r="C258" s="5">
        <v>11</v>
      </c>
      <c r="D258" s="12">
        <v>86516424174.731171</v>
      </c>
      <c r="E258" s="12">
        <v>86516424174.731171</v>
      </c>
      <c r="F258" s="12">
        <v>0.28055315362286559</v>
      </c>
      <c r="G258" s="12">
        <v>0</v>
      </c>
      <c r="H258" s="12">
        <v>25883766167.382019</v>
      </c>
      <c r="I258" s="12">
        <v>21044188308.369102</v>
      </c>
      <c r="J258" s="12">
        <v>21044188308.369102</v>
      </c>
      <c r="K258" s="12">
        <v>4.9549283732787475E-12</v>
      </c>
      <c r="L258" s="12">
        <v>4.9549283732787475E-12</v>
      </c>
      <c r="M258" s="12">
        <v>0</v>
      </c>
      <c r="N258" s="12">
        <v>2.0000000000000001E-4</v>
      </c>
      <c r="O258" s="12">
        <v>390.91745891098202</v>
      </c>
      <c r="P258" s="12">
        <v>390.91745891098202</v>
      </c>
      <c r="Q258" s="12">
        <v>-3.4071970624031203E-9</v>
      </c>
      <c r="R258" s="12">
        <v>0</v>
      </c>
      <c r="S258" s="12">
        <v>1.030261355504297E-4</v>
      </c>
      <c r="T258" s="12">
        <v>2.440211070493542E-6</v>
      </c>
      <c r="U258" s="12">
        <v>2.440211070493542E-6</v>
      </c>
      <c r="V258" s="12">
        <v>0</v>
      </c>
      <c r="W258" s="12">
        <v>0</v>
      </c>
      <c r="X258" s="12">
        <v>0.80844697356938244</v>
      </c>
      <c r="Y258" s="12">
        <v>1983.1764096924162</v>
      </c>
      <c r="Z258" s="12">
        <f t="shared" si="51"/>
        <v>8.0000000000000004E-4</v>
      </c>
      <c r="AA258" s="12">
        <f t="shared" si="52"/>
        <v>1E-3</v>
      </c>
      <c r="AB258" s="5">
        <v>2</v>
      </c>
    </row>
    <row r="259" spans="1:28" x14ac:dyDescent="0.25">
      <c r="B259" t="s">
        <v>296</v>
      </c>
      <c r="C259" s="14">
        <v>12</v>
      </c>
      <c r="D259" s="12">
        <v>87429403860.034729</v>
      </c>
      <c r="E259" s="12">
        <v>87429403860.034729</v>
      </c>
      <c r="F259" s="12">
        <v>0.28307452290967272</v>
      </c>
      <c r="G259" s="12">
        <v>0</v>
      </c>
      <c r="H259" s="12">
        <v>26098290411.576385</v>
      </c>
      <c r="I259" s="12">
        <v>21054914520.578819</v>
      </c>
      <c r="J259" s="12">
        <v>21054914520.578819</v>
      </c>
      <c r="K259" s="12">
        <v>5.2786275071797123E-12</v>
      </c>
      <c r="L259" s="12">
        <v>5.2786275071797123E-12</v>
      </c>
      <c r="M259" s="12">
        <v>0</v>
      </c>
      <c r="N259" s="12">
        <v>2.0000000000000001E-4</v>
      </c>
      <c r="O259" s="12">
        <v>401.29149381981478</v>
      </c>
      <c r="P259" s="12">
        <v>401.29149381981478</v>
      </c>
      <c r="Q259" s="12">
        <v>-3.6322151175426651E-9</v>
      </c>
      <c r="R259" s="12">
        <v>0</v>
      </c>
      <c r="S259" s="12">
        <v>1.0565405754181073E-4</v>
      </c>
      <c r="T259" s="12">
        <v>2.3383120545012157E-6</v>
      </c>
      <c r="U259" s="12">
        <v>2.3383120545012157E-6</v>
      </c>
      <c r="V259" s="12">
        <v>0</v>
      </c>
      <c r="W259" s="12">
        <v>0</v>
      </c>
      <c r="X259" s="12">
        <v>0.7959330593247107</v>
      </c>
      <c r="Y259" s="12">
        <v>1974.2378995176505</v>
      </c>
      <c r="Z259" s="12">
        <f t="shared" ref="Z259:AA259" si="53">Z258+0.0002</f>
        <v>1E-3</v>
      </c>
      <c r="AA259" s="12">
        <f t="shared" si="53"/>
        <v>1.2000000000000001E-3</v>
      </c>
      <c r="AB259" s="5">
        <v>2</v>
      </c>
    </row>
    <row r="261" spans="1:28" x14ac:dyDescent="0.25">
      <c r="A261" t="s">
        <v>308</v>
      </c>
    </row>
    <row r="262" spans="1:28" x14ac:dyDescent="0.25">
      <c r="A262" t="s">
        <v>308</v>
      </c>
    </row>
    <row r="263" spans="1:28" x14ac:dyDescent="0.25">
      <c r="A263" t="s">
        <v>308</v>
      </c>
    </row>
    <row r="265" spans="1:28" x14ac:dyDescent="0.25">
      <c r="A265" s="56" t="s">
        <v>298</v>
      </c>
      <c r="C265" s="3" t="s">
        <v>0</v>
      </c>
      <c r="D265" s="3" t="s">
        <v>1</v>
      </c>
      <c r="E265" s="3" t="s">
        <v>2</v>
      </c>
      <c r="F265" s="3" t="s">
        <v>3</v>
      </c>
      <c r="G265" s="3" t="s">
        <v>4</v>
      </c>
      <c r="H265" s="3" t="s">
        <v>232</v>
      </c>
      <c r="I265" s="3" t="s">
        <v>6</v>
      </c>
      <c r="J265" s="3" t="s">
        <v>7</v>
      </c>
      <c r="K265" s="3" t="s">
        <v>8</v>
      </c>
      <c r="L265" s="3" t="s">
        <v>9</v>
      </c>
      <c r="M265" s="3" t="s">
        <v>10</v>
      </c>
      <c r="N265" s="3" t="s">
        <v>11</v>
      </c>
      <c r="O265" s="3" t="s">
        <v>12</v>
      </c>
      <c r="P265" s="3" t="s">
        <v>13</v>
      </c>
      <c r="Q265" s="3" t="s">
        <v>14</v>
      </c>
      <c r="R265" s="3" t="s">
        <v>15</v>
      </c>
      <c r="S265" s="3" t="s">
        <v>16</v>
      </c>
      <c r="T265" s="3" t="s">
        <v>21</v>
      </c>
      <c r="U265" s="3" t="s">
        <v>22</v>
      </c>
      <c r="V265" s="3" t="s">
        <v>23</v>
      </c>
      <c r="W265" s="3" t="s">
        <v>24</v>
      </c>
      <c r="X265" s="3" t="s">
        <v>83</v>
      </c>
      <c r="Y265" s="3" t="s">
        <v>17</v>
      </c>
      <c r="Z265" s="3" t="s">
        <v>18</v>
      </c>
      <c r="AA265" s="3" t="s">
        <v>19</v>
      </c>
      <c r="AB265" s="3" t="s">
        <v>20</v>
      </c>
    </row>
    <row r="266" spans="1:28" x14ac:dyDescent="0.25">
      <c r="A266" s="50" t="s">
        <v>309</v>
      </c>
      <c r="B266" t="s">
        <v>295</v>
      </c>
      <c r="C266" s="14">
        <v>1</v>
      </c>
      <c r="D266" s="12">
        <v>140707755550.79074</v>
      </c>
      <c r="E266" s="12">
        <v>140707755550.79074</v>
      </c>
      <c r="F266" s="12">
        <v>0.4926450264654354</v>
      </c>
      <c r="G266" s="12">
        <v>0</v>
      </c>
      <c r="H266" s="12">
        <v>46949489742.783173</v>
      </c>
      <c r="I266" s="12">
        <v>51722474487.13916</v>
      </c>
      <c r="J266" s="12">
        <v>51722474487.13916</v>
      </c>
      <c r="K266" s="12">
        <v>-1.441092082707609E-11</v>
      </c>
      <c r="L266" s="12">
        <v>-1.441092082707609E-11</v>
      </c>
      <c r="M266" s="12">
        <v>0</v>
      </c>
      <c r="N266" s="12">
        <v>2.0000000000000001E-4</v>
      </c>
      <c r="O266" s="12">
        <v>118.45324147808972</v>
      </c>
      <c r="P266" s="12">
        <v>118.45324147808972</v>
      </c>
      <c r="Q266" s="12">
        <v>1.011068938396568E-8</v>
      </c>
      <c r="R266" s="12">
        <v>0</v>
      </c>
      <c r="S266" s="12">
        <v>4.00062493490939E-5</v>
      </c>
      <c r="T266" s="12">
        <v>1.453649237217799E-5</v>
      </c>
      <c r="U266" s="12">
        <v>1.453649237217799E-5</v>
      </c>
      <c r="V266" s="12">
        <v>0</v>
      </c>
      <c r="W266" s="12">
        <v>0</v>
      </c>
      <c r="X266" s="12">
        <v>3.0571130983376484</v>
      </c>
      <c r="Y266" s="12">
        <v>5697.9379273840341</v>
      </c>
      <c r="Z266" s="12">
        <v>-1.1999999999999999E-3</v>
      </c>
      <c r="AA266" s="12">
        <v>-1E-3</v>
      </c>
      <c r="AB266" s="5">
        <v>2</v>
      </c>
    </row>
    <row r="267" spans="1:28" x14ac:dyDescent="0.25">
      <c r="C267" s="5">
        <v>2</v>
      </c>
      <c r="D267" s="12">
        <v>148339109251.67352</v>
      </c>
      <c r="E267" s="12">
        <v>148339109251.67352</v>
      </c>
      <c r="F267" s="12">
        <v>0.51372047989326319</v>
      </c>
      <c r="G267" s="12">
        <v>0</v>
      </c>
      <c r="H267" s="12">
        <v>48742640687.119286</v>
      </c>
      <c r="I267" s="12">
        <v>51812132034.355965</v>
      </c>
      <c r="J267" s="12">
        <v>51812132034.355965</v>
      </c>
      <c r="K267" s="12">
        <v>-1.1705206096253437E-11</v>
      </c>
      <c r="L267" s="12">
        <v>-1.1705206096253437E-11</v>
      </c>
      <c r="M267" s="12">
        <v>0</v>
      </c>
      <c r="N267" s="12">
        <v>2.0000000000000001E-4</v>
      </c>
      <c r="O267" s="12">
        <v>205.16703256127676</v>
      </c>
      <c r="P267" s="12">
        <v>205.16703256127676</v>
      </c>
      <c r="Q267" s="12">
        <v>8.2298234726024628E-9</v>
      </c>
      <c r="R267" s="12">
        <v>0</v>
      </c>
      <c r="S267" s="12">
        <v>6.1972348417211243E-5</v>
      </c>
      <c r="T267" s="12">
        <v>1.3684745673618338E-5</v>
      </c>
      <c r="U267" s="12">
        <v>1.3684745673618338E-5</v>
      </c>
      <c r="V267" s="12">
        <v>0</v>
      </c>
      <c r="W267" s="12">
        <v>0</v>
      </c>
      <c r="X267" s="12">
        <v>2.9525126265847086</v>
      </c>
      <c r="Y267" s="12">
        <v>5623.2233047033633</v>
      </c>
      <c r="Z267" s="12">
        <f t="shared" ref="Z267:Z276" si="54">Z266+0.0002</f>
        <v>-9.999999999999998E-4</v>
      </c>
      <c r="AA267" s="12">
        <f t="shared" ref="AA267:AA276" si="55">AA266+0.0002</f>
        <v>-8.0000000000000004E-4</v>
      </c>
      <c r="AB267" s="5">
        <v>2</v>
      </c>
    </row>
    <row r="268" spans="1:28" x14ac:dyDescent="0.25">
      <c r="C268" s="5">
        <v>3</v>
      </c>
      <c r="D268" s="12">
        <v>153593298244.14838</v>
      </c>
      <c r="E268" s="12">
        <v>153593298244.14838</v>
      </c>
      <c r="F268" s="12">
        <v>0.52823093501724716</v>
      </c>
      <c r="G268" s="12">
        <v>0</v>
      </c>
      <c r="H268" s="12">
        <v>49977225575.051659</v>
      </c>
      <c r="I268" s="12">
        <v>51873861278.752586</v>
      </c>
      <c r="J268" s="12">
        <v>51873861278.752586</v>
      </c>
      <c r="K268" s="12">
        <v>-9.8423208058205053E-12</v>
      </c>
      <c r="L268" s="12">
        <v>-9.8423208058205053E-12</v>
      </c>
      <c r="M268" s="12">
        <v>0</v>
      </c>
      <c r="N268" s="12">
        <v>2.0000000000000001E-4</v>
      </c>
      <c r="O268" s="12">
        <v>264.86950010020655</v>
      </c>
      <c r="P268" s="12">
        <v>264.86950010020655</v>
      </c>
      <c r="Q268" s="12">
        <v>6.9348468072353957E-9</v>
      </c>
      <c r="R268" s="12">
        <v>0</v>
      </c>
      <c r="S268" s="12">
        <v>7.7096013294382842E-5</v>
      </c>
      <c r="T268" s="12">
        <v>1.309831785185046E-5</v>
      </c>
      <c r="U268" s="12">
        <v>1.309831785185046E-5</v>
      </c>
      <c r="V268" s="12">
        <v>0</v>
      </c>
      <c r="W268" s="12">
        <v>0</v>
      </c>
      <c r="X268" s="12">
        <v>2.8804951747886531</v>
      </c>
      <c r="Y268" s="12">
        <v>5571.7822677061804</v>
      </c>
      <c r="Z268" s="12">
        <f t="shared" si="54"/>
        <v>-7.9999999999999982E-4</v>
      </c>
      <c r="AA268" s="12">
        <f t="shared" si="55"/>
        <v>-6.0000000000000006E-4</v>
      </c>
      <c r="AB268" s="5">
        <v>2</v>
      </c>
    </row>
    <row r="269" spans="1:28" x14ac:dyDescent="0.25">
      <c r="C269" s="5">
        <v>4</v>
      </c>
      <c r="D269" s="12">
        <v>157864092554.41293</v>
      </c>
      <c r="E269" s="12">
        <v>157864092554.41293</v>
      </c>
      <c r="F269" s="12">
        <v>0.54002555627499338</v>
      </c>
      <c r="G269" s="12">
        <v>0</v>
      </c>
      <c r="H269" s="12">
        <v>50980740698.40786</v>
      </c>
      <c r="I269" s="12">
        <v>51924037034.920395</v>
      </c>
      <c r="J269" s="12">
        <v>51924037034.920395</v>
      </c>
      <c r="K269" s="12">
        <v>-8.3281004550772741E-12</v>
      </c>
      <c r="L269" s="12">
        <v>-8.3281004550772741E-12</v>
      </c>
      <c r="M269" s="12">
        <v>0</v>
      </c>
      <c r="N269" s="12">
        <v>2.0000000000000001E-4</v>
      </c>
      <c r="O269" s="12">
        <v>313.39781894050674</v>
      </c>
      <c r="P269" s="12">
        <v>313.39781894050674</v>
      </c>
      <c r="Q269" s="12">
        <v>5.8822430690950226E-9</v>
      </c>
      <c r="R269" s="12">
        <v>0</v>
      </c>
      <c r="S269" s="12">
        <v>8.9389073555496269E-5</v>
      </c>
      <c r="T269" s="12">
        <v>1.2621648168256267E-5</v>
      </c>
      <c r="U269" s="12">
        <v>1.2621648168256267E-5</v>
      </c>
      <c r="V269" s="12">
        <v>0</v>
      </c>
      <c r="W269" s="12">
        <v>0</v>
      </c>
      <c r="X269" s="12">
        <v>2.821956792592875</v>
      </c>
      <c r="Y269" s="12">
        <v>5529.9691375663388</v>
      </c>
      <c r="Z269" s="12">
        <f t="shared" si="54"/>
        <v>-5.9999999999999984E-4</v>
      </c>
      <c r="AA269" s="12">
        <f t="shared" si="55"/>
        <v>-4.0000000000000007E-4</v>
      </c>
      <c r="AB269" s="5">
        <v>2</v>
      </c>
    </row>
    <row r="270" spans="1:28" x14ac:dyDescent="0.25">
      <c r="C270" s="5">
        <v>5</v>
      </c>
      <c r="D270" s="12">
        <v>161557001592.13126</v>
      </c>
      <c r="E270" s="12">
        <v>161557001592.13126</v>
      </c>
      <c r="F270" s="12">
        <v>0.55022423602281234</v>
      </c>
      <c r="G270" s="12">
        <v>0</v>
      </c>
      <c r="H270" s="12">
        <v>51848469228.349533</v>
      </c>
      <c r="I270" s="12">
        <v>51967423461.41748</v>
      </c>
      <c r="J270" s="12">
        <v>51967423461.41748</v>
      </c>
      <c r="K270" s="12">
        <v>-7.0187707116810633E-12</v>
      </c>
      <c r="L270" s="12">
        <v>-7.0187707116810633E-12</v>
      </c>
      <c r="M270" s="12">
        <v>0</v>
      </c>
      <c r="N270" s="12">
        <v>2.0000000000000001E-4</v>
      </c>
      <c r="O270" s="12">
        <v>355.35972443426948</v>
      </c>
      <c r="P270" s="12">
        <v>355.35972443426948</v>
      </c>
      <c r="Q270" s="12">
        <v>4.9720681518970353E-9</v>
      </c>
      <c r="R270" s="12">
        <v>0</v>
      </c>
      <c r="S270" s="12">
        <v>1.0001874804728178E-4</v>
      </c>
      <c r="T270" s="12">
        <v>1.2209477116533972E-5</v>
      </c>
      <c r="U270" s="12">
        <v>1.2209477116533972E-5</v>
      </c>
      <c r="V270" s="12">
        <v>0</v>
      </c>
      <c r="W270" s="12">
        <v>0</v>
      </c>
      <c r="X270" s="12">
        <v>2.7713392950129441</v>
      </c>
      <c r="Y270" s="12">
        <v>5493.8137821521032</v>
      </c>
      <c r="Z270" s="12">
        <f t="shared" si="54"/>
        <v>-3.9999999999999986E-4</v>
      </c>
      <c r="AA270" s="12">
        <f t="shared" si="55"/>
        <v>-2.0000000000000006E-4</v>
      </c>
      <c r="AB270" s="5">
        <v>2</v>
      </c>
    </row>
    <row r="271" spans="1:28" x14ac:dyDescent="0.25">
      <c r="C271" s="5">
        <v>6</v>
      </c>
      <c r="D271" s="12">
        <v>164857695670.58505</v>
      </c>
      <c r="E271" s="12">
        <v>164857695670.58505</v>
      </c>
      <c r="F271" s="12">
        <v>0.55933973860027941</v>
      </c>
      <c r="G271" s="12">
        <v>0</v>
      </c>
      <c r="H271" s="12">
        <v>52624038404.635956</v>
      </c>
      <c r="I271" s="12">
        <v>52006201920.231796</v>
      </c>
      <c r="J271" s="12">
        <v>52006201920.231796</v>
      </c>
      <c r="K271" s="12">
        <v>-5.8485017213997656E-12</v>
      </c>
      <c r="L271" s="12">
        <v>-5.8485017213997656E-12</v>
      </c>
      <c r="M271" s="12">
        <v>0</v>
      </c>
      <c r="N271" s="12">
        <v>2.0000000000000001E-4</v>
      </c>
      <c r="O271" s="12">
        <v>392.86495718418729</v>
      </c>
      <c r="P271" s="12">
        <v>392.86495718418729</v>
      </c>
      <c r="Q271" s="12">
        <v>4.1585607167372635E-9</v>
      </c>
      <c r="R271" s="12">
        <v>0</v>
      </c>
      <c r="S271" s="12">
        <v>1.095194704567905E-4</v>
      </c>
      <c r="T271" s="12">
        <v>1.184108175779792E-5</v>
      </c>
      <c r="U271" s="12">
        <v>1.184108175779792E-5</v>
      </c>
      <c r="V271" s="12">
        <v>0</v>
      </c>
      <c r="W271" s="12">
        <v>0</v>
      </c>
      <c r="X271" s="12">
        <v>2.7260977597295692</v>
      </c>
      <c r="Y271" s="12">
        <v>5461.4983998068346</v>
      </c>
      <c r="Z271" s="12">
        <f t="shared" si="54"/>
        <v>-1.9999999999999985E-4</v>
      </c>
      <c r="AA271" s="12">
        <f t="shared" si="55"/>
        <v>0</v>
      </c>
      <c r="AB271" s="5">
        <v>2</v>
      </c>
    </row>
    <row r="272" spans="1:28" x14ac:dyDescent="0.25">
      <c r="C272" s="5">
        <v>7</v>
      </c>
      <c r="D272" s="12">
        <v>167869645358.52939</v>
      </c>
      <c r="E272" s="12">
        <v>167869645358.52939</v>
      </c>
      <c r="F272" s="12">
        <v>0.56765781791665137</v>
      </c>
      <c r="G272" s="12">
        <v>0</v>
      </c>
      <c r="H272" s="12">
        <v>53331760866.32785</v>
      </c>
      <c r="I272" s="12">
        <v>52041588043.316391</v>
      </c>
      <c r="J272" s="12">
        <v>52041588043.316391</v>
      </c>
      <c r="K272" s="12">
        <v>-4.780607746281696E-12</v>
      </c>
      <c r="L272" s="12">
        <v>-4.780607746281696E-12</v>
      </c>
      <c r="M272" s="12">
        <v>0</v>
      </c>
      <c r="N272" s="12">
        <v>2.0000000000000001E-4</v>
      </c>
      <c r="O272" s="12">
        <v>427.08923589417071</v>
      </c>
      <c r="P272" s="12">
        <v>427.08923589417071</v>
      </c>
      <c r="Q272" s="12">
        <v>3.4162188312942833E-9</v>
      </c>
      <c r="R272" s="12">
        <v>0</v>
      </c>
      <c r="S272" s="12">
        <v>1.1818907061251611E-4</v>
      </c>
      <c r="T272" s="12">
        <v>1.1504913588494273E-5</v>
      </c>
      <c r="U272" s="12">
        <v>1.1504913588494273E-5</v>
      </c>
      <c r="V272" s="12">
        <v>0</v>
      </c>
      <c r="W272" s="12">
        <v>0</v>
      </c>
      <c r="X272" s="12">
        <v>2.6848139494642091</v>
      </c>
      <c r="Y272" s="12">
        <v>5432.0099639030068</v>
      </c>
      <c r="Z272" s="12">
        <f t="shared" si="54"/>
        <v>0</v>
      </c>
      <c r="AA272" s="12">
        <f t="shared" si="55"/>
        <v>2.0000000000000001E-4</v>
      </c>
      <c r="AB272" s="5">
        <v>2</v>
      </c>
    </row>
    <row r="273" spans="1:28" x14ac:dyDescent="0.25">
      <c r="C273" s="5">
        <v>8</v>
      </c>
      <c r="D273" s="12">
        <v>170657523879.66684</v>
      </c>
      <c r="E273" s="12">
        <v>170657523879.66684</v>
      </c>
      <c r="F273" s="12">
        <v>0.57535708153850085</v>
      </c>
      <c r="G273" s="12">
        <v>0</v>
      </c>
      <c r="H273" s="12">
        <v>53986832980.505142</v>
      </c>
      <c r="I273" s="12">
        <v>52074341649.025253</v>
      </c>
      <c r="J273" s="12">
        <v>52074341649.025253</v>
      </c>
      <c r="K273" s="12">
        <v>-3.7921587399785158E-12</v>
      </c>
      <c r="L273" s="12">
        <v>-3.7921587399785158E-12</v>
      </c>
      <c r="M273" s="12">
        <v>0</v>
      </c>
      <c r="N273" s="12">
        <v>2.0000000000000001E-4</v>
      </c>
      <c r="O273" s="12">
        <v>458.76743154892762</v>
      </c>
      <c r="P273" s="12">
        <v>458.76743154892762</v>
      </c>
      <c r="Q273" s="12">
        <v>2.7291027728651511E-9</v>
      </c>
      <c r="R273" s="12">
        <v>0</v>
      </c>
      <c r="S273" s="12">
        <v>1.2621370401118796E-4</v>
      </c>
      <c r="T273" s="12">
        <v>1.119375433426006E-5</v>
      </c>
      <c r="U273" s="12">
        <v>1.119375433426006E-5</v>
      </c>
      <c r="V273" s="12">
        <v>0</v>
      </c>
      <c r="W273" s="12">
        <v>0</v>
      </c>
      <c r="X273" s="12">
        <v>2.6466014094705335</v>
      </c>
      <c r="Y273" s="12">
        <v>5404.7152924789525</v>
      </c>
      <c r="Z273" s="12">
        <f t="shared" si="54"/>
        <v>2.0000000000000001E-4</v>
      </c>
      <c r="AA273" s="12">
        <f t="shared" si="55"/>
        <v>4.0000000000000002E-4</v>
      </c>
      <c r="AB273" s="5">
        <v>2</v>
      </c>
    </row>
    <row r="274" spans="1:28" x14ac:dyDescent="0.25">
      <c r="C274" s="5">
        <v>9</v>
      </c>
      <c r="D274" s="12">
        <v>173264954351.58939</v>
      </c>
      <c r="E274" s="12">
        <v>173264954351.58939</v>
      </c>
      <c r="F274" s="12">
        <v>0.58255800310906647</v>
      </c>
      <c r="G274" s="12">
        <v>0</v>
      </c>
      <c r="H274" s="12">
        <v>54599504938.362076</v>
      </c>
      <c r="I274" s="12">
        <v>52104975246.918106</v>
      </c>
      <c r="J274" s="12">
        <v>52104975246.918106</v>
      </c>
      <c r="K274" s="12">
        <v>-2.867688021675866E-12</v>
      </c>
      <c r="L274" s="12">
        <v>-2.867688021675866E-12</v>
      </c>
      <c r="M274" s="12">
        <v>0</v>
      </c>
      <c r="N274" s="12">
        <v>2.0000000000000001E-4</v>
      </c>
      <c r="O274" s="12">
        <v>488.39522631095946</v>
      </c>
      <c r="P274" s="12">
        <v>488.39522631095946</v>
      </c>
      <c r="Q274" s="12">
        <v>2.0864609450697092E-9</v>
      </c>
      <c r="R274" s="12">
        <v>0</v>
      </c>
      <c r="S274" s="12">
        <v>1.3371893549493546E-4</v>
      </c>
      <c r="T274" s="12">
        <v>1.0902735154278014E-5</v>
      </c>
      <c r="U274" s="12">
        <v>1.0902735154278014E-5</v>
      </c>
      <c r="V274" s="12">
        <v>0</v>
      </c>
      <c r="W274" s="12">
        <v>0</v>
      </c>
      <c r="X274" s="12">
        <v>2.6108622119288789</v>
      </c>
      <c r="Y274" s="12">
        <v>5379.1872942349137</v>
      </c>
      <c r="Z274" s="12">
        <f t="shared" si="54"/>
        <v>4.0000000000000002E-4</v>
      </c>
      <c r="AA274" s="12">
        <f t="shared" si="55"/>
        <v>6.0000000000000006E-4</v>
      </c>
      <c r="AB274" s="5">
        <v>2</v>
      </c>
    </row>
    <row r="275" spans="1:28" x14ac:dyDescent="0.25">
      <c r="C275" s="5">
        <v>10</v>
      </c>
      <c r="D275" s="12">
        <v>175723010801.72986</v>
      </c>
      <c r="E275" s="12">
        <v>175723010801.72986</v>
      </c>
      <c r="F275" s="12">
        <v>0.58934639954152568</v>
      </c>
      <c r="G275" s="12">
        <v>0</v>
      </c>
      <c r="H275" s="12">
        <v>55177078252.031311</v>
      </c>
      <c r="I275" s="12">
        <v>52133853912.601562</v>
      </c>
      <c r="J275" s="12">
        <v>52133853912.601562</v>
      </c>
      <c r="K275" s="12">
        <v>-1.9961782205288782E-12</v>
      </c>
      <c r="L275" s="12">
        <v>-1.9961782205288782E-12</v>
      </c>
      <c r="M275" s="12">
        <v>0</v>
      </c>
      <c r="N275" s="12">
        <v>2.0000000000000001E-4</v>
      </c>
      <c r="O275" s="12">
        <v>516.3257091378141</v>
      </c>
      <c r="P275" s="12">
        <v>516.3257091378141</v>
      </c>
      <c r="Q275" s="12">
        <v>1.4806346701401575E-9</v>
      </c>
      <c r="R275" s="12">
        <v>0</v>
      </c>
      <c r="S275" s="12">
        <v>1.4079420858738355E-4</v>
      </c>
      <c r="T275" s="12">
        <v>1.0628387830285128E-5</v>
      </c>
      <c r="U275" s="12">
        <v>1.0628387830285128E-5</v>
      </c>
      <c r="V275" s="12">
        <v>0</v>
      </c>
      <c r="W275" s="12">
        <v>0</v>
      </c>
      <c r="X275" s="12">
        <v>2.5771704352981737</v>
      </c>
      <c r="Y275" s="12">
        <v>5355.1217394986952</v>
      </c>
      <c r="Z275" s="12">
        <f t="shared" si="54"/>
        <v>6.0000000000000006E-4</v>
      </c>
      <c r="AA275" s="12">
        <f t="shared" si="55"/>
        <v>8.0000000000000004E-4</v>
      </c>
      <c r="AB275" s="5">
        <v>2</v>
      </c>
    </row>
    <row r="276" spans="1:28" x14ac:dyDescent="0.25">
      <c r="C276" s="5">
        <v>11</v>
      </c>
      <c r="D276" s="12">
        <v>178054756613.72113</v>
      </c>
      <c r="E276" s="12">
        <v>178054756613.72113</v>
      </c>
      <c r="F276" s="12">
        <v>0.59578596481294921</v>
      </c>
      <c r="G276" s="12">
        <v>0</v>
      </c>
      <c r="H276" s="12">
        <v>55724972160.321823</v>
      </c>
      <c r="I276" s="12">
        <v>52161248608.01609</v>
      </c>
      <c r="J276" s="12">
        <v>52161248608.01609</v>
      </c>
      <c r="K276" s="12">
        <v>-1.1694521586364761E-12</v>
      </c>
      <c r="L276" s="12">
        <v>-1.1694521586364761E-12</v>
      </c>
      <c r="M276" s="12">
        <v>0</v>
      </c>
      <c r="N276" s="12">
        <v>2.0000000000000001E-4</v>
      </c>
      <c r="O276" s="12">
        <v>542.82094538622948</v>
      </c>
      <c r="P276" s="12">
        <v>542.82094538622948</v>
      </c>
      <c r="Q276" s="12">
        <v>9.0593961816910048E-10</v>
      </c>
      <c r="R276" s="12">
        <v>0</v>
      </c>
      <c r="S276" s="12">
        <v>1.4750590896394234E-4</v>
      </c>
      <c r="T276" s="12">
        <v>1.0368138223847134E-5</v>
      </c>
      <c r="U276" s="12">
        <v>1.0368138223847134E-5</v>
      </c>
      <c r="V276" s="12">
        <v>0</v>
      </c>
      <c r="W276" s="12">
        <v>0</v>
      </c>
      <c r="X276" s="12">
        <v>2.5452099573145603</v>
      </c>
      <c r="Y276" s="12">
        <v>5332.2928266532572</v>
      </c>
      <c r="Z276" s="12">
        <f t="shared" si="54"/>
        <v>8.0000000000000004E-4</v>
      </c>
      <c r="AA276" s="12">
        <f t="shared" si="55"/>
        <v>1E-3</v>
      </c>
      <c r="AB276" s="5">
        <v>2</v>
      </c>
    </row>
    <row r="277" spans="1:28" x14ac:dyDescent="0.25">
      <c r="B277" t="s">
        <v>296</v>
      </c>
      <c r="C277" s="14">
        <v>12</v>
      </c>
      <c r="D277" s="12">
        <v>180277868231.30237</v>
      </c>
      <c r="E277" s="12">
        <v>180277868231.30237</v>
      </c>
      <c r="F277" s="12">
        <v>0.60192551582809561</v>
      </c>
      <c r="G277" s="12">
        <v>0</v>
      </c>
      <c r="H277" s="12">
        <v>56247340124.470734</v>
      </c>
      <c r="I277" s="12">
        <v>52187367006.223534</v>
      </c>
      <c r="J277" s="12">
        <v>52187367006.223534</v>
      </c>
      <c r="K277" s="12">
        <v>-3.8124261053798978E-13</v>
      </c>
      <c r="L277" s="12">
        <v>-3.8124261053798978E-13</v>
      </c>
      <c r="M277" s="12">
        <v>0</v>
      </c>
      <c r="N277" s="12">
        <v>2.0000000000000001E-4</v>
      </c>
      <c r="O277" s="12">
        <v>568.08178951919706</v>
      </c>
      <c r="P277" s="12">
        <v>568.08178951919706</v>
      </c>
      <c r="Q277" s="12">
        <v>3.5801915444057447E-10</v>
      </c>
      <c r="R277" s="12">
        <v>0</v>
      </c>
      <c r="S277" s="12">
        <v>1.5390491652476646E-4</v>
      </c>
      <c r="T277" s="12">
        <v>1.0120013440876404E-5</v>
      </c>
      <c r="U277" s="12">
        <v>1.0120013440876404E-5</v>
      </c>
      <c r="V277" s="12">
        <v>0</v>
      </c>
      <c r="W277" s="12">
        <v>0</v>
      </c>
      <c r="X277" s="12">
        <v>2.5147384927392071</v>
      </c>
      <c r="Y277" s="12">
        <v>5310.5274948137194</v>
      </c>
      <c r="Z277" s="12">
        <f t="shared" ref="Z277:AA277" si="56">Z276+0.0002</f>
        <v>1E-3</v>
      </c>
      <c r="AA277" s="12">
        <f t="shared" si="56"/>
        <v>1.2000000000000001E-3</v>
      </c>
      <c r="AB277" s="5">
        <v>2</v>
      </c>
    </row>
    <row r="281" spans="1:28" x14ac:dyDescent="0.25">
      <c r="A281" s="56" t="s">
        <v>299</v>
      </c>
      <c r="C281" s="3" t="s">
        <v>0</v>
      </c>
      <c r="D281" s="3" t="s">
        <v>1</v>
      </c>
      <c r="E281" s="3" t="s">
        <v>2</v>
      </c>
      <c r="F281" s="3" t="s">
        <v>3</v>
      </c>
      <c r="G281" s="3" t="s">
        <v>4</v>
      </c>
      <c r="H281" s="3" t="s">
        <v>232</v>
      </c>
      <c r="I281" s="3" t="s">
        <v>6</v>
      </c>
      <c r="J281" s="3" t="s">
        <v>7</v>
      </c>
      <c r="K281" s="3" t="s">
        <v>8</v>
      </c>
      <c r="L281" s="3" t="s">
        <v>9</v>
      </c>
      <c r="M281" s="3" t="s">
        <v>10</v>
      </c>
      <c r="N281" s="3" t="s">
        <v>11</v>
      </c>
      <c r="O281" s="3" t="s">
        <v>12</v>
      </c>
      <c r="P281" s="3" t="s">
        <v>13</v>
      </c>
      <c r="Q281" s="3" t="s">
        <v>14</v>
      </c>
      <c r="R281" s="3" t="s">
        <v>15</v>
      </c>
      <c r="S281" s="3" t="s">
        <v>16</v>
      </c>
      <c r="T281" s="3" t="s">
        <v>21</v>
      </c>
      <c r="U281" s="3" t="s">
        <v>22</v>
      </c>
      <c r="V281" s="3" t="s">
        <v>23</v>
      </c>
      <c r="W281" s="3" t="s">
        <v>24</v>
      </c>
      <c r="X281" s="3" t="s">
        <v>83</v>
      </c>
      <c r="Y281" s="3" t="s">
        <v>17</v>
      </c>
      <c r="Z281" s="3" t="s">
        <v>18</v>
      </c>
      <c r="AA281" s="3" t="s">
        <v>19</v>
      </c>
      <c r="AB281" s="3" t="s">
        <v>20</v>
      </c>
    </row>
    <row r="282" spans="1:28" x14ac:dyDescent="0.25">
      <c r="A282" s="50" t="s">
        <v>309</v>
      </c>
      <c r="B282" t="s">
        <v>295</v>
      </c>
      <c r="C282" s="14">
        <v>1</v>
      </c>
      <c r="D282" s="12">
        <v>109544127612.464</v>
      </c>
      <c r="E282" s="12">
        <v>109544127612.464</v>
      </c>
      <c r="F282" s="12">
        <v>0.3857699738072502</v>
      </c>
      <c r="G282" s="12">
        <v>0</v>
      </c>
      <c r="H282" s="12">
        <v>36849489742.783173</v>
      </c>
      <c r="I282" s="12">
        <v>41342474487.13916</v>
      </c>
      <c r="J282" s="12">
        <v>41342474487.13916</v>
      </c>
      <c r="K282" s="12">
        <v>-1.2600221238598731E-11</v>
      </c>
      <c r="L282" s="12">
        <v>-1.2600221238598731E-11</v>
      </c>
      <c r="M282" s="12">
        <v>0</v>
      </c>
      <c r="N282" s="12">
        <v>2.0000000000000001E-4</v>
      </c>
      <c r="O282" s="12">
        <v>60.423241478089722</v>
      </c>
      <c r="P282" s="12">
        <v>60.423241478089722</v>
      </c>
      <c r="Q282" s="12">
        <v>8.83338938396568E-9</v>
      </c>
      <c r="R282" s="12">
        <v>0</v>
      </c>
      <c r="S282" s="12">
        <v>2.33062493490939E-5</v>
      </c>
      <c r="T282" s="12">
        <v>1.1966492372177989E-5</v>
      </c>
      <c r="U282" s="12">
        <v>1.1966492372177989E-5</v>
      </c>
      <c r="V282" s="12">
        <v>0</v>
      </c>
      <c r="W282" s="12">
        <v>0</v>
      </c>
      <c r="X282" s="12">
        <v>2.4871130983376482</v>
      </c>
      <c r="Y282" s="12">
        <v>4587.9379273840341</v>
      </c>
      <c r="Z282" s="12">
        <v>-1.1999999999999999E-3</v>
      </c>
      <c r="AA282" s="12">
        <v>-1E-3</v>
      </c>
      <c r="AB282" s="5">
        <v>2</v>
      </c>
    </row>
    <row r="283" spans="1:28" x14ac:dyDescent="0.25">
      <c r="C283" s="5">
        <v>2</v>
      </c>
      <c r="D283" s="12">
        <v>117175481313.34679</v>
      </c>
      <c r="E283" s="12">
        <v>117175481313.34679</v>
      </c>
      <c r="F283" s="12">
        <v>0.40684542723507799</v>
      </c>
      <c r="G283" s="12">
        <v>0</v>
      </c>
      <c r="H283" s="12">
        <v>38642640687.119286</v>
      </c>
      <c r="I283" s="12">
        <v>41432132034.355965</v>
      </c>
      <c r="J283" s="12">
        <v>41432132034.355965</v>
      </c>
      <c r="K283" s="12">
        <v>-9.8945065077760774E-12</v>
      </c>
      <c r="L283" s="12">
        <v>-9.8945065077760774E-12</v>
      </c>
      <c r="M283" s="12">
        <v>0</v>
      </c>
      <c r="N283" s="12">
        <v>2.0000000000000001E-4</v>
      </c>
      <c r="O283" s="12">
        <v>147.13703256127675</v>
      </c>
      <c r="P283" s="12">
        <v>147.13703256127675</v>
      </c>
      <c r="Q283" s="12">
        <v>6.9525234726024627E-9</v>
      </c>
      <c r="R283" s="12">
        <v>0</v>
      </c>
      <c r="S283" s="12">
        <v>4.5272348417211243E-5</v>
      </c>
      <c r="T283" s="12">
        <v>1.1114745673618337E-5</v>
      </c>
      <c r="U283" s="12">
        <v>1.1114745673618337E-5</v>
      </c>
      <c r="V283" s="12">
        <v>0</v>
      </c>
      <c r="W283" s="12">
        <v>0</v>
      </c>
      <c r="X283" s="12">
        <v>2.3825126265847087</v>
      </c>
      <c r="Y283" s="12">
        <v>4513.2233047033633</v>
      </c>
      <c r="Z283" s="12">
        <f t="shared" ref="Z283:Z292" si="57">Z282+0.0002</f>
        <v>-9.999999999999998E-4</v>
      </c>
      <c r="AA283" s="12">
        <f t="shared" ref="AA283:AA292" si="58">AA282+0.0002</f>
        <v>-8.0000000000000004E-4</v>
      </c>
      <c r="AB283" s="5">
        <v>2</v>
      </c>
    </row>
    <row r="284" spans="1:28" x14ac:dyDescent="0.25">
      <c r="C284" s="5">
        <v>3</v>
      </c>
      <c r="D284" s="12">
        <v>122429670305.82164</v>
      </c>
      <c r="E284" s="12">
        <v>122429670305.82164</v>
      </c>
      <c r="F284" s="12">
        <v>0.42135588235906196</v>
      </c>
      <c r="G284" s="12">
        <v>0</v>
      </c>
      <c r="H284" s="12">
        <v>39877225575.051659</v>
      </c>
      <c r="I284" s="12">
        <v>41493861278.752586</v>
      </c>
      <c r="J284" s="12">
        <v>41493861278.752586</v>
      </c>
      <c r="K284" s="12">
        <v>-8.0316212173431461E-12</v>
      </c>
      <c r="L284" s="12">
        <v>-8.0316212173431461E-12</v>
      </c>
      <c r="M284" s="12">
        <v>0</v>
      </c>
      <c r="N284" s="12">
        <v>2.0000000000000001E-4</v>
      </c>
      <c r="O284" s="12">
        <v>206.83950010020655</v>
      </c>
      <c r="P284" s="12">
        <v>206.83950010020655</v>
      </c>
      <c r="Q284" s="12">
        <v>5.6575468072353955E-9</v>
      </c>
      <c r="R284" s="12">
        <v>0</v>
      </c>
      <c r="S284" s="12">
        <v>6.0396013294382843E-5</v>
      </c>
      <c r="T284" s="12">
        <v>1.0528317851850459E-5</v>
      </c>
      <c r="U284" s="12">
        <v>1.0528317851850459E-5</v>
      </c>
      <c r="V284" s="12">
        <v>0</v>
      </c>
      <c r="W284" s="12">
        <v>0</v>
      </c>
      <c r="X284" s="12">
        <v>2.3104951747886533</v>
      </c>
      <c r="Y284" s="12">
        <v>4461.7822677061804</v>
      </c>
      <c r="Z284" s="12">
        <f t="shared" si="57"/>
        <v>-7.9999999999999982E-4</v>
      </c>
      <c r="AA284" s="12">
        <f t="shared" si="58"/>
        <v>-6.0000000000000006E-4</v>
      </c>
      <c r="AB284" s="5">
        <v>2</v>
      </c>
    </row>
    <row r="285" spans="1:28" x14ac:dyDescent="0.25">
      <c r="C285" s="5">
        <v>4</v>
      </c>
      <c r="D285" s="12">
        <v>126700464616.0862</v>
      </c>
      <c r="E285" s="12">
        <v>126700464616.0862</v>
      </c>
      <c r="F285" s="12">
        <v>0.43315050361680818</v>
      </c>
      <c r="G285" s="12">
        <v>0</v>
      </c>
      <c r="H285" s="12">
        <v>40880740698.40786</v>
      </c>
      <c r="I285" s="12">
        <v>41544037034.920395</v>
      </c>
      <c r="J285" s="12">
        <v>41544037034.920395</v>
      </c>
      <c r="K285" s="12">
        <v>-6.517400866599914E-12</v>
      </c>
      <c r="L285" s="12">
        <v>-6.517400866599914E-12</v>
      </c>
      <c r="M285" s="12">
        <v>0</v>
      </c>
      <c r="N285" s="12">
        <v>2.0000000000000001E-4</v>
      </c>
      <c r="O285" s="12">
        <v>255.36781894050674</v>
      </c>
      <c r="P285" s="12">
        <v>255.36781894050674</v>
      </c>
      <c r="Q285" s="12">
        <v>4.6049430690950225E-9</v>
      </c>
      <c r="R285" s="12">
        <v>0</v>
      </c>
      <c r="S285" s="12">
        <v>7.268907355549627E-5</v>
      </c>
      <c r="T285" s="12">
        <v>1.0051648168256266E-5</v>
      </c>
      <c r="U285" s="12">
        <v>1.0051648168256266E-5</v>
      </c>
      <c r="V285" s="12">
        <v>0</v>
      </c>
      <c r="W285" s="12">
        <v>0</v>
      </c>
      <c r="X285" s="12">
        <v>2.2519567925928747</v>
      </c>
      <c r="Y285" s="12">
        <v>4419.9691375663388</v>
      </c>
      <c r="Z285" s="12">
        <f t="shared" si="57"/>
        <v>-5.9999999999999984E-4</v>
      </c>
      <c r="AA285" s="12">
        <f t="shared" si="58"/>
        <v>-4.0000000000000007E-4</v>
      </c>
      <c r="AB285" s="5">
        <v>2</v>
      </c>
    </row>
    <row r="286" spans="1:28" x14ac:dyDescent="0.25">
      <c r="C286" s="5">
        <v>5</v>
      </c>
      <c r="D286" s="12">
        <v>130393373653.80452</v>
      </c>
      <c r="E286" s="12">
        <v>130393373653.80452</v>
      </c>
      <c r="F286" s="12">
        <v>0.44334918336462714</v>
      </c>
      <c r="G286" s="12">
        <v>0</v>
      </c>
      <c r="H286" s="12">
        <v>41748469228.349533</v>
      </c>
      <c r="I286" s="12">
        <v>41587423461.41748</v>
      </c>
      <c r="J286" s="12">
        <v>41587423461.41748</v>
      </c>
      <c r="K286" s="12">
        <v>-5.2080711232037033E-12</v>
      </c>
      <c r="L286" s="12">
        <v>-5.2080711232037033E-12</v>
      </c>
      <c r="M286" s="12">
        <v>0</v>
      </c>
      <c r="N286" s="12">
        <v>2.0000000000000001E-4</v>
      </c>
      <c r="O286" s="12">
        <v>297.32972443426945</v>
      </c>
      <c r="P286" s="12">
        <v>297.32972443426945</v>
      </c>
      <c r="Q286" s="12">
        <v>3.6947681518970352E-9</v>
      </c>
      <c r="R286" s="12">
        <v>0</v>
      </c>
      <c r="S286" s="12">
        <v>8.3318748047281783E-5</v>
      </c>
      <c r="T286" s="12">
        <v>9.6394771165339715E-6</v>
      </c>
      <c r="U286" s="12">
        <v>9.6394771165339715E-6</v>
      </c>
      <c r="V286" s="12">
        <v>0</v>
      </c>
      <c r="W286" s="12">
        <v>0</v>
      </c>
      <c r="X286" s="12">
        <v>2.2013392950129438</v>
      </c>
      <c r="Y286" s="12">
        <v>4383.8137821521032</v>
      </c>
      <c r="Z286" s="12">
        <f t="shared" si="57"/>
        <v>-3.9999999999999986E-4</v>
      </c>
      <c r="AA286" s="12">
        <f t="shared" si="58"/>
        <v>-2.0000000000000006E-4</v>
      </c>
      <c r="AB286" s="5">
        <v>2</v>
      </c>
    </row>
    <row r="287" spans="1:28" x14ac:dyDescent="0.25">
      <c r="C287" s="5">
        <v>6</v>
      </c>
      <c r="D287" s="12">
        <v>133694067732.25832</v>
      </c>
      <c r="E287" s="12">
        <v>133694067732.25832</v>
      </c>
      <c r="F287" s="12">
        <v>0.45246468594209421</v>
      </c>
      <c r="G287" s="12">
        <v>0</v>
      </c>
      <c r="H287" s="12">
        <v>42524038404.635956</v>
      </c>
      <c r="I287" s="12">
        <v>41626201920.231796</v>
      </c>
      <c r="J287" s="12">
        <v>41626201920.231796</v>
      </c>
      <c r="K287" s="12">
        <v>-4.0378021329224056E-12</v>
      </c>
      <c r="L287" s="12">
        <v>-4.0378021329224056E-12</v>
      </c>
      <c r="M287" s="12">
        <v>0</v>
      </c>
      <c r="N287" s="12">
        <v>2.0000000000000001E-4</v>
      </c>
      <c r="O287" s="12">
        <v>334.83495718418726</v>
      </c>
      <c r="P287" s="12">
        <v>334.83495718418726</v>
      </c>
      <c r="Q287" s="12">
        <v>2.8812607167372634E-9</v>
      </c>
      <c r="R287" s="12">
        <v>0</v>
      </c>
      <c r="S287" s="12">
        <v>9.2819470456790502E-5</v>
      </c>
      <c r="T287" s="12">
        <v>9.2710817577979193E-6</v>
      </c>
      <c r="U287" s="12">
        <v>9.2710817577979193E-6</v>
      </c>
      <c r="V287" s="12">
        <v>0</v>
      </c>
      <c r="W287" s="12">
        <v>0</v>
      </c>
      <c r="X287" s="12">
        <v>2.156097759729569</v>
      </c>
      <c r="Y287" s="12">
        <v>4351.4983998068346</v>
      </c>
      <c r="Z287" s="12">
        <f t="shared" si="57"/>
        <v>-1.9999999999999985E-4</v>
      </c>
      <c r="AA287" s="12">
        <f t="shared" si="58"/>
        <v>0</v>
      </c>
      <c r="AB287" s="5">
        <v>2</v>
      </c>
    </row>
    <row r="288" spans="1:28" x14ac:dyDescent="0.25">
      <c r="C288" s="5">
        <v>7</v>
      </c>
      <c r="D288" s="12">
        <v>136706017420.20265</v>
      </c>
      <c r="E288" s="12">
        <v>136706017420.20265</v>
      </c>
      <c r="F288" s="12">
        <v>0.46078276525846618</v>
      </c>
      <c r="G288" s="12">
        <v>0</v>
      </c>
      <c r="H288" s="12">
        <v>43231760866.32785</v>
      </c>
      <c r="I288" s="12">
        <v>41661588043.316391</v>
      </c>
      <c r="J288" s="12">
        <v>41661588043.316391</v>
      </c>
      <c r="K288" s="12">
        <v>-2.9699081578043359E-12</v>
      </c>
      <c r="L288" s="12">
        <v>-2.9699081578043359E-12</v>
      </c>
      <c r="M288" s="12">
        <v>0</v>
      </c>
      <c r="N288" s="12">
        <v>2.0000000000000001E-4</v>
      </c>
      <c r="O288" s="12">
        <v>369.05923589417068</v>
      </c>
      <c r="P288" s="12">
        <v>369.05923589417068</v>
      </c>
      <c r="Q288" s="12">
        <v>2.1389188312942831E-9</v>
      </c>
      <c r="R288" s="12">
        <v>0</v>
      </c>
      <c r="S288" s="12">
        <v>1.0148907061251611E-4</v>
      </c>
      <c r="T288" s="12">
        <v>8.934913588494272E-6</v>
      </c>
      <c r="U288" s="12">
        <v>8.934913588494272E-6</v>
      </c>
      <c r="V288" s="12">
        <v>0</v>
      </c>
      <c r="W288" s="12">
        <v>0</v>
      </c>
      <c r="X288" s="12">
        <v>2.1148139494642093</v>
      </c>
      <c r="Y288" s="12">
        <v>4322.0099639030068</v>
      </c>
      <c r="Z288" s="12">
        <f t="shared" si="57"/>
        <v>0</v>
      </c>
      <c r="AA288" s="12">
        <f t="shared" si="58"/>
        <v>2.0000000000000001E-4</v>
      </c>
      <c r="AB288" s="5">
        <v>2</v>
      </c>
    </row>
    <row r="289" spans="1:28" x14ac:dyDescent="0.25">
      <c r="C289" s="5">
        <v>8</v>
      </c>
      <c r="D289" s="12">
        <v>139493895941.34009</v>
      </c>
      <c r="E289" s="12">
        <v>139493895941.34009</v>
      </c>
      <c r="F289" s="12">
        <v>0.46848202888031565</v>
      </c>
      <c r="G289" s="12">
        <v>0</v>
      </c>
      <c r="H289" s="12">
        <v>43886832980.505142</v>
      </c>
      <c r="I289" s="12">
        <v>41694341649.025253</v>
      </c>
      <c r="J289" s="12">
        <v>41694341649.025253</v>
      </c>
      <c r="K289" s="12">
        <v>-1.9814591515011557E-12</v>
      </c>
      <c r="L289" s="12">
        <v>-1.9814591515011557E-12</v>
      </c>
      <c r="M289" s="12">
        <v>0</v>
      </c>
      <c r="N289" s="12">
        <v>2.0000000000000001E-4</v>
      </c>
      <c r="O289" s="12">
        <v>400.73743154892759</v>
      </c>
      <c r="P289" s="12">
        <v>400.73743154892759</v>
      </c>
      <c r="Q289" s="12">
        <v>1.451802772865151E-9</v>
      </c>
      <c r="R289" s="12">
        <v>0</v>
      </c>
      <c r="S289" s="12">
        <v>1.0951370401118796E-4</v>
      </c>
      <c r="T289" s="12">
        <v>8.6237543342600595E-6</v>
      </c>
      <c r="U289" s="12">
        <v>8.6237543342600595E-6</v>
      </c>
      <c r="V289" s="12">
        <v>0</v>
      </c>
      <c r="W289" s="12">
        <v>0</v>
      </c>
      <c r="X289" s="12">
        <v>2.0766014094705332</v>
      </c>
      <c r="Y289" s="12">
        <v>4294.7152924789525</v>
      </c>
      <c r="Z289" s="12">
        <f t="shared" si="57"/>
        <v>2.0000000000000001E-4</v>
      </c>
      <c r="AA289" s="12">
        <f t="shared" si="58"/>
        <v>4.0000000000000002E-4</v>
      </c>
      <c r="AB289" s="5">
        <v>2</v>
      </c>
    </row>
    <row r="290" spans="1:28" x14ac:dyDescent="0.25">
      <c r="C290" s="5">
        <v>9</v>
      </c>
      <c r="D290" s="12">
        <v>142101326413.26263</v>
      </c>
      <c r="E290" s="12">
        <v>142101326413.26263</v>
      </c>
      <c r="F290" s="12">
        <v>0.47568295045088127</v>
      </c>
      <c r="G290" s="12">
        <v>0</v>
      </c>
      <c r="H290" s="12">
        <v>44499504938.362076</v>
      </c>
      <c r="I290" s="12">
        <v>41724975246.918106</v>
      </c>
      <c r="J290" s="12">
        <v>41724975246.918106</v>
      </c>
      <c r="K290" s="12">
        <v>-1.0569884331985059E-12</v>
      </c>
      <c r="L290" s="12">
        <v>-1.0569884331985059E-12</v>
      </c>
      <c r="M290" s="12">
        <v>0</v>
      </c>
      <c r="N290" s="12">
        <v>2.0000000000000001E-4</v>
      </c>
      <c r="O290" s="12">
        <v>430.36522631095943</v>
      </c>
      <c r="P290" s="12">
        <v>430.36522631095943</v>
      </c>
      <c r="Q290" s="12">
        <v>8.0916094506970909E-10</v>
      </c>
      <c r="R290" s="12">
        <v>0</v>
      </c>
      <c r="S290" s="12">
        <v>1.1701893549493546E-4</v>
      </c>
      <c r="T290" s="12">
        <v>8.3327351542780133E-6</v>
      </c>
      <c r="U290" s="12">
        <v>8.3327351542780133E-6</v>
      </c>
      <c r="V290" s="12">
        <v>0</v>
      </c>
      <c r="W290" s="12">
        <v>0</v>
      </c>
      <c r="X290" s="12">
        <v>2.0408622119288786</v>
      </c>
      <c r="Y290" s="12">
        <v>4269.1872942349137</v>
      </c>
      <c r="Z290" s="12">
        <f t="shared" si="57"/>
        <v>4.0000000000000002E-4</v>
      </c>
      <c r="AA290" s="12">
        <f t="shared" si="58"/>
        <v>6.0000000000000006E-4</v>
      </c>
      <c r="AB290" s="5">
        <v>2</v>
      </c>
    </row>
    <row r="291" spans="1:28" x14ac:dyDescent="0.25">
      <c r="C291" s="5">
        <v>10</v>
      </c>
      <c r="D291" s="12">
        <v>144559382863.40314</v>
      </c>
      <c r="E291" s="12">
        <v>144559382863.40314</v>
      </c>
      <c r="F291" s="12">
        <v>0.48247134688334048</v>
      </c>
      <c r="G291" s="12">
        <v>0</v>
      </c>
      <c r="H291" s="12">
        <v>45077078252.031311</v>
      </c>
      <c r="I291" s="12">
        <v>41753853912.601562</v>
      </c>
      <c r="J291" s="12">
        <v>41753853912.601562</v>
      </c>
      <c r="K291" s="12">
        <v>-1.8547863205151817E-13</v>
      </c>
      <c r="L291" s="12">
        <v>-1.8547863205151817E-13</v>
      </c>
      <c r="M291" s="12">
        <v>0</v>
      </c>
      <c r="N291" s="12">
        <v>2.0000000000000001E-4</v>
      </c>
      <c r="O291" s="12">
        <v>458.29570913781413</v>
      </c>
      <c r="P291" s="12">
        <v>458.29570913781413</v>
      </c>
      <c r="Q291" s="12">
        <v>2.0333467014015736E-10</v>
      </c>
      <c r="R291" s="12">
        <v>0</v>
      </c>
      <c r="S291" s="12">
        <v>1.2409420858738355E-4</v>
      </c>
      <c r="T291" s="12">
        <v>8.0583878302851273E-6</v>
      </c>
      <c r="U291" s="12">
        <v>8.0583878302851273E-6</v>
      </c>
      <c r="V291" s="12">
        <v>0</v>
      </c>
      <c r="W291" s="12">
        <v>0</v>
      </c>
      <c r="X291" s="12">
        <v>2.0071704352981738</v>
      </c>
      <c r="Y291" s="12">
        <v>4245.1217394986952</v>
      </c>
      <c r="Z291" s="12">
        <f t="shared" si="57"/>
        <v>6.0000000000000006E-4</v>
      </c>
      <c r="AA291" s="12">
        <f t="shared" si="58"/>
        <v>8.0000000000000004E-4</v>
      </c>
      <c r="AB291" s="5">
        <v>2</v>
      </c>
    </row>
    <row r="292" spans="1:28" x14ac:dyDescent="0.25">
      <c r="C292" s="5">
        <v>11</v>
      </c>
      <c r="D292" s="12">
        <v>146891128675.39441</v>
      </c>
      <c r="E292" s="12">
        <v>146891128675.39441</v>
      </c>
      <c r="F292" s="12">
        <v>0.48891091215476401</v>
      </c>
      <c r="G292" s="12">
        <v>0</v>
      </c>
      <c r="H292" s="12">
        <v>45624972160.321823</v>
      </c>
      <c r="I292" s="12">
        <v>41781248608.01609</v>
      </c>
      <c r="J292" s="12">
        <v>41781248608.01609</v>
      </c>
      <c r="K292" s="12">
        <v>6.4124742984088394E-13</v>
      </c>
      <c r="L292" s="12">
        <v>6.4124742984088394E-13</v>
      </c>
      <c r="M292" s="12">
        <v>0</v>
      </c>
      <c r="N292" s="12">
        <v>2.0000000000000001E-4</v>
      </c>
      <c r="O292" s="12">
        <v>484.79094538622951</v>
      </c>
      <c r="P292" s="12">
        <v>484.79094538622951</v>
      </c>
      <c r="Q292" s="12">
        <v>-3.7136038183089965E-10</v>
      </c>
      <c r="R292" s="12">
        <v>0</v>
      </c>
      <c r="S292" s="12">
        <v>1.3080590896394234E-4</v>
      </c>
      <c r="T292" s="12">
        <v>7.7981382238471331E-6</v>
      </c>
      <c r="U292" s="12">
        <v>7.7981382238471331E-6</v>
      </c>
      <c r="V292" s="12">
        <v>0</v>
      </c>
      <c r="W292" s="12">
        <v>0</v>
      </c>
      <c r="X292" s="12">
        <v>1.9752099573145603</v>
      </c>
      <c r="Y292" s="12">
        <v>4222.2928266532572</v>
      </c>
      <c r="Z292" s="12">
        <f t="shared" si="57"/>
        <v>8.0000000000000004E-4</v>
      </c>
      <c r="AA292" s="12">
        <f t="shared" si="58"/>
        <v>1E-3</v>
      </c>
      <c r="AB292" s="5">
        <v>2</v>
      </c>
    </row>
    <row r="293" spans="1:28" x14ac:dyDescent="0.25">
      <c r="B293" t="s">
        <v>296</v>
      </c>
      <c r="C293" s="14">
        <v>12</v>
      </c>
      <c r="D293" s="12">
        <v>149114240292.97565</v>
      </c>
      <c r="E293" s="12">
        <v>149114240292.97565</v>
      </c>
      <c r="F293" s="12">
        <v>0.49505046316991042</v>
      </c>
      <c r="G293" s="12">
        <v>0</v>
      </c>
      <c r="H293" s="12">
        <v>46147340124.470734</v>
      </c>
      <c r="I293" s="12">
        <v>41807367006.223534</v>
      </c>
      <c r="J293" s="12">
        <v>41807367006.223534</v>
      </c>
      <c r="K293" s="12">
        <v>1.4294569779393703E-12</v>
      </c>
      <c r="L293" s="12">
        <v>1.4294569779393703E-12</v>
      </c>
      <c r="M293" s="12">
        <v>0</v>
      </c>
      <c r="N293" s="12">
        <v>2.0000000000000001E-4</v>
      </c>
      <c r="O293" s="12">
        <v>510.05178951919709</v>
      </c>
      <c r="P293" s="12">
        <v>510.05178951919709</v>
      </c>
      <c r="Q293" s="12">
        <v>-9.1928084555942565E-10</v>
      </c>
      <c r="R293" s="12">
        <v>0</v>
      </c>
      <c r="S293" s="12">
        <v>1.3720491652476646E-4</v>
      </c>
      <c r="T293" s="12">
        <v>7.5500134408764032E-6</v>
      </c>
      <c r="U293" s="12">
        <v>7.5500134408764032E-6</v>
      </c>
      <c r="V293" s="12">
        <v>0</v>
      </c>
      <c r="W293" s="12">
        <v>0</v>
      </c>
      <c r="X293" s="12">
        <v>1.9447384927392071</v>
      </c>
      <c r="Y293" s="12">
        <v>4200.5274948137194</v>
      </c>
      <c r="Z293" s="12">
        <f t="shared" ref="Z293:AA293" si="59">Z292+0.0002</f>
        <v>1E-3</v>
      </c>
      <c r="AA293" s="12">
        <f t="shared" si="59"/>
        <v>1.2000000000000001E-3</v>
      </c>
      <c r="AB293" s="5">
        <v>2</v>
      </c>
    </row>
    <row r="297" spans="1:28" x14ac:dyDescent="0.25">
      <c r="A297" s="56" t="s">
        <v>303</v>
      </c>
      <c r="C297" s="3" t="s">
        <v>0</v>
      </c>
      <c r="D297" s="3" t="s">
        <v>1</v>
      </c>
      <c r="E297" s="3" t="s">
        <v>2</v>
      </c>
      <c r="F297" s="3" t="s">
        <v>3</v>
      </c>
      <c r="G297" s="3" t="s">
        <v>4</v>
      </c>
      <c r="H297" s="3" t="s">
        <v>232</v>
      </c>
      <c r="I297" s="3" t="s">
        <v>6</v>
      </c>
      <c r="J297" s="3" t="s">
        <v>7</v>
      </c>
      <c r="K297" s="3" t="s">
        <v>8</v>
      </c>
      <c r="L297" s="3" t="s">
        <v>9</v>
      </c>
      <c r="M297" s="3" t="s">
        <v>10</v>
      </c>
      <c r="N297" s="3" t="s">
        <v>11</v>
      </c>
      <c r="O297" s="3" t="s">
        <v>12</v>
      </c>
      <c r="P297" s="3" t="s">
        <v>13</v>
      </c>
      <c r="Q297" s="3" t="s">
        <v>14</v>
      </c>
      <c r="R297" s="3" t="s">
        <v>15</v>
      </c>
      <c r="S297" s="3" t="s">
        <v>16</v>
      </c>
      <c r="T297" s="3" t="s">
        <v>21</v>
      </c>
      <c r="U297" s="3" t="s">
        <v>22</v>
      </c>
      <c r="V297" s="3" t="s">
        <v>23</v>
      </c>
      <c r="W297" s="3" t="s">
        <v>24</v>
      </c>
      <c r="X297" s="3" t="s">
        <v>83</v>
      </c>
      <c r="Y297" s="3" t="s">
        <v>17</v>
      </c>
      <c r="Z297" s="3" t="s">
        <v>18</v>
      </c>
      <c r="AA297" s="3" t="s">
        <v>19</v>
      </c>
      <c r="AB297" s="3" t="s">
        <v>20</v>
      </c>
    </row>
    <row r="298" spans="1:28" x14ac:dyDescent="0.25">
      <c r="A298" s="50" t="s">
        <v>309</v>
      </c>
      <c r="B298" t="s">
        <v>295</v>
      </c>
      <c r="C298" s="14">
        <v>1</v>
      </c>
      <c r="D298" s="12">
        <v>78380499674.137268</v>
      </c>
      <c r="E298" s="12">
        <v>78380499674.137268</v>
      </c>
      <c r="F298" s="1">
        <v>0.278894921149065</v>
      </c>
      <c r="G298" s="12">
        <v>0</v>
      </c>
      <c r="H298" s="57">
        <v>26749489742.783173</v>
      </c>
      <c r="I298" s="12">
        <v>30962474487.13916</v>
      </c>
      <c r="J298" s="12">
        <v>30962474487.13916</v>
      </c>
      <c r="K298" s="12">
        <v>-1.078952165012137E-11</v>
      </c>
      <c r="L298" s="12">
        <v>-1.078952165012137E-11</v>
      </c>
      <c r="M298" s="12">
        <v>0</v>
      </c>
      <c r="N298" s="12">
        <v>2.0000000000000001E-4</v>
      </c>
      <c r="O298" s="12">
        <v>2.3932414780897204</v>
      </c>
      <c r="P298" s="12">
        <v>2.3932414780897204</v>
      </c>
      <c r="Q298" s="12">
        <v>7.5560893839656799E-9</v>
      </c>
      <c r="R298" s="12">
        <v>0</v>
      </c>
      <c r="S298" s="12">
        <v>6.6062493490939009E-6</v>
      </c>
      <c r="T298" s="12">
        <v>9.3964923721779883E-6</v>
      </c>
      <c r="U298" s="12">
        <v>9.3964923721779883E-6</v>
      </c>
      <c r="V298" s="12">
        <v>0</v>
      </c>
      <c r="W298" s="12">
        <v>0</v>
      </c>
      <c r="X298" s="12">
        <v>1.9171130983376483</v>
      </c>
      <c r="Y298" s="12">
        <v>3477.9379273840341</v>
      </c>
      <c r="Z298" s="12">
        <v>-1.1999999999999999E-3</v>
      </c>
      <c r="AA298" s="12">
        <v>-1E-3</v>
      </c>
      <c r="AB298" s="5">
        <v>2</v>
      </c>
    </row>
    <row r="299" spans="1:28" x14ac:dyDescent="0.25">
      <c r="C299" s="5">
        <v>2</v>
      </c>
      <c r="D299" s="12">
        <v>86011853375.02005</v>
      </c>
      <c r="E299" s="12">
        <v>86011853375.02005</v>
      </c>
      <c r="F299" s="1">
        <v>0.2999703745768928</v>
      </c>
      <c r="G299" s="12">
        <v>0</v>
      </c>
      <c r="H299" s="57">
        <v>28542640687.119286</v>
      </c>
      <c r="I299" s="12">
        <v>31052132034.355965</v>
      </c>
      <c r="J299" s="12">
        <v>31052132034.355965</v>
      </c>
      <c r="K299" s="12">
        <v>-8.0838069192987165E-12</v>
      </c>
      <c r="L299" s="12">
        <v>-8.0838069192987165E-12</v>
      </c>
      <c r="M299" s="12">
        <v>0</v>
      </c>
      <c r="N299" s="12">
        <v>2.0000000000000001E-4</v>
      </c>
      <c r="O299" s="12">
        <v>89.107032561276753</v>
      </c>
      <c r="P299" s="12">
        <v>89.107032561276753</v>
      </c>
      <c r="Q299" s="12">
        <v>5.6752234726024625E-9</v>
      </c>
      <c r="R299" s="12">
        <v>0</v>
      </c>
      <c r="S299" s="12">
        <v>2.8572348417211244E-5</v>
      </c>
      <c r="T299" s="12">
        <v>8.5447456736183363E-6</v>
      </c>
      <c r="U299" s="12">
        <v>8.5447456736183363E-6</v>
      </c>
      <c r="V299" s="12">
        <v>0</v>
      </c>
      <c r="W299" s="12">
        <v>0</v>
      </c>
      <c r="X299" s="12">
        <v>1.8125126265847085</v>
      </c>
      <c r="Y299" s="12">
        <v>3403.2233047033633</v>
      </c>
      <c r="Z299" s="12">
        <f t="shared" ref="Z299:Z308" si="60">Z298+0.0002</f>
        <v>-9.999999999999998E-4</v>
      </c>
      <c r="AA299" s="12">
        <f t="shared" ref="AA299:AA308" si="61">AA298+0.0002</f>
        <v>-8.0000000000000004E-4</v>
      </c>
      <c r="AB299" s="5">
        <v>2</v>
      </c>
    </row>
    <row r="300" spans="1:28" x14ac:dyDescent="0.25">
      <c r="C300" s="5">
        <v>3</v>
      </c>
      <c r="D300" s="12">
        <v>91266042367.494904</v>
      </c>
      <c r="E300" s="12">
        <v>91266042367.494904</v>
      </c>
      <c r="F300" s="1">
        <v>0.31448082970087676</v>
      </c>
      <c r="G300" s="12">
        <v>0</v>
      </c>
      <c r="H300" s="57">
        <v>29777225575.051659</v>
      </c>
      <c r="I300" s="12">
        <v>31113861278.752586</v>
      </c>
      <c r="J300" s="12">
        <v>31113861278.752586</v>
      </c>
      <c r="K300" s="12">
        <v>-6.2209216288657852E-12</v>
      </c>
      <c r="L300" s="12">
        <v>-6.2209216288657852E-12</v>
      </c>
      <c r="M300" s="12">
        <v>0</v>
      </c>
      <c r="N300" s="12">
        <v>2.0000000000000001E-4</v>
      </c>
      <c r="O300" s="12">
        <v>148.80950010020655</v>
      </c>
      <c r="P300" s="12">
        <v>148.80950010020655</v>
      </c>
      <c r="Q300" s="12">
        <v>4.3802468072353954E-9</v>
      </c>
      <c r="R300" s="12">
        <v>0</v>
      </c>
      <c r="S300" s="12">
        <v>4.3696013294382844E-5</v>
      </c>
      <c r="T300" s="12">
        <v>7.9583178518504585E-6</v>
      </c>
      <c r="U300" s="12">
        <v>7.9583178518504585E-6</v>
      </c>
      <c r="V300" s="12">
        <v>0</v>
      </c>
      <c r="W300" s="12">
        <v>0</v>
      </c>
      <c r="X300" s="12">
        <v>1.740495174788653</v>
      </c>
      <c r="Y300" s="12">
        <v>3351.7822677061804</v>
      </c>
      <c r="Z300" s="12">
        <f t="shared" si="60"/>
        <v>-7.9999999999999982E-4</v>
      </c>
      <c r="AA300" s="12">
        <f t="shared" si="61"/>
        <v>-6.0000000000000006E-4</v>
      </c>
      <c r="AB300" s="5">
        <v>2</v>
      </c>
    </row>
    <row r="301" spans="1:28" x14ac:dyDescent="0.25">
      <c r="C301" s="5">
        <v>4</v>
      </c>
      <c r="D301" s="12">
        <v>95536836677.75946</v>
      </c>
      <c r="E301" s="12">
        <v>95536836677.75946</v>
      </c>
      <c r="F301" s="1">
        <v>0.32627545095862298</v>
      </c>
      <c r="G301" s="12">
        <v>0</v>
      </c>
      <c r="H301" s="57">
        <v>30780740698.40786</v>
      </c>
      <c r="I301" s="12">
        <v>31164037034.920395</v>
      </c>
      <c r="J301" s="12">
        <v>31164037034.920395</v>
      </c>
      <c r="K301" s="12">
        <v>-4.706701278122554E-12</v>
      </c>
      <c r="L301" s="12">
        <v>-4.706701278122554E-12</v>
      </c>
      <c r="M301" s="12">
        <v>0</v>
      </c>
      <c r="N301" s="12">
        <v>2.0000000000000001E-4</v>
      </c>
      <c r="O301" s="12">
        <v>197.33781894050674</v>
      </c>
      <c r="P301" s="12">
        <v>197.33781894050674</v>
      </c>
      <c r="Q301" s="12">
        <v>3.3276430690950224E-9</v>
      </c>
      <c r="R301" s="12">
        <v>0</v>
      </c>
      <c r="S301" s="12">
        <v>5.598907355549627E-5</v>
      </c>
      <c r="T301" s="12">
        <v>7.4816481682562663E-6</v>
      </c>
      <c r="U301" s="12">
        <v>7.4816481682562663E-6</v>
      </c>
      <c r="V301" s="12">
        <v>0</v>
      </c>
      <c r="W301" s="12">
        <v>0</v>
      </c>
      <c r="X301" s="12">
        <v>1.6819567925928749</v>
      </c>
      <c r="Y301" s="12">
        <v>3309.9691375663388</v>
      </c>
      <c r="Z301" s="12">
        <f t="shared" si="60"/>
        <v>-5.9999999999999984E-4</v>
      </c>
      <c r="AA301" s="12">
        <f t="shared" si="61"/>
        <v>-4.0000000000000007E-4</v>
      </c>
      <c r="AB301" s="5">
        <v>2</v>
      </c>
    </row>
    <row r="302" spans="1:28" x14ac:dyDescent="0.25">
      <c r="C302" s="5">
        <v>5</v>
      </c>
      <c r="D302" s="12">
        <v>99229745715.477783</v>
      </c>
      <c r="E302" s="12">
        <v>99229745715.477783</v>
      </c>
      <c r="F302" s="1">
        <v>0.33647413070644194</v>
      </c>
      <c r="G302" s="12">
        <v>0</v>
      </c>
      <c r="H302" s="57">
        <v>31648469228.349533</v>
      </c>
      <c r="I302" s="12">
        <v>31207423461.41748</v>
      </c>
      <c r="J302" s="12">
        <v>31207423461.41748</v>
      </c>
      <c r="K302" s="12">
        <v>-3.3973715347263432E-12</v>
      </c>
      <c r="L302" s="12">
        <v>-3.3973715347263432E-12</v>
      </c>
      <c r="M302" s="12">
        <v>0</v>
      </c>
      <c r="N302" s="12">
        <v>2.0000000000000001E-4</v>
      </c>
      <c r="O302" s="12">
        <v>239.29972443426948</v>
      </c>
      <c r="P302" s="12">
        <v>239.29972443426948</v>
      </c>
      <c r="Q302" s="12">
        <v>2.4174681518970351E-9</v>
      </c>
      <c r="R302" s="12">
        <v>0</v>
      </c>
      <c r="S302" s="12">
        <v>6.6618748047281783E-5</v>
      </c>
      <c r="T302" s="12">
        <v>7.0694771165339715E-6</v>
      </c>
      <c r="U302" s="12">
        <v>7.0694771165339715E-6</v>
      </c>
      <c r="V302" s="12">
        <v>0</v>
      </c>
      <c r="W302" s="12">
        <v>0</v>
      </c>
      <c r="X302" s="12">
        <v>1.6313392950129439</v>
      </c>
      <c r="Y302" s="12">
        <v>3273.8137821521032</v>
      </c>
      <c r="Z302" s="12">
        <f t="shared" si="60"/>
        <v>-3.9999999999999986E-4</v>
      </c>
      <c r="AA302" s="12">
        <f t="shared" si="61"/>
        <v>-2.0000000000000006E-4</v>
      </c>
      <c r="AB302" s="5">
        <v>2</v>
      </c>
    </row>
    <row r="303" spans="1:28" x14ac:dyDescent="0.25">
      <c r="C303" s="5">
        <v>6</v>
      </c>
      <c r="D303" s="12">
        <v>102530439793.93158</v>
      </c>
      <c r="E303" s="12">
        <v>102530439793.93158</v>
      </c>
      <c r="F303" s="1">
        <v>0.34558963328390901</v>
      </c>
      <c r="G303" s="12">
        <v>0</v>
      </c>
      <c r="H303" s="57">
        <v>32424038404.635956</v>
      </c>
      <c r="I303" s="12">
        <v>31246201920.231796</v>
      </c>
      <c r="J303" s="12">
        <v>31246201920.231796</v>
      </c>
      <c r="K303" s="12">
        <v>-2.2271025444450455E-12</v>
      </c>
      <c r="L303" s="12">
        <v>-2.2271025444450455E-12</v>
      </c>
      <c r="M303" s="12">
        <v>0</v>
      </c>
      <c r="N303" s="12">
        <v>2.0000000000000001E-4</v>
      </c>
      <c r="O303" s="12">
        <v>276.80495718418729</v>
      </c>
      <c r="P303" s="12">
        <v>276.80495718418729</v>
      </c>
      <c r="Q303" s="12">
        <v>1.6039607167372632E-9</v>
      </c>
      <c r="R303" s="12">
        <v>0</v>
      </c>
      <c r="S303" s="12">
        <v>7.6119470456790503E-5</v>
      </c>
      <c r="T303" s="12">
        <v>6.7010817577979193E-6</v>
      </c>
      <c r="U303" s="12">
        <v>6.7010817577979193E-6</v>
      </c>
      <c r="V303" s="12">
        <v>0</v>
      </c>
      <c r="W303" s="12">
        <v>0</v>
      </c>
      <c r="X303" s="12">
        <v>1.5860977597295691</v>
      </c>
      <c r="Y303" s="12">
        <v>3241.4983998068346</v>
      </c>
      <c r="Z303" s="12">
        <f t="shared" si="60"/>
        <v>-1.9999999999999985E-4</v>
      </c>
      <c r="AA303" s="12">
        <f t="shared" si="61"/>
        <v>0</v>
      </c>
      <c r="AB303" s="5">
        <v>2</v>
      </c>
    </row>
    <row r="304" spans="1:28" x14ac:dyDescent="0.25">
      <c r="C304" s="5">
        <v>7</v>
      </c>
      <c r="D304" s="12">
        <v>105542389481.87592</v>
      </c>
      <c r="E304" s="12">
        <v>105542389481.87592</v>
      </c>
      <c r="F304" s="1">
        <v>0.35390771260028098</v>
      </c>
      <c r="G304" s="12">
        <v>0</v>
      </c>
      <c r="H304" s="57">
        <v>33131760866.32785</v>
      </c>
      <c r="I304" s="12">
        <v>31281588043.316391</v>
      </c>
      <c r="J304" s="12">
        <v>31281588043.316391</v>
      </c>
      <c r="K304" s="12">
        <v>-1.1592085693269759E-12</v>
      </c>
      <c r="L304" s="12">
        <v>-1.1592085693269759E-12</v>
      </c>
      <c r="M304" s="12">
        <v>0</v>
      </c>
      <c r="N304" s="12">
        <v>2.0000000000000001E-4</v>
      </c>
      <c r="O304" s="12">
        <v>311.02923589417071</v>
      </c>
      <c r="P304" s="12">
        <v>311.02923589417071</v>
      </c>
      <c r="Q304" s="12">
        <v>8.6161883129428302E-10</v>
      </c>
      <c r="R304" s="12">
        <v>0</v>
      </c>
      <c r="S304" s="12">
        <v>8.478907061251611E-5</v>
      </c>
      <c r="T304" s="12">
        <v>6.3649135884942721E-6</v>
      </c>
      <c r="U304" s="12">
        <v>6.3649135884942721E-6</v>
      </c>
      <c r="V304" s="12">
        <v>0</v>
      </c>
      <c r="W304" s="12">
        <v>0</v>
      </c>
      <c r="X304" s="12">
        <v>1.544813949464209</v>
      </c>
      <c r="Y304" s="12">
        <v>3212.0099639030068</v>
      </c>
      <c r="Z304" s="12">
        <f t="shared" si="60"/>
        <v>0</v>
      </c>
      <c r="AA304" s="12">
        <f t="shared" si="61"/>
        <v>2.0000000000000001E-4</v>
      </c>
      <c r="AB304" s="5">
        <v>2</v>
      </c>
    </row>
    <row r="305" spans="1:28" x14ac:dyDescent="0.25">
      <c r="C305" s="5">
        <v>8</v>
      </c>
      <c r="D305" s="12">
        <v>108330268003.01337</v>
      </c>
      <c r="E305" s="12">
        <v>108330268003.01337</v>
      </c>
      <c r="F305" s="1">
        <v>0.36160697622213045</v>
      </c>
      <c r="G305" s="12">
        <v>0</v>
      </c>
      <c r="H305" s="57">
        <v>33786832980.505142</v>
      </c>
      <c r="I305" s="12">
        <v>31314341649.025253</v>
      </c>
      <c r="J305" s="12">
        <v>31314341649.025253</v>
      </c>
      <c r="K305" s="12">
        <v>-1.7075956302379569E-13</v>
      </c>
      <c r="L305" s="12">
        <v>-1.7075956302379569E-13</v>
      </c>
      <c r="M305" s="12">
        <v>0</v>
      </c>
      <c r="N305" s="12">
        <v>2.0000000000000001E-4</v>
      </c>
      <c r="O305" s="12">
        <v>342.70743154892762</v>
      </c>
      <c r="P305" s="12">
        <v>342.70743154892762</v>
      </c>
      <c r="Q305" s="12">
        <v>1.7450277286515088E-10</v>
      </c>
      <c r="R305" s="12">
        <v>0</v>
      </c>
      <c r="S305" s="12">
        <v>9.2813704011187963E-5</v>
      </c>
      <c r="T305" s="12">
        <v>6.0537543342600596E-6</v>
      </c>
      <c r="U305" s="12">
        <v>6.0537543342600596E-6</v>
      </c>
      <c r="V305" s="12">
        <v>0</v>
      </c>
      <c r="W305" s="12">
        <v>0</v>
      </c>
      <c r="X305" s="12">
        <v>1.5066014094705333</v>
      </c>
      <c r="Y305" s="12">
        <v>3184.7152924789525</v>
      </c>
      <c r="Z305" s="12">
        <f t="shared" si="60"/>
        <v>2.0000000000000001E-4</v>
      </c>
      <c r="AA305" s="12">
        <f t="shared" si="61"/>
        <v>4.0000000000000002E-4</v>
      </c>
      <c r="AB305" s="5">
        <v>2</v>
      </c>
    </row>
    <row r="306" spans="1:28" x14ac:dyDescent="0.25">
      <c r="C306" s="5">
        <v>9</v>
      </c>
      <c r="D306" s="12">
        <v>110937698474.93591</v>
      </c>
      <c r="E306" s="12">
        <v>110937698474.93591</v>
      </c>
      <c r="F306" s="1">
        <v>0.36880789779269607</v>
      </c>
      <c r="G306" s="12">
        <v>0</v>
      </c>
      <c r="H306" s="57">
        <v>34399504938.362076</v>
      </c>
      <c r="I306" s="12">
        <v>31344975246.918106</v>
      </c>
      <c r="J306" s="12">
        <v>31344975246.918106</v>
      </c>
      <c r="K306" s="12">
        <v>7.537111552788541E-13</v>
      </c>
      <c r="L306" s="12">
        <v>7.537111552788541E-13</v>
      </c>
      <c r="M306" s="12">
        <v>0</v>
      </c>
      <c r="N306" s="12">
        <v>2.0000000000000001E-4</v>
      </c>
      <c r="O306" s="12">
        <v>372.33522631095946</v>
      </c>
      <c r="P306" s="12">
        <v>372.33522631095946</v>
      </c>
      <c r="Q306" s="12">
        <v>-4.6813905493029104E-10</v>
      </c>
      <c r="R306" s="12">
        <v>0</v>
      </c>
      <c r="S306" s="12">
        <v>1.0031893549493546E-4</v>
      </c>
      <c r="T306" s="12">
        <v>5.7627351542780133E-6</v>
      </c>
      <c r="U306" s="12">
        <v>5.7627351542780133E-6</v>
      </c>
      <c r="V306" s="12">
        <v>0</v>
      </c>
      <c r="W306" s="12">
        <v>0</v>
      </c>
      <c r="X306" s="12">
        <v>1.4708622119288788</v>
      </c>
      <c r="Y306" s="12">
        <v>3159.1872942349137</v>
      </c>
      <c r="Z306" s="12">
        <f t="shared" si="60"/>
        <v>4.0000000000000002E-4</v>
      </c>
      <c r="AA306" s="12">
        <f t="shared" si="61"/>
        <v>6.0000000000000006E-4</v>
      </c>
      <c r="AB306" s="5">
        <v>2</v>
      </c>
    </row>
    <row r="307" spans="1:28" x14ac:dyDescent="0.25">
      <c r="C307" s="5">
        <v>10</v>
      </c>
      <c r="D307" s="12">
        <v>113395754925.07639</v>
      </c>
      <c r="E307" s="12">
        <v>113395754925.07639</v>
      </c>
      <c r="F307" s="1">
        <v>0.37559629422515528</v>
      </c>
      <c r="G307" s="12">
        <v>0</v>
      </c>
      <c r="H307" s="57">
        <v>34977078252.031311</v>
      </c>
      <c r="I307" s="12">
        <v>31373853912.601562</v>
      </c>
      <c r="J307" s="12">
        <v>31373853912.601562</v>
      </c>
      <c r="K307" s="12">
        <v>1.6252209564258419E-12</v>
      </c>
      <c r="L307" s="12">
        <v>1.6252209564258419E-12</v>
      </c>
      <c r="M307" s="12">
        <v>0</v>
      </c>
      <c r="N307" s="12">
        <v>2.0000000000000001E-4</v>
      </c>
      <c r="O307" s="12">
        <v>400.2657091378141</v>
      </c>
      <c r="P307" s="12">
        <v>400.2657091378141</v>
      </c>
      <c r="Q307" s="12">
        <v>-1.0739653298598428E-9</v>
      </c>
      <c r="R307" s="12">
        <v>0</v>
      </c>
      <c r="S307" s="12">
        <v>1.0739420858738355E-4</v>
      </c>
      <c r="T307" s="12">
        <v>5.4883878302851273E-6</v>
      </c>
      <c r="U307" s="12">
        <v>5.4883878302851273E-6</v>
      </c>
      <c r="V307" s="12">
        <v>0</v>
      </c>
      <c r="W307" s="12">
        <v>0</v>
      </c>
      <c r="X307" s="12">
        <v>1.4371704352981736</v>
      </c>
      <c r="Y307" s="12">
        <v>3135.1217394986952</v>
      </c>
      <c r="Z307" s="12">
        <f t="shared" si="60"/>
        <v>6.0000000000000006E-4</v>
      </c>
      <c r="AA307" s="12">
        <f t="shared" si="61"/>
        <v>8.0000000000000004E-4</v>
      </c>
      <c r="AB307" s="5">
        <v>2</v>
      </c>
    </row>
    <row r="308" spans="1:28" x14ac:dyDescent="0.25">
      <c r="C308" s="5">
        <v>11</v>
      </c>
      <c r="D308" s="12">
        <v>115727500737.06766</v>
      </c>
      <c r="E308" s="12">
        <v>115727500737.06766</v>
      </c>
      <c r="F308" s="1">
        <v>0.38203585949657881</v>
      </c>
      <c r="G308" s="12">
        <v>0</v>
      </c>
      <c r="H308" s="57">
        <v>35524972160.321823</v>
      </c>
      <c r="I308" s="12">
        <v>31401248608.01609</v>
      </c>
      <c r="J308" s="12">
        <v>31401248608.01609</v>
      </c>
      <c r="K308" s="12">
        <v>2.451947018318244E-12</v>
      </c>
      <c r="L308" s="12">
        <v>2.451947018318244E-12</v>
      </c>
      <c r="M308" s="12">
        <v>0</v>
      </c>
      <c r="N308" s="12">
        <v>2.0000000000000001E-4</v>
      </c>
      <c r="O308" s="12">
        <v>426.76094538622948</v>
      </c>
      <c r="P308" s="12">
        <v>426.76094538622948</v>
      </c>
      <c r="Q308" s="12">
        <v>-1.6486603818308998E-9</v>
      </c>
      <c r="R308" s="12">
        <v>0</v>
      </c>
      <c r="S308" s="12">
        <v>1.1410590896394234E-4</v>
      </c>
      <c r="T308" s="12">
        <v>5.2281382238471331E-6</v>
      </c>
      <c r="U308" s="12">
        <v>5.2281382238471331E-6</v>
      </c>
      <c r="V308" s="12">
        <v>0</v>
      </c>
      <c r="W308" s="12">
        <v>0</v>
      </c>
      <c r="X308" s="12">
        <v>1.4052099573145602</v>
      </c>
      <c r="Y308" s="12">
        <v>3112.2928266532572</v>
      </c>
      <c r="Z308" s="12">
        <f t="shared" si="60"/>
        <v>8.0000000000000004E-4</v>
      </c>
      <c r="AA308" s="12">
        <f t="shared" si="61"/>
        <v>1E-3</v>
      </c>
      <c r="AB308" s="5">
        <v>2</v>
      </c>
    </row>
    <row r="309" spans="1:28" x14ac:dyDescent="0.25">
      <c r="B309" t="s">
        <v>296</v>
      </c>
      <c r="C309" s="14">
        <v>12</v>
      </c>
      <c r="D309" s="12">
        <v>117950612354.6489</v>
      </c>
      <c r="E309" s="12">
        <v>117950612354.6489</v>
      </c>
      <c r="F309" s="1">
        <v>0.38817541051172522</v>
      </c>
      <c r="G309" s="12">
        <v>0</v>
      </c>
      <c r="H309" s="57">
        <v>36047340124.470734</v>
      </c>
      <c r="I309" s="12">
        <v>31427367006.223534</v>
      </c>
      <c r="J309" s="12">
        <v>31427367006.223534</v>
      </c>
      <c r="K309" s="12">
        <v>3.2401565664167303E-12</v>
      </c>
      <c r="L309" s="12">
        <v>3.2401565664167303E-12</v>
      </c>
      <c r="M309" s="12">
        <v>0</v>
      </c>
      <c r="N309" s="12">
        <v>2.0000000000000001E-4</v>
      </c>
      <c r="O309" s="12">
        <v>452.02178951919706</v>
      </c>
      <c r="P309" s="12">
        <v>452.02178951919706</v>
      </c>
      <c r="Q309" s="12">
        <v>-2.1965808455594258E-9</v>
      </c>
      <c r="R309" s="12">
        <v>0</v>
      </c>
      <c r="S309" s="12">
        <v>1.2050491652476646E-4</v>
      </c>
      <c r="T309" s="12">
        <v>4.9800134408764032E-6</v>
      </c>
      <c r="U309" s="12">
        <v>4.9800134408764032E-6</v>
      </c>
      <c r="V309" s="12">
        <v>0</v>
      </c>
      <c r="W309" s="12">
        <v>0</v>
      </c>
      <c r="X309" s="12">
        <v>1.374738492739207</v>
      </c>
      <c r="Y309" s="12">
        <v>3090.5274948137194</v>
      </c>
      <c r="Z309" s="12">
        <f t="shared" ref="Z309:AA309" si="62">Z308+0.0002</f>
        <v>1E-3</v>
      </c>
      <c r="AA309" s="12">
        <f t="shared" si="62"/>
        <v>1.2000000000000001E-3</v>
      </c>
      <c r="AB309" s="5">
        <v>2</v>
      </c>
    </row>
    <row r="312" spans="1:28" x14ac:dyDescent="0.25">
      <c r="A312" s="56" t="s">
        <v>304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x14ac:dyDescent="0.25">
      <c r="A313" s="50" t="s">
        <v>309</v>
      </c>
      <c r="B313" t="s">
        <v>295</v>
      </c>
      <c r="C313" s="3" t="s">
        <v>0</v>
      </c>
      <c r="D313" s="3" t="s">
        <v>1</v>
      </c>
      <c r="E313" s="3" t="s">
        <v>2</v>
      </c>
      <c r="F313" s="3" t="s">
        <v>3</v>
      </c>
      <c r="G313" s="3" t="s">
        <v>4</v>
      </c>
      <c r="H313" s="3" t="s">
        <v>232</v>
      </c>
      <c r="I313" s="3" t="s">
        <v>6</v>
      </c>
      <c r="J313" s="3" t="s">
        <v>7</v>
      </c>
      <c r="K313" s="3" t="s">
        <v>8</v>
      </c>
      <c r="L313" s="3" t="s">
        <v>9</v>
      </c>
      <c r="M313" s="3" t="s">
        <v>10</v>
      </c>
      <c r="N313" s="3" t="s">
        <v>11</v>
      </c>
      <c r="O313" s="3" t="s">
        <v>12</v>
      </c>
      <c r="P313" s="3" t="s">
        <v>13</v>
      </c>
      <c r="Q313" s="3" t="s">
        <v>14</v>
      </c>
      <c r="R313" s="3" t="s">
        <v>15</v>
      </c>
      <c r="S313" s="3" t="s">
        <v>16</v>
      </c>
      <c r="T313" s="3" t="s">
        <v>21</v>
      </c>
      <c r="U313" s="3" t="s">
        <v>22</v>
      </c>
      <c r="V313" s="3" t="s">
        <v>23</v>
      </c>
      <c r="W313" s="3" t="s">
        <v>24</v>
      </c>
      <c r="X313" s="3" t="s">
        <v>83</v>
      </c>
      <c r="Y313" s="3" t="s">
        <v>17</v>
      </c>
      <c r="Z313" s="3" t="s">
        <v>18</v>
      </c>
      <c r="AA313" s="3" t="s">
        <v>19</v>
      </c>
      <c r="AB313" s="3" t="s">
        <v>20</v>
      </c>
    </row>
    <row r="314" spans="1:28" x14ac:dyDescent="0.25">
      <c r="C314" s="14">
        <v>1</v>
      </c>
      <c r="D314" s="12">
        <v>47216871735.810547</v>
      </c>
      <c r="E314" s="12">
        <v>47216871735.810547</v>
      </c>
      <c r="F314" s="12">
        <v>0.1720198684908798</v>
      </c>
      <c r="G314" s="12">
        <v>0</v>
      </c>
      <c r="H314" s="12">
        <v>16649489742.783173</v>
      </c>
      <c r="I314" s="12">
        <v>20582474487.13916</v>
      </c>
      <c r="J314" s="12">
        <v>20582474487.13916</v>
      </c>
      <c r="K314" s="12">
        <v>-8.9788220616440109E-12</v>
      </c>
      <c r="L314" s="12">
        <v>-8.9788220616440109E-12</v>
      </c>
      <c r="M314" s="12">
        <v>0</v>
      </c>
      <c r="N314" s="12">
        <v>2.0000000000000001E-4</v>
      </c>
      <c r="O314" s="12">
        <v>-55.636758521910252</v>
      </c>
      <c r="P314" s="12">
        <v>-55.636758521910252</v>
      </c>
      <c r="Q314" s="12">
        <v>6.2787893839656806E-9</v>
      </c>
      <c r="R314" s="12">
        <v>0</v>
      </c>
      <c r="S314" s="12">
        <v>-1.0093750650906098E-5</v>
      </c>
      <c r="T314" s="12">
        <v>6.8264923721779892E-6</v>
      </c>
      <c r="U314" s="12">
        <v>6.8264923721779892E-6</v>
      </c>
      <c r="V314" s="12">
        <v>0</v>
      </c>
      <c r="W314" s="12">
        <v>0</v>
      </c>
      <c r="X314" s="12">
        <v>1.3471130983376485</v>
      </c>
      <c r="Y314" s="12">
        <v>2367.9379273840341</v>
      </c>
      <c r="Z314" s="12">
        <v>-1.1999999999999999E-3</v>
      </c>
      <c r="AA314" s="12">
        <v>-1E-3</v>
      </c>
      <c r="AB314" s="5">
        <v>2</v>
      </c>
    </row>
    <row r="315" spans="1:28" x14ac:dyDescent="0.25">
      <c r="C315" s="5">
        <v>2</v>
      </c>
      <c r="D315" s="12">
        <v>54848225436.693329</v>
      </c>
      <c r="E315" s="12">
        <v>54848225436.693329</v>
      </c>
      <c r="F315" s="12">
        <v>0.1930953219187076</v>
      </c>
      <c r="G315" s="12">
        <v>0</v>
      </c>
      <c r="H315" s="12">
        <v>18442640687.119286</v>
      </c>
      <c r="I315" s="12">
        <v>20672132034.355965</v>
      </c>
      <c r="J315" s="12">
        <v>20672132034.355965</v>
      </c>
      <c r="K315" s="12">
        <v>-6.2731073308213573E-12</v>
      </c>
      <c r="L315" s="12">
        <v>-6.2731073308213573E-12</v>
      </c>
      <c r="M315" s="12">
        <v>0</v>
      </c>
      <c r="N315" s="12">
        <v>2.0000000000000001E-4</v>
      </c>
      <c r="O315" s="12">
        <v>31.077032561276781</v>
      </c>
      <c r="P315" s="12">
        <v>31.077032561276781</v>
      </c>
      <c r="Q315" s="12">
        <v>4.3979234726024632E-9</v>
      </c>
      <c r="R315" s="12">
        <v>0</v>
      </c>
      <c r="S315" s="12">
        <v>1.1872348417211245E-5</v>
      </c>
      <c r="T315" s="12">
        <v>5.9747456736183372E-6</v>
      </c>
      <c r="U315" s="12">
        <v>5.9747456736183372E-6</v>
      </c>
      <c r="V315" s="12">
        <v>0</v>
      </c>
      <c r="W315" s="12">
        <v>0</v>
      </c>
      <c r="X315" s="12">
        <v>1.2425126265847086</v>
      </c>
      <c r="Y315" s="12">
        <v>2293.2233047033633</v>
      </c>
      <c r="Z315" s="12">
        <f t="shared" ref="Z315:Z324" si="63">Z314+0.0002</f>
        <v>-9.999999999999998E-4</v>
      </c>
      <c r="AA315" s="12">
        <f t="shared" ref="AA315:AA324" si="64">AA314+0.0002</f>
        <v>-8.0000000000000004E-4</v>
      </c>
      <c r="AB315" s="5">
        <v>2</v>
      </c>
    </row>
    <row r="316" spans="1:28" x14ac:dyDescent="0.25">
      <c r="C316" s="5">
        <v>3</v>
      </c>
      <c r="D316" s="12">
        <v>60102414429.168182</v>
      </c>
      <c r="E316" s="12">
        <v>60102414429.168182</v>
      </c>
      <c r="F316" s="12">
        <v>0.20760577704269156</v>
      </c>
      <c r="G316" s="12">
        <v>0</v>
      </c>
      <c r="H316" s="12">
        <v>19677225575.051659</v>
      </c>
      <c r="I316" s="12">
        <v>20733861278.752586</v>
      </c>
      <c r="J316" s="12">
        <v>20733861278.752586</v>
      </c>
      <c r="K316" s="12">
        <v>-4.410222040388426E-12</v>
      </c>
      <c r="L316" s="12">
        <v>-4.410222040388426E-12</v>
      </c>
      <c r="M316" s="12">
        <v>0</v>
      </c>
      <c r="N316" s="12">
        <v>2.0000000000000001E-4</v>
      </c>
      <c r="O316" s="12">
        <v>90.779500100206576</v>
      </c>
      <c r="P316" s="12">
        <v>90.779500100206576</v>
      </c>
      <c r="Q316" s="12">
        <v>3.1029468072353961E-9</v>
      </c>
      <c r="R316" s="12">
        <v>0</v>
      </c>
      <c r="S316" s="12">
        <v>2.6996013294382844E-5</v>
      </c>
      <c r="T316" s="12">
        <v>5.3883178518504594E-6</v>
      </c>
      <c r="U316" s="12">
        <v>5.3883178518504594E-6</v>
      </c>
      <c r="V316" s="12">
        <v>0</v>
      </c>
      <c r="W316" s="12">
        <v>0</v>
      </c>
      <c r="X316" s="12">
        <v>1.1704951747886532</v>
      </c>
      <c r="Y316" s="12">
        <v>2241.7822677061804</v>
      </c>
      <c r="Z316" s="12">
        <f t="shared" si="63"/>
        <v>-7.9999999999999982E-4</v>
      </c>
      <c r="AA316" s="12">
        <f t="shared" si="64"/>
        <v>-6.0000000000000006E-4</v>
      </c>
      <c r="AB316" s="5">
        <v>2</v>
      </c>
    </row>
    <row r="317" spans="1:28" x14ac:dyDescent="0.25">
      <c r="C317" s="5">
        <v>4</v>
      </c>
      <c r="D317" s="12">
        <v>64373208739.432739</v>
      </c>
      <c r="E317" s="12">
        <v>64373208739.432739</v>
      </c>
      <c r="F317" s="12">
        <v>0.21940039830043778</v>
      </c>
      <c r="G317" s="12">
        <v>0</v>
      </c>
      <c r="H317" s="12">
        <v>20680740698.40786</v>
      </c>
      <c r="I317" s="12">
        <v>20784037034.920395</v>
      </c>
      <c r="J317" s="12">
        <v>20784037034.920395</v>
      </c>
      <c r="K317" s="12">
        <v>-2.8960016896451947E-12</v>
      </c>
      <c r="L317" s="12">
        <v>-2.8960016896451947E-12</v>
      </c>
      <c r="M317" s="12">
        <v>0</v>
      </c>
      <c r="N317" s="12">
        <v>2.0000000000000001E-4</v>
      </c>
      <c r="O317" s="12">
        <v>139.30781894050676</v>
      </c>
      <c r="P317" s="12">
        <v>139.30781894050676</v>
      </c>
      <c r="Q317" s="12">
        <v>2.0503430690950231E-9</v>
      </c>
      <c r="R317" s="12">
        <v>0</v>
      </c>
      <c r="S317" s="12">
        <v>3.9289073555496271E-5</v>
      </c>
      <c r="T317" s="12">
        <v>4.9116481682562664E-6</v>
      </c>
      <c r="U317" s="12">
        <v>4.9116481682562664E-6</v>
      </c>
      <c r="V317" s="12">
        <v>0</v>
      </c>
      <c r="W317" s="12">
        <v>0</v>
      </c>
      <c r="X317" s="12">
        <v>1.1119567925928751</v>
      </c>
      <c r="Y317" s="12">
        <v>2199.9691375663388</v>
      </c>
      <c r="Z317" s="12">
        <f t="shared" si="63"/>
        <v>-5.9999999999999984E-4</v>
      </c>
      <c r="AA317" s="12">
        <f t="shared" si="64"/>
        <v>-4.0000000000000007E-4</v>
      </c>
      <c r="AB317" s="5">
        <v>2</v>
      </c>
    </row>
    <row r="318" spans="1:28" x14ac:dyDescent="0.25">
      <c r="C318" s="5">
        <v>5</v>
      </c>
      <c r="D318" s="12">
        <v>68066117777.151062</v>
      </c>
      <c r="E318" s="12">
        <v>68066117777.151062</v>
      </c>
      <c r="F318" s="12">
        <v>0.22959907804825674</v>
      </c>
      <c r="G318" s="12">
        <v>0</v>
      </c>
      <c r="H318" s="12">
        <v>21548469228.349533</v>
      </c>
      <c r="I318" s="12">
        <v>20827423461.41748</v>
      </c>
      <c r="J318" s="12">
        <v>20827423461.41748</v>
      </c>
      <c r="K318" s="12">
        <v>-1.586671946248984E-12</v>
      </c>
      <c r="L318" s="12">
        <v>-1.586671946248984E-12</v>
      </c>
      <c r="M318" s="12">
        <v>0</v>
      </c>
      <c r="N318" s="12">
        <v>2.0000000000000001E-4</v>
      </c>
      <c r="O318" s="12">
        <v>181.26972443426951</v>
      </c>
      <c r="P318" s="12">
        <v>181.26972443426951</v>
      </c>
      <c r="Q318" s="12">
        <v>1.1401681518970358E-9</v>
      </c>
      <c r="R318" s="12">
        <v>0</v>
      </c>
      <c r="S318" s="12">
        <v>4.9918748047281784E-5</v>
      </c>
      <c r="T318" s="12">
        <v>4.4994771165339715E-6</v>
      </c>
      <c r="U318" s="12">
        <v>4.4994771165339715E-6</v>
      </c>
      <c r="V318" s="12">
        <v>0</v>
      </c>
      <c r="W318" s="12">
        <v>0</v>
      </c>
      <c r="X318" s="12">
        <v>1.0613392950129441</v>
      </c>
      <c r="Y318" s="12">
        <v>2163.8137821521032</v>
      </c>
      <c r="Z318" s="12">
        <f t="shared" si="63"/>
        <v>-3.9999999999999986E-4</v>
      </c>
      <c r="AA318" s="12">
        <f t="shared" si="64"/>
        <v>-2.0000000000000006E-4</v>
      </c>
      <c r="AB318" s="5">
        <v>2</v>
      </c>
    </row>
    <row r="319" spans="1:28" x14ac:dyDescent="0.25">
      <c r="C319" s="5">
        <v>6</v>
      </c>
      <c r="D319" s="12">
        <v>71366811855.604858</v>
      </c>
      <c r="E319" s="12">
        <v>71366811855.604858</v>
      </c>
      <c r="F319" s="12">
        <v>0.23871458062572382</v>
      </c>
      <c r="G319" s="12">
        <v>0</v>
      </c>
      <c r="H319" s="12">
        <v>22324038404.635956</v>
      </c>
      <c r="I319" s="12">
        <v>20866201920.231796</v>
      </c>
      <c r="J319" s="12">
        <v>20866201920.231796</v>
      </c>
      <c r="K319" s="12">
        <v>-4.1640295596768626E-13</v>
      </c>
      <c r="L319" s="12">
        <v>-4.1640295596768626E-13</v>
      </c>
      <c r="M319" s="12">
        <v>0</v>
      </c>
      <c r="N319" s="12">
        <v>2.0000000000000001E-4</v>
      </c>
      <c r="O319" s="12">
        <v>218.77495718418731</v>
      </c>
      <c r="P319" s="12">
        <v>218.77495718418731</v>
      </c>
      <c r="Q319" s="12">
        <v>3.2666071673726392E-10</v>
      </c>
      <c r="R319" s="12">
        <v>0</v>
      </c>
      <c r="S319" s="12">
        <v>5.9419470456790503E-5</v>
      </c>
      <c r="T319" s="12">
        <v>4.1310817577979194E-6</v>
      </c>
      <c r="U319" s="12">
        <v>4.1310817577979194E-6</v>
      </c>
      <c r="V319" s="12">
        <v>0</v>
      </c>
      <c r="W319" s="12">
        <v>0</v>
      </c>
      <c r="X319" s="12">
        <v>1.0160977597295693</v>
      </c>
      <c r="Y319" s="12">
        <v>2131.4983998068346</v>
      </c>
      <c r="Z319" s="12">
        <f t="shared" si="63"/>
        <v>-1.9999999999999985E-4</v>
      </c>
      <c r="AA319" s="12">
        <f t="shared" si="64"/>
        <v>0</v>
      </c>
      <c r="AB319" s="5">
        <v>2</v>
      </c>
    </row>
    <row r="320" spans="1:28" x14ac:dyDescent="0.25">
      <c r="C320" s="5">
        <v>7</v>
      </c>
      <c r="D320" s="12">
        <v>74378761543.549194</v>
      </c>
      <c r="E320" s="12">
        <v>74378761543.549194</v>
      </c>
      <c r="F320" s="12">
        <v>0.24703265994209578</v>
      </c>
      <c r="G320" s="12">
        <v>0</v>
      </c>
      <c r="H320" s="12">
        <v>23031760866.32785</v>
      </c>
      <c r="I320" s="12">
        <v>20901588043.316391</v>
      </c>
      <c r="J320" s="12">
        <v>20901588043.316391</v>
      </c>
      <c r="K320" s="12">
        <v>6.5149101915038335E-13</v>
      </c>
      <c r="L320" s="12">
        <v>6.5149101915038335E-13</v>
      </c>
      <c r="M320" s="12">
        <v>0</v>
      </c>
      <c r="N320" s="12">
        <v>2.0000000000000001E-4</v>
      </c>
      <c r="O320" s="12">
        <v>252.99923589417074</v>
      </c>
      <c r="P320" s="12">
        <v>252.99923589417074</v>
      </c>
      <c r="Q320" s="12">
        <v>-4.1568116870571628E-10</v>
      </c>
      <c r="R320" s="12">
        <v>0</v>
      </c>
      <c r="S320" s="12">
        <v>6.808907061251611E-5</v>
      </c>
      <c r="T320" s="12">
        <v>3.7949135884942721E-6</v>
      </c>
      <c r="U320" s="12">
        <v>3.7949135884942721E-6</v>
      </c>
      <c r="V320" s="12">
        <v>0</v>
      </c>
      <c r="W320" s="12">
        <v>0</v>
      </c>
      <c r="X320" s="12">
        <v>0.97481394946420918</v>
      </c>
      <c r="Y320" s="12">
        <v>2102.0099639030068</v>
      </c>
      <c r="Z320" s="12">
        <f t="shared" si="63"/>
        <v>0</v>
      </c>
      <c r="AA320" s="12">
        <f t="shared" si="64"/>
        <v>2.0000000000000001E-4</v>
      </c>
      <c r="AB320" s="5">
        <v>2</v>
      </c>
    </row>
    <row r="321" spans="1:28" x14ac:dyDescent="0.25">
      <c r="C321" s="5">
        <v>8</v>
      </c>
      <c r="D321" s="12">
        <v>77166640064.686646</v>
      </c>
      <c r="E321" s="12">
        <v>77166640064.686646</v>
      </c>
      <c r="F321" s="12">
        <v>0.25473192356394525</v>
      </c>
      <c r="G321" s="12">
        <v>0</v>
      </c>
      <c r="H321" s="12">
        <v>23686832980.505142</v>
      </c>
      <c r="I321" s="12">
        <v>20934341649.025253</v>
      </c>
      <c r="J321" s="12">
        <v>20934341649.025253</v>
      </c>
      <c r="K321" s="12">
        <v>1.6399400254535636E-12</v>
      </c>
      <c r="L321" s="12">
        <v>1.6399400254535636E-12</v>
      </c>
      <c r="M321" s="12">
        <v>0</v>
      </c>
      <c r="N321" s="12">
        <v>2.0000000000000001E-4</v>
      </c>
      <c r="O321" s="12">
        <v>284.67743154892764</v>
      </c>
      <c r="P321" s="12">
        <v>284.67743154892764</v>
      </c>
      <c r="Q321" s="12">
        <v>-1.1027972271348484E-9</v>
      </c>
      <c r="R321" s="12">
        <v>0</v>
      </c>
      <c r="S321" s="12">
        <v>7.6113704011187964E-5</v>
      </c>
      <c r="T321" s="12">
        <v>3.4837543342600596E-6</v>
      </c>
      <c r="U321" s="12">
        <v>3.4837543342600596E-6</v>
      </c>
      <c r="V321" s="12">
        <v>0</v>
      </c>
      <c r="W321" s="12">
        <v>0</v>
      </c>
      <c r="X321" s="12">
        <v>0.9366014094705335</v>
      </c>
      <c r="Y321" s="12">
        <v>2074.7152924789525</v>
      </c>
      <c r="Z321" s="12">
        <f t="shared" si="63"/>
        <v>2.0000000000000001E-4</v>
      </c>
      <c r="AA321" s="12">
        <f t="shared" si="64"/>
        <v>4.0000000000000002E-4</v>
      </c>
      <c r="AB321" s="5">
        <v>2</v>
      </c>
    </row>
    <row r="322" spans="1:28" x14ac:dyDescent="0.25">
      <c r="C322" s="5">
        <v>9</v>
      </c>
      <c r="D322" s="12">
        <v>79774070536.609192</v>
      </c>
      <c r="E322" s="12">
        <v>79774070536.609192</v>
      </c>
      <c r="F322" s="12">
        <v>0.26193284513451087</v>
      </c>
      <c r="G322" s="12">
        <v>0</v>
      </c>
      <c r="H322" s="12">
        <v>24299504938.362076</v>
      </c>
      <c r="I322" s="12">
        <v>20964975246.918106</v>
      </c>
      <c r="J322" s="12">
        <v>20964975246.918106</v>
      </c>
      <c r="K322" s="12">
        <v>2.5644107437562133E-12</v>
      </c>
      <c r="L322" s="12">
        <v>2.5644107437562133E-12</v>
      </c>
      <c r="M322" s="12">
        <v>0</v>
      </c>
      <c r="N322" s="12">
        <v>2.0000000000000001E-4</v>
      </c>
      <c r="O322" s="12">
        <v>314.30522631095948</v>
      </c>
      <c r="P322" s="12">
        <v>314.30522631095948</v>
      </c>
      <c r="Q322" s="12">
        <v>-1.7454390549302903E-9</v>
      </c>
      <c r="R322" s="12">
        <v>0</v>
      </c>
      <c r="S322" s="12">
        <v>8.3618935494935462E-5</v>
      </c>
      <c r="T322" s="12">
        <v>3.1927351542780134E-6</v>
      </c>
      <c r="U322" s="12">
        <v>3.1927351542780134E-6</v>
      </c>
      <c r="V322" s="12">
        <v>0</v>
      </c>
      <c r="W322" s="12">
        <v>0</v>
      </c>
      <c r="X322" s="12">
        <v>0.90086221192887894</v>
      </c>
      <c r="Y322" s="12">
        <v>2049.1872942349137</v>
      </c>
      <c r="Z322" s="12">
        <f t="shared" si="63"/>
        <v>4.0000000000000002E-4</v>
      </c>
      <c r="AA322" s="12">
        <f t="shared" si="64"/>
        <v>6.0000000000000006E-4</v>
      </c>
      <c r="AB322" s="5">
        <v>2</v>
      </c>
    </row>
    <row r="323" spans="1:28" x14ac:dyDescent="0.25">
      <c r="C323" s="5">
        <v>10</v>
      </c>
      <c r="D323" s="12">
        <v>82232126986.749664</v>
      </c>
      <c r="E323" s="12">
        <v>82232126986.749664</v>
      </c>
      <c r="F323" s="12">
        <v>0.26872124156697008</v>
      </c>
      <c r="G323" s="12">
        <v>0</v>
      </c>
      <c r="H323" s="12">
        <v>24877078252.031311</v>
      </c>
      <c r="I323" s="12">
        <v>20993853912.601562</v>
      </c>
      <c r="J323" s="12">
        <v>20993853912.601562</v>
      </c>
      <c r="K323" s="12">
        <v>3.4359205449032011E-12</v>
      </c>
      <c r="L323" s="12">
        <v>3.4359205449032011E-12</v>
      </c>
      <c r="M323" s="12">
        <v>0</v>
      </c>
      <c r="N323" s="12">
        <v>2.0000000000000001E-4</v>
      </c>
      <c r="O323" s="12">
        <v>342.23570913781413</v>
      </c>
      <c r="P323" s="12">
        <v>342.23570913781413</v>
      </c>
      <c r="Q323" s="12">
        <v>-2.3512653298598421E-9</v>
      </c>
      <c r="R323" s="12">
        <v>0</v>
      </c>
      <c r="S323" s="12">
        <v>9.0694208587383554E-5</v>
      </c>
      <c r="T323" s="12">
        <v>2.9183878302851274E-6</v>
      </c>
      <c r="U323" s="12">
        <v>2.9183878302851274E-6</v>
      </c>
      <c r="V323" s="12">
        <v>0</v>
      </c>
      <c r="W323" s="12">
        <v>0</v>
      </c>
      <c r="X323" s="12">
        <v>0.86717043529817373</v>
      </c>
      <c r="Y323" s="12">
        <v>2025.1217394986952</v>
      </c>
      <c r="Z323" s="12">
        <f t="shared" si="63"/>
        <v>6.0000000000000006E-4</v>
      </c>
      <c r="AA323" s="12">
        <f t="shared" si="64"/>
        <v>8.0000000000000004E-4</v>
      </c>
      <c r="AB323" s="5">
        <v>2</v>
      </c>
    </row>
    <row r="324" spans="1:28" x14ac:dyDescent="0.25">
      <c r="B324" t="s">
        <v>296</v>
      </c>
      <c r="C324" s="5">
        <v>11</v>
      </c>
      <c r="D324" s="12">
        <v>84563872798.740936</v>
      </c>
      <c r="E324" s="12">
        <v>84563872798.740936</v>
      </c>
      <c r="F324" s="12">
        <v>0.27516080683839361</v>
      </c>
      <c r="G324" s="12">
        <v>0</v>
      </c>
      <c r="H324" s="12">
        <v>25424972160.321823</v>
      </c>
      <c r="I324" s="12">
        <v>21021248608.01609</v>
      </c>
      <c r="J324" s="12">
        <v>21021248608.01609</v>
      </c>
      <c r="K324" s="12">
        <v>4.2626466067956032E-12</v>
      </c>
      <c r="L324" s="12">
        <v>4.2626466067956032E-12</v>
      </c>
      <c r="M324" s="12">
        <v>0</v>
      </c>
      <c r="N324" s="12">
        <v>2.0000000000000001E-4</v>
      </c>
      <c r="O324" s="12">
        <v>368.73094538622951</v>
      </c>
      <c r="P324" s="12">
        <v>368.73094538622951</v>
      </c>
      <c r="Q324" s="12">
        <v>-2.9259603818308991E-9</v>
      </c>
      <c r="R324" s="12">
        <v>0</v>
      </c>
      <c r="S324" s="12">
        <v>9.7405908963942343E-5</v>
      </c>
      <c r="T324" s="12">
        <v>2.6581382238471332E-6</v>
      </c>
      <c r="U324" s="12">
        <v>2.6581382238471332E-6</v>
      </c>
      <c r="V324" s="12">
        <v>0</v>
      </c>
      <c r="W324" s="12">
        <v>0</v>
      </c>
      <c r="X324" s="12">
        <v>0.83520995731456038</v>
      </c>
      <c r="Y324" s="12">
        <v>2002.2928266532572</v>
      </c>
      <c r="Z324" s="12">
        <f t="shared" si="63"/>
        <v>8.0000000000000004E-4</v>
      </c>
      <c r="AA324" s="12">
        <f t="shared" si="64"/>
        <v>1E-3</v>
      </c>
      <c r="AB324" s="5">
        <v>2</v>
      </c>
    </row>
    <row r="325" spans="1:28" x14ac:dyDescent="0.25">
      <c r="C325" s="14">
        <v>12</v>
      </c>
      <c r="D325" s="12">
        <v>86786984416.322174</v>
      </c>
      <c r="E325" s="12">
        <v>86786984416.322174</v>
      </c>
      <c r="F325" s="12">
        <v>0.28130035785354002</v>
      </c>
      <c r="G325" s="12">
        <v>0</v>
      </c>
      <c r="H325" s="12">
        <v>25947340124.470734</v>
      </c>
      <c r="I325" s="12">
        <v>21047367006.223534</v>
      </c>
      <c r="J325" s="12">
        <v>21047367006.223534</v>
      </c>
      <c r="K325" s="12">
        <v>5.0508561548940896E-12</v>
      </c>
      <c r="L325" s="12">
        <v>5.0508561548940896E-12</v>
      </c>
      <c r="M325" s="12">
        <v>0</v>
      </c>
      <c r="N325" s="12">
        <v>2.0000000000000001E-4</v>
      </c>
      <c r="O325" s="12">
        <v>393.99178951919708</v>
      </c>
      <c r="P325" s="12">
        <v>393.99178951919708</v>
      </c>
      <c r="Q325" s="12">
        <v>-3.4738808455594251E-9</v>
      </c>
      <c r="R325" s="12">
        <v>0</v>
      </c>
      <c r="S325" s="12">
        <v>1.0380491652476647E-4</v>
      </c>
      <c r="T325" s="12">
        <v>2.4100134408764032E-6</v>
      </c>
      <c r="U325" s="12">
        <v>2.4100134408764032E-6</v>
      </c>
      <c r="V325" s="12">
        <v>0</v>
      </c>
      <c r="W325" s="12">
        <v>0</v>
      </c>
      <c r="X325" s="12">
        <v>0.80473849273920717</v>
      </c>
      <c r="Y325" s="12">
        <v>1980.5274948137194</v>
      </c>
      <c r="Z325" s="12">
        <f t="shared" ref="Z325:AA325" si="65">Z324+0.0002</f>
        <v>1E-3</v>
      </c>
      <c r="AA325" s="12">
        <f t="shared" si="65"/>
        <v>1.2000000000000001E-3</v>
      </c>
      <c r="AB325" s="5">
        <v>2</v>
      </c>
    </row>
    <row r="326" spans="1:28" x14ac:dyDescent="0.25">
      <c r="A326" t="s">
        <v>308</v>
      </c>
    </row>
    <row r="327" spans="1:28" x14ac:dyDescent="0.25">
      <c r="A327" t="s">
        <v>308</v>
      </c>
    </row>
    <row r="328" spans="1:28" x14ac:dyDescent="0.25">
      <c r="A328" t="s">
        <v>308</v>
      </c>
    </row>
    <row r="330" spans="1:28" x14ac:dyDescent="0.25">
      <c r="A330" s="56" t="s">
        <v>298</v>
      </c>
      <c r="C330" s="3" t="s">
        <v>0</v>
      </c>
      <c r="D330" s="3" t="s">
        <v>1</v>
      </c>
      <c r="E330" s="3" t="s">
        <v>2</v>
      </c>
      <c r="F330" s="3" t="s">
        <v>3</v>
      </c>
      <c r="G330" s="3" t="s">
        <v>4</v>
      </c>
      <c r="H330" s="3" t="s">
        <v>232</v>
      </c>
      <c r="I330" s="3" t="s">
        <v>6</v>
      </c>
      <c r="J330" s="3" t="s">
        <v>7</v>
      </c>
      <c r="K330" s="3" t="s">
        <v>8</v>
      </c>
      <c r="L330" s="3" t="s">
        <v>9</v>
      </c>
      <c r="M330" s="3" t="s">
        <v>10</v>
      </c>
      <c r="N330" s="3" t="s">
        <v>11</v>
      </c>
      <c r="O330" s="3" t="s">
        <v>12</v>
      </c>
      <c r="P330" s="3" t="s">
        <v>13</v>
      </c>
      <c r="Q330" s="3" t="s">
        <v>14</v>
      </c>
      <c r="R330" s="3" t="s">
        <v>15</v>
      </c>
      <c r="S330" s="3" t="s">
        <v>16</v>
      </c>
      <c r="T330" s="3" t="s">
        <v>21</v>
      </c>
      <c r="U330" s="3" t="s">
        <v>22</v>
      </c>
      <c r="V330" s="3" t="s">
        <v>23</v>
      </c>
      <c r="W330" s="3" t="s">
        <v>24</v>
      </c>
      <c r="X330" s="3" t="s">
        <v>83</v>
      </c>
      <c r="Y330" s="3" t="s">
        <v>17</v>
      </c>
      <c r="Z330" s="3" t="s">
        <v>18</v>
      </c>
      <c r="AA330" s="3" t="s">
        <v>19</v>
      </c>
      <c r="AB330" s="3" t="s">
        <v>20</v>
      </c>
    </row>
    <row r="331" spans="1:28" x14ac:dyDescent="0.25">
      <c r="A331" s="50" t="s">
        <v>311</v>
      </c>
      <c r="B331" t="s">
        <v>295</v>
      </c>
      <c r="C331" s="14">
        <v>1</v>
      </c>
      <c r="D331" s="12">
        <v>130371795749.43129</v>
      </c>
      <c r="E331" s="12">
        <v>130371795749.43129</v>
      </c>
      <c r="F331" s="12">
        <v>0.46410028224787259</v>
      </c>
      <c r="G331" s="12">
        <v>0</v>
      </c>
      <c r="H331" s="12">
        <v>44520833333.333336</v>
      </c>
      <c r="I331" s="12">
        <v>51601041666.666664</v>
      </c>
      <c r="J331" s="12">
        <v>51601041666.666664</v>
      </c>
      <c r="K331" s="12">
        <v>-1.8075560128029199E-11</v>
      </c>
      <c r="L331" s="12">
        <v>-1.8075560128029199E-11</v>
      </c>
      <c r="M331" s="12">
        <v>0</v>
      </c>
      <c r="N331" s="12">
        <v>2.0000000000000001E-4</v>
      </c>
      <c r="O331" s="12">
        <v>1.0074652777777733</v>
      </c>
      <c r="P331" s="12">
        <v>1.0074652777777733</v>
      </c>
      <c r="Q331" s="12">
        <v>1.2658147569444445E-8</v>
      </c>
      <c r="R331" s="12">
        <v>0</v>
      </c>
      <c r="S331" s="12">
        <v>1.0255208333333333E-5</v>
      </c>
      <c r="T331" s="12">
        <v>1.5690104166666667E-5</v>
      </c>
      <c r="U331" s="12">
        <v>1.5690104166666667E-5</v>
      </c>
      <c r="V331" s="12">
        <v>0</v>
      </c>
      <c r="W331" s="12">
        <v>0</v>
      </c>
      <c r="X331" s="12">
        <v>3.1987847222222223</v>
      </c>
      <c r="Y331" s="12">
        <v>5799.1319444444443</v>
      </c>
      <c r="Z331" s="12">
        <v>-1.1999999999999999E-3</v>
      </c>
      <c r="AA331" s="12">
        <v>-1E-3</v>
      </c>
      <c r="AB331" s="5">
        <v>2</v>
      </c>
    </row>
    <row r="332" spans="1:28" x14ac:dyDescent="0.25">
      <c r="C332" s="5">
        <v>2</v>
      </c>
      <c r="D332" s="12">
        <v>131081101503.91777</v>
      </c>
      <c r="E332" s="12">
        <v>131081101503.91777</v>
      </c>
      <c r="F332" s="12">
        <v>0.46605916673687758</v>
      </c>
      <c r="G332" s="12">
        <v>0</v>
      </c>
      <c r="H332" s="12">
        <v>44687500000</v>
      </c>
      <c r="I332" s="12">
        <v>51609375000</v>
      </c>
      <c r="J332" s="12">
        <v>51609375000</v>
      </c>
      <c r="K332" s="12">
        <v>-1.782407407407401E-11</v>
      </c>
      <c r="L332" s="12">
        <v>-1.782407407407401E-11</v>
      </c>
      <c r="M332" s="12">
        <v>0</v>
      </c>
      <c r="N332" s="12">
        <v>2.0000000000000001E-4</v>
      </c>
      <c r="O332" s="12">
        <v>9.0671874999999993</v>
      </c>
      <c r="P332" s="12">
        <v>9.0671874999999993</v>
      </c>
      <c r="Q332" s="12">
        <v>1.2483328125000001E-8</v>
      </c>
      <c r="R332" s="12">
        <v>0</v>
      </c>
      <c r="S332" s="12">
        <v>1.2296875000000001E-5</v>
      </c>
      <c r="T332" s="12">
        <v>1.5610937499999999E-5</v>
      </c>
      <c r="U332" s="12">
        <v>1.5610937499999999E-5</v>
      </c>
      <c r="V332" s="12">
        <v>0</v>
      </c>
      <c r="W332" s="12">
        <v>0</v>
      </c>
      <c r="X332" s="12">
        <v>3.1890625000000004</v>
      </c>
      <c r="Y332" s="12">
        <v>5792.1875</v>
      </c>
      <c r="Z332" s="12">
        <f t="shared" ref="Z332:Z341" si="66">Z331+0.0002</f>
        <v>-9.999999999999998E-4</v>
      </c>
      <c r="AA332" s="12">
        <f t="shared" ref="AA332:AA341" si="67">AA331+0.0002</f>
        <v>-8.0000000000000004E-4</v>
      </c>
      <c r="AB332" s="5">
        <v>2</v>
      </c>
    </row>
    <row r="333" spans="1:28" x14ac:dyDescent="0.25">
      <c r="C333" s="5">
        <v>3</v>
      </c>
      <c r="D333" s="12">
        <v>132499713012.89073</v>
      </c>
      <c r="E333" s="12">
        <v>132499713012.89073</v>
      </c>
      <c r="F333" s="12">
        <v>0.46997693571488752</v>
      </c>
      <c r="G333" s="12">
        <v>0</v>
      </c>
      <c r="H333" s="12">
        <v>45020833333.333336</v>
      </c>
      <c r="I333" s="12">
        <v>51626041666.666664</v>
      </c>
      <c r="J333" s="12">
        <v>51626041666.666664</v>
      </c>
      <c r="K333" s="12">
        <v>-1.7321101966163635E-11</v>
      </c>
      <c r="L333" s="12">
        <v>-1.7321101966163635E-11</v>
      </c>
      <c r="M333" s="12">
        <v>0</v>
      </c>
      <c r="N333" s="12">
        <v>2.0000000000000001E-4</v>
      </c>
      <c r="O333" s="12">
        <v>25.186631944444439</v>
      </c>
      <c r="P333" s="12">
        <v>25.186631944444439</v>
      </c>
      <c r="Q333" s="12">
        <v>1.213368923611111E-8</v>
      </c>
      <c r="R333" s="12">
        <v>0</v>
      </c>
      <c r="S333" s="12">
        <v>1.6380208333333335E-5</v>
      </c>
      <c r="T333" s="12">
        <v>1.5452604166666664E-5</v>
      </c>
      <c r="U333" s="12">
        <v>1.5452604166666664E-5</v>
      </c>
      <c r="V333" s="12">
        <v>0</v>
      </c>
      <c r="W333" s="12">
        <v>0</v>
      </c>
      <c r="X333" s="12">
        <v>3.1696180555555555</v>
      </c>
      <c r="Y333" s="12">
        <v>5778.2986111111113</v>
      </c>
      <c r="Z333" s="12">
        <f t="shared" si="66"/>
        <v>-7.9999999999999982E-4</v>
      </c>
      <c r="AA333" s="12">
        <f t="shared" si="67"/>
        <v>-6.0000000000000006E-4</v>
      </c>
      <c r="AB333" s="5">
        <v>2</v>
      </c>
    </row>
    <row r="334" spans="1:28" x14ac:dyDescent="0.25">
      <c r="C334" s="5">
        <v>4</v>
      </c>
      <c r="D334" s="12">
        <v>134627630276.35016</v>
      </c>
      <c r="E334" s="12">
        <v>134627630276.35016</v>
      </c>
      <c r="F334" s="12">
        <v>0.4758535891819024</v>
      </c>
      <c r="G334" s="12">
        <v>0</v>
      </c>
      <c r="H334" s="12">
        <v>45520833333.333336</v>
      </c>
      <c r="I334" s="12">
        <v>51651041666.666664</v>
      </c>
      <c r="J334" s="12">
        <v>51651041666.666664</v>
      </c>
      <c r="K334" s="12">
        <v>-1.6566643804298068E-11</v>
      </c>
      <c r="L334" s="12">
        <v>-1.6566643804298068E-11</v>
      </c>
      <c r="M334" s="12">
        <v>0</v>
      </c>
      <c r="N334" s="12">
        <v>2.0000000000000001E-4</v>
      </c>
      <c r="O334" s="12">
        <v>49.365798611111096</v>
      </c>
      <c r="P334" s="12">
        <v>49.365798611111096</v>
      </c>
      <c r="Q334" s="12">
        <v>1.1609230902777777E-8</v>
      </c>
      <c r="R334" s="12">
        <v>0</v>
      </c>
      <c r="S334" s="12">
        <v>2.2505208333333331E-5</v>
      </c>
      <c r="T334" s="12">
        <v>1.5215104166666665E-5</v>
      </c>
      <c r="U334" s="12">
        <v>1.5215104166666665E-5</v>
      </c>
      <c r="V334" s="12">
        <v>0</v>
      </c>
      <c r="W334" s="12">
        <v>0</v>
      </c>
      <c r="X334" s="12">
        <v>3.1404513888888892</v>
      </c>
      <c r="Y334" s="12">
        <v>5757.4652777777774</v>
      </c>
      <c r="Z334" s="12">
        <f t="shared" si="66"/>
        <v>-5.9999999999999984E-4</v>
      </c>
      <c r="AA334" s="12">
        <f t="shared" si="67"/>
        <v>-4.0000000000000007E-4</v>
      </c>
      <c r="AB334" s="5">
        <v>2</v>
      </c>
    </row>
    <row r="335" spans="1:28" x14ac:dyDescent="0.25">
      <c r="C335" s="5">
        <v>5</v>
      </c>
      <c r="D335" s="12">
        <v>137464853294.29608</v>
      </c>
      <c r="E335" s="12">
        <v>137464853294.29608</v>
      </c>
      <c r="F335" s="12">
        <v>0.48368912713792234</v>
      </c>
      <c r="G335" s="12">
        <v>0</v>
      </c>
      <c r="H335" s="12">
        <v>46187500000</v>
      </c>
      <c r="I335" s="12">
        <v>51684375000</v>
      </c>
      <c r="J335" s="12">
        <v>51684375000</v>
      </c>
      <c r="K335" s="12">
        <v>-1.5560699588477312E-11</v>
      </c>
      <c r="L335" s="12">
        <v>-1.5560699588477312E-11</v>
      </c>
      <c r="M335" s="12">
        <v>0</v>
      </c>
      <c r="N335" s="12">
        <v>2.0000000000000001E-4</v>
      </c>
      <c r="O335" s="12">
        <v>81.604687499999997</v>
      </c>
      <c r="P335" s="12">
        <v>81.604687499999997</v>
      </c>
      <c r="Q335" s="12">
        <v>1.0909953125E-8</v>
      </c>
      <c r="R335" s="12">
        <v>0</v>
      </c>
      <c r="S335" s="12">
        <v>3.0671874999999998E-5</v>
      </c>
      <c r="T335" s="12">
        <v>1.4898437499999999E-5</v>
      </c>
      <c r="U335" s="12">
        <v>1.4898437499999999E-5</v>
      </c>
      <c r="V335" s="12">
        <v>0</v>
      </c>
      <c r="W335" s="12">
        <v>0</v>
      </c>
      <c r="X335" s="12">
        <v>3.1015625</v>
      </c>
      <c r="Y335" s="12">
        <v>5729.6875</v>
      </c>
      <c r="Z335" s="12">
        <f t="shared" si="66"/>
        <v>-3.9999999999999986E-4</v>
      </c>
      <c r="AA335" s="12">
        <f t="shared" si="67"/>
        <v>-2.0000000000000006E-4</v>
      </c>
      <c r="AB335" s="5">
        <v>2</v>
      </c>
    </row>
    <row r="336" spans="1:28" x14ac:dyDescent="0.25">
      <c r="C336" s="5">
        <v>6</v>
      </c>
      <c r="D336" s="12">
        <v>141011382066.72845</v>
      </c>
      <c r="E336" s="12">
        <v>141011382066.72845</v>
      </c>
      <c r="F336" s="12">
        <v>0.49348354958294716</v>
      </c>
      <c r="G336" s="12">
        <v>0</v>
      </c>
      <c r="H336" s="12">
        <v>47020833333.333336</v>
      </c>
      <c r="I336" s="12">
        <v>51726041666.666664</v>
      </c>
      <c r="J336" s="12">
        <v>51726041666.666664</v>
      </c>
      <c r="K336" s="12">
        <v>-1.4303269318701366E-11</v>
      </c>
      <c r="L336" s="12">
        <v>-1.4303269318701366E-11</v>
      </c>
      <c r="M336" s="12">
        <v>0</v>
      </c>
      <c r="N336" s="12">
        <v>2.0000000000000001E-4</v>
      </c>
      <c r="O336" s="12">
        <v>121.90329861111108</v>
      </c>
      <c r="P336" s="12">
        <v>121.90329861111108</v>
      </c>
      <c r="Q336" s="12">
        <v>1.0035855902777778E-8</v>
      </c>
      <c r="R336" s="12">
        <v>0</v>
      </c>
      <c r="S336" s="12">
        <v>4.0880208333333327E-5</v>
      </c>
      <c r="T336" s="12">
        <v>1.4502604166666667E-5</v>
      </c>
      <c r="U336" s="12">
        <v>1.4502604166666667E-5</v>
      </c>
      <c r="V336" s="12">
        <v>0</v>
      </c>
      <c r="W336" s="12">
        <v>0</v>
      </c>
      <c r="X336" s="12">
        <v>3.0529513888888888</v>
      </c>
      <c r="Y336" s="12">
        <v>5694.9652777777774</v>
      </c>
      <c r="Z336" s="12">
        <f t="shared" si="66"/>
        <v>-1.9999999999999985E-4</v>
      </c>
      <c r="AA336" s="12">
        <f t="shared" si="67"/>
        <v>0</v>
      </c>
      <c r="AB336" s="5">
        <v>2</v>
      </c>
    </row>
    <row r="337" spans="1:28" x14ac:dyDescent="0.25">
      <c r="C337" s="5">
        <v>7</v>
      </c>
      <c r="D337" s="12">
        <v>145267216593.64731</v>
      </c>
      <c r="E337" s="12">
        <v>145267216593.64731</v>
      </c>
      <c r="F337" s="12">
        <v>0.50523685651697703</v>
      </c>
      <c r="G337" s="12">
        <v>0</v>
      </c>
      <c r="H337" s="12">
        <v>48020833333.333336</v>
      </c>
      <c r="I337" s="12">
        <v>51776041666.666664</v>
      </c>
      <c r="J337" s="12">
        <v>51776041666.666664</v>
      </c>
      <c r="K337" s="12">
        <v>-1.2794352994970235E-11</v>
      </c>
      <c r="L337" s="12">
        <v>-1.2794352994970235E-11</v>
      </c>
      <c r="M337" s="12">
        <v>0</v>
      </c>
      <c r="N337" s="12">
        <v>2.0000000000000001E-4</v>
      </c>
      <c r="O337" s="12">
        <v>170.26163194444442</v>
      </c>
      <c r="P337" s="12">
        <v>170.26163194444442</v>
      </c>
      <c r="Q337" s="12">
        <v>8.9869392361111124E-9</v>
      </c>
      <c r="R337" s="12">
        <v>0</v>
      </c>
      <c r="S337" s="12">
        <v>5.3130208333333327E-5</v>
      </c>
      <c r="T337" s="12">
        <v>1.4027604166666667E-5</v>
      </c>
      <c r="U337" s="12">
        <v>1.4027604166666667E-5</v>
      </c>
      <c r="V337" s="12">
        <v>0</v>
      </c>
      <c r="W337" s="12">
        <v>0</v>
      </c>
      <c r="X337" s="12">
        <v>2.9946180555555557</v>
      </c>
      <c r="Y337" s="12">
        <v>5653.2986111111113</v>
      </c>
      <c r="Z337" s="12">
        <f t="shared" si="66"/>
        <v>0</v>
      </c>
      <c r="AA337" s="12">
        <f t="shared" si="67"/>
        <v>2.0000000000000001E-4</v>
      </c>
      <c r="AB337" s="5">
        <v>2</v>
      </c>
    </row>
    <row r="338" spans="1:28" x14ac:dyDescent="0.25">
      <c r="C338" s="5">
        <v>8</v>
      </c>
      <c r="D338" s="12">
        <v>150232356875.05267</v>
      </c>
      <c r="E338" s="12">
        <v>150232356875.05267</v>
      </c>
      <c r="F338" s="12">
        <v>0.51894904794001184</v>
      </c>
      <c r="G338" s="12">
        <v>0</v>
      </c>
      <c r="H338" s="12">
        <v>49187500000</v>
      </c>
      <c r="I338" s="12">
        <v>51834375000</v>
      </c>
      <c r="J338" s="12">
        <v>51834375000</v>
      </c>
      <c r="K338" s="12">
        <v>-1.1033950617283912E-11</v>
      </c>
      <c r="L338" s="12">
        <v>-1.1033950617283912E-11</v>
      </c>
      <c r="M338" s="12">
        <v>0</v>
      </c>
      <c r="N338" s="12">
        <v>2.0000000000000001E-4</v>
      </c>
      <c r="O338" s="12">
        <v>226.67968749999997</v>
      </c>
      <c r="P338" s="12">
        <v>226.67968749999997</v>
      </c>
      <c r="Q338" s="12">
        <v>7.7632031250000004E-9</v>
      </c>
      <c r="R338" s="12">
        <v>0</v>
      </c>
      <c r="S338" s="12">
        <v>6.7421875000000004E-5</v>
      </c>
      <c r="T338" s="12">
        <v>1.34734375E-5</v>
      </c>
      <c r="U338" s="12">
        <v>1.34734375E-5</v>
      </c>
      <c r="V338" s="12">
        <v>0</v>
      </c>
      <c r="W338" s="12">
        <v>0</v>
      </c>
      <c r="X338" s="12">
        <v>2.9265625000000002</v>
      </c>
      <c r="Y338" s="12">
        <v>5604.6875</v>
      </c>
      <c r="Z338" s="12">
        <f t="shared" si="66"/>
        <v>2.0000000000000001E-4</v>
      </c>
      <c r="AA338" s="12">
        <f t="shared" si="67"/>
        <v>4.0000000000000002E-4</v>
      </c>
      <c r="AB338" s="5">
        <v>2</v>
      </c>
    </row>
    <row r="339" spans="1:28" x14ac:dyDescent="0.25">
      <c r="C339" s="5">
        <v>9</v>
      </c>
      <c r="D339" s="12">
        <v>155906802910.94449</v>
      </c>
      <c r="E339" s="12">
        <v>155906802910.94449</v>
      </c>
      <c r="F339" s="12">
        <v>0.5346201238520516</v>
      </c>
      <c r="G339" s="12">
        <v>0</v>
      </c>
      <c r="H339" s="12">
        <v>50520833333.333336</v>
      </c>
      <c r="I339" s="12">
        <v>51901041666.666664</v>
      </c>
      <c r="J339" s="12">
        <v>51901041666.666664</v>
      </c>
      <c r="K339" s="12">
        <v>-9.0220621856423996E-12</v>
      </c>
      <c r="L339" s="12">
        <v>-9.0220621856423996E-12</v>
      </c>
      <c r="M339" s="12">
        <v>0</v>
      </c>
      <c r="N339" s="12">
        <v>2.0000000000000001E-4</v>
      </c>
      <c r="O339" s="12">
        <v>291.15746527777776</v>
      </c>
      <c r="P339" s="12">
        <v>291.15746527777776</v>
      </c>
      <c r="Q339" s="12">
        <v>6.3646475694444432E-9</v>
      </c>
      <c r="R339" s="12">
        <v>0</v>
      </c>
      <c r="S339" s="12">
        <v>8.3755208333333332E-5</v>
      </c>
      <c r="T339" s="12">
        <v>1.2840104166666667E-5</v>
      </c>
      <c r="U339" s="12">
        <v>1.2840104166666667E-5</v>
      </c>
      <c r="V339" s="12">
        <v>0</v>
      </c>
      <c r="W339" s="12">
        <v>0</v>
      </c>
      <c r="X339" s="12">
        <v>2.8487847222222222</v>
      </c>
      <c r="Y339" s="12">
        <v>5549.1319444444443</v>
      </c>
      <c r="Z339" s="12">
        <f t="shared" si="66"/>
        <v>4.0000000000000002E-4</v>
      </c>
      <c r="AA339" s="12">
        <f t="shared" si="67"/>
        <v>6.0000000000000006E-4</v>
      </c>
      <c r="AB339" s="5">
        <v>2</v>
      </c>
    </row>
    <row r="340" spans="1:28" x14ac:dyDescent="0.25">
      <c r="C340" s="5">
        <v>10</v>
      </c>
      <c r="D340" s="12">
        <v>162290554701.32278</v>
      </c>
      <c r="E340" s="12">
        <v>162290554701.32278</v>
      </c>
      <c r="F340" s="12">
        <v>0.5522500842530963</v>
      </c>
      <c r="G340" s="12">
        <v>0</v>
      </c>
      <c r="H340" s="12">
        <v>52020833333.333336</v>
      </c>
      <c r="I340" s="12">
        <v>51976041666.666664</v>
      </c>
      <c r="J340" s="12">
        <v>51976041666.666664</v>
      </c>
      <c r="K340" s="12">
        <v>-6.7586877000456981E-12</v>
      </c>
      <c r="L340" s="12">
        <v>-6.7586877000456981E-12</v>
      </c>
      <c r="M340" s="12">
        <v>0</v>
      </c>
      <c r="N340" s="12">
        <v>2.0000000000000001E-4</v>
      </c>
      <c r="O340" s="12">
        <v>363.69496527777784</v>
      </c>
      <c r="P340" s="12">
        <v>363.69496527777784</v>
      </c>
      <c r="Q340" s="12">
        <v>4.7912725694444417E-9</v>
      </c>
      <c r="R340" s="12">
        <v>0</v>
      </c>
      <c r="S340" s="12">
        <v>1.0213020833333336E-4</v>
      </c>
      <c r="T340" s="12">
        <v>1.2127604166666666E-5</v>
      </c>
      <c r="U340" s="12">
        <v>1.2127604166666666E-5</v>
      </c>
      <c r="V340" s="12">
        <v>0</v>
      </c>
      <c r="W340" s="12">
        <v>0</v>
      </c>
      <c r="X340" s="12">
        <v>2.7612847222222223</v>
      </c>
      <c r="Y340" s="12">
        <v>5486.6319444444443</v>
      </c>
      <c r="Z340" s="12">
        <f t="shared" si="66"/>
        <v>6.0000000000000006E-4</v>
      </c>
      <c r="AA340" s="12">
        <f t="shared" si="67"/>
        <v>8.0000000000000004E-4</v>
      </c>
      <c r="AB340" s="5">
        <v>2</v>
      </c>
    </row>
    <row r="341" spans="1:28" x14ac:dyDescent="0.25">
      <c r="C341" s="5">
        <v>11</v>
      </c>
      <c r="D341" s="12">
        <v>169383612246.18756</v>
      </c>
      <c r="E341" s="12">
        <v>169383612246.18756</v>
      </c>
      <c r="F341" s="12">
        <v>0.57183892914314605</v>
      </c>
      <c r="G341" s="12">
        <v>0</v>
      </c>
      <c r="H341" s="12">
        <v>53687500000</v>
      </c>
      <c r="I341" s="12">
        <v>52059375000</v>
      </c>
      <c r="J341" s="12">
        <v>52059375000</v>
      </c>
      <c r="K341" s="12">
        <v>-4.2438271604938124E-12</v>
      </c>
      <c r="L341" s="12">
        <v>-4.2438271604938124E-12</v>
      </c>
      <c r="M341" s="12">
        <v>0</v>
      </c>
      <c r="N341" s="12">
        <v>2.0000000000000001E-4</v>
      </c>
      <c r="O341" s="12">
        <v>444.29218749999995</v>
      </c>
      <c r="P341" s="12">
        <v>444.29218749999995</v>
      </c>
      <c r="Q341" s="12">
        <v>3.043078125E-9</v>
      </c>
      <c r="R341" s="12">
        <v>0</v>
      </c>
      <c r="S341" s="12">
        <v>1.2254687499999999E-4</v>
      </c>
      <c r="T341" s="12">
        <v>1.13359375E-5</v>
      </c>
      <c r="U341" s="12">
        <v>1.13359375E-5</v>
      </c>
      <c r="V341" s="12">
        <v>0</v>
      </c>
      <c r="W341" s="12">
        <v>0</v>
      </c>
      <c r="X341" s="12">
        <v>2.6640625</v>
      </c>
      <c r="Y341" s="12">
        <v>5417.1875</v>
      </c>
      <c r="Z341" s="12">
        <f t="shared" si="66"/>
        <v>8.0000000000000004E-4</v>
      </c>
      <c r="AA341" s="12">
        <f t="shared" si="67"/>
        <v>1E-3</v>
      </c>
      <c r="AB341" s="5">
        <v>2</v>
      </c>
    </row>
    <row r="342" spans="1:28" x14ac:dyDescent="0.25">
      <c r="B342" t="s">
        <v>296</v>
      </c>
      <c r="C342" s="14">
        <v>12</v>
      </c>
      <c r="D342" s="12">
        <v>177185975545.53882</v>
      </c>
      <c r="E342" s="12">
        <v>177185975545.53882</v>
      </c>
      <c r="F342" s="12">
        <v>0.59338665852220074</v>
      </c>
      <c r="G342" s="12">
        <v>0</v>
      </c>
      <c r="H342" s="12">
        <v>55520833333.333336</v>
      </c>
      <c r="I342" s="12">
        <v>52151041666.666664</v>
      </c>
      <c r="J342" s="12">
        <v>52151041666.666664</v>
      </c>
      <c r="K342" s="12">
        <v>-1.4774805669867312E-12</v>
      </c>
      <c r="L342" s="12">
        <v>-1.4774805669867312E-12</v>
      </c>
      <c r="M342" s="12">
        <v>0</v>
      </c>
      <c r="N342" s="12">
        <v>2.0000000000000001E-4</v>
      </c>
      <c r="O342" s="12">
        <v>532.9491319444445</v>
      </c>
      <c r="P342" s="12">
        <v>532.9491319444445</v>
      </c>
      <c r="Q342" s="12">
        <v>1.1200642361111074E-9</v>
      </c>
      <c r="R342" s="12">
        <v>0</v>
      </c>
      <c r="S342" s="12">
        <v>1.4500520833333336E-4</v>
      </c>
      <c r="T342" s="12">
        <v>1.0465104166666665E-5</v>
      </c>
      <c r="U342" s="12">
        <v>1.0465104166666665E-5</v>
      </c>
      <c r="V342" s="12">
        <v>0</v>
      </c>
      <c r="W342" s="12">
        <v>0</v>
      </c>
      <c r="X342" s="12">
        <v>2.5571180555555553</v>
      </c>
      <c r="Y342" s="12">
        <v>5340.7986111111113</v>
      </c>
      <c r="Z342" s="12">
        <f t="shared" ref="Z342:AA342" si="68">Z341+0.0002</f>
        <v>1E-3</v>
      </c>
      <c r="AA342" s="12">
        <f t="shared" si="68"/>
        <v>1.2000000000000001E-3</v>
      </c>
      <c r="AB342" s="5">
        <v>2</v>
      </c>
    </row>
    <row r="346" spans="1:28" x14ac:dyDescent="0.25">
      <c r="A346" s="56" t="s">
        <v>299</v>
      </c>
      <c r="C346" s="3" t="s">
        <v>0</v>
      </c>
      <c r="D346" s="3" t="s">
        <v>1</v>
      </c>
      <c r="E346" s="3" t="s">
        <v>2</v>
      </c>
      <c r="F346" s="3" t="s">
        <v>3</v>
      </c>
      <c r="G346" s="3" t="s">
        <v>4</v>
      </c>
      <c r="H346" s="3" t="s">
        <v>232</v>
      </c>
      <c r="I346" s="3" t="s">
        <v>6</v>
      </c>
      <c r="J346" s="3" t="s">
        <v>7</v>
      </c>
      <c r="K346" s="3" t="s">
        <v>8</v>
      </c>
      <c r="L346" s="3" t="s">
        <v>9</v>
      </c>
      <c r="M346" s="3" t="s">
        <v>10</v>
      </c>
      <c r="N346" s="3" t="s">
        <v>11</v>
      </c>
      <c r="O346" s="3" t="s">
        <v>12</v>
      </c>
      <c r="P346" s="3" t="s">
        <v>13</v>
      </c>
      <c r="Q346" s="3" t="s">
        <v>14</v>
      </c>
      <c r="R346" s="3" t="s">
        <v>15</v>
      </c>
      <c r="S346" s="3" t="s">
        <v>16</v>
      </c>
      <c r="T346" s="3" t="s">
        <v>21</v>
      </c>
      <c r="U346" s="3" t="s">
        <v>22</v>
      </c>
      <c r="V346" s="3" t="s">
        <v>23</v>
      </c>
      <c r="W346" s="3" t="s">
        <v>24</v>
      </c>
      <c r="X346" s="3" t="s">
        <v>83</v>
      </c>
      <c r="Y346" s="3" t="s">
        <v>17</v>
      </c>
      <c r="Z346" s="3" t="s">
        <v>18</v>
      </c>
      <c r="AA346" s="3" t="s">
        <v>19</v>
      </c>
      <c r="AB346" s="3" t="s">
        <v>20</v>
      </c>
    </row>
    <row r="347" spans="1:28" x14ac:dyDescent="0.25">
      <c r="A347" s="50" t="s">
        <v>311</v>
      </c>
      <c r="B347" t="s">
        <v>295</v>
      </c>
      <c r="C347" s="14">
        <v>1</v>
      </c>
      <c r="D347" s="12">
        <v>99208167811.104553</v>
      </c>
      <c r="E347" s="12">
        <v>99208167811.104553</v>
      </c>
      <c r="F347" s="12">
        <v>0.35722522958968739</v>
      </c>
      <c r="G347" s="12">
        <v>0</v>
      </c>
      <c r="H347" s="12">
        <v>34420833333.333336</v>
      </c>
      <c r="I347" s="12">
        <v>41221041666.666664</v>
      </c>
      <c r="J347" s="12">
        <v>41221041666.666664</v>
      </c>
      <c r="K347" s="12">
        <v>-1.626486053955184E-11</v>
      </c>
      <c r="L347" s="12">
        <v>-1.626486053955184E-11</v>
      </c>
      <c r="M347" s="12">
        <v>0</v>
      </c>
      <c r="N347" s="12">
        <v>2.0000000000000001E-4</v>
      </c>
      <c r="O347" s="12">
        <v>-57.022534722222225</v>
      </c>
      <c r="P347" s="12">
        <v>-57.022534722222225</v>
      </c>
      <c r="Q347" s="12">
        <v>1.1380847569444445E-8</v>
      </c>
      <c r="R347" s="12">
        <v>0</v>
      </c>
      <c r="S347" s="12">
        <v>-6.4447916666666663E-6</v>
      </c>
      <c r="T347" s="12">
        <v>1.3120104166666666E-5</v>
      </c>
      <c r="U347" s="12">
        <v>1.3120104166666666E-5</v>
      </c>
      <c r="V347" s="12">
        <v>0</v>
      </c>
      <c r="W347" s="12">
        <v>0</v>
      </c>
      <c r="X347" s="12">
        <v>2.628784722222222</v>
      </c>
      <c r="Y347" s="12">
        <v>4689.1319444444443</v>
      </c>
      <c r="Z347" s="12">
        <v>-1.1999999999999999E-3</v>
      </c>
      <c r="AA347" s="12">
        <v>-1E-3</v>
      </c>
      <c r="AB347" s="5">
        <v>2</v>
      </c>
    </row>
    <row r="348" spans="1:28" x14ac:dyDescent="0.25">
      <c r="C348" s="5">
        <v>2</v>
      </c>
      <c r="D348" s="12">
        <v>99917473565.591034</v>
      </c>
      <c r="E348" s="12">
        <v>99917473565.591034</v>
      </c>
      <c r="F348" s="12">
        <v>0.35918411407869238</v>
      </c>
      <c r="G348" s="12">
        <v>0</v>
      </c>
      <c r="H348" s="12">
        <v>34587500000</v>
      </c>
      <c r="I348" s="12">
        <v>41229375000</v>
      </c>
      <c r="J348" s="12">
        <v>41229375000</v>
      </c>
      <c r="K348" s="12">
        <v>-1.6013374485596651E-11</v>
      </c>
      <c r="L348" s="12">
        <v>-1.6013374485596651E-11</v>
      </c>
      <c r="M348" s="12">
        <v>0</v>
      </c>
      <c r="N348" s="12">
        <v>2.0000000000000001E-4</v>
      </c>
      <c r="O348" s="12">
        <v>-48.962812499999998</v>
      </c>
      <c r="P348" s="12">
        <v>-48.962812499999998</v>
      </c>
      <c r="Q348" s="12">
        <v>1.1206028125000001E-8</v>
      </c>
      <c r="R348" s="12">
        <v>0</v>
      </c>
      <c r="S348" s="12">
        <v>-4.4031249999999986E-6</v>
      </c>
      <c r="T348" s="12">
        <v>1.3040937499999998E-5</v>
      </c>
      <c r="U348" s="12">
        <v>1.3040937499999998E-5</v>
      </c>
      <c r="V348" s="12">
        <v>0</v>
      </c>
      <c r="W348" s="12">
        <v>0</v>
      </c>
      <c r="X348" s="12">
        <v>2.6190625000000001</v>
      </c>
      <c r="Y348" s="12">
        <v>4682.1875</v>
      </c>
      <c r="Z348" s="12">
        <f t="shared" ref="Z348:Z357" si="69">Z347+0.0002</f>
        <v>-9.999999999999998E-4</v>
      </c>
      <c r="AA348" s="12">
        <f t="shared" ref="AA348:AA357" si="70">AA347+0.0002</f>
        <v>-8.0000000000000004E-4</v>
      </c>
      <c r="AB348" s="5">
        <v>2</v>
      </c>
    </row>
    <row r="349" spans="1:28" x14ac:dyDescent="0.25">
      <c r="C349" s="5">
        <v>3</v>
      </c>
      <c r="D349" s="12">
        <v>101336085074.564</v>
      </c>
      <c r="E349" s="12">
        <v>101336085074.564</v>
      </c>
      <c r="F349" s="12">
        <v>0.36310188305670232</v>
      </c>
      <c r="G349" s="12">
        <v>0</v>
      </c>
      <c r="H349" s="12">
        <v>34920833333.333336</v>
      </c>
      <c r="I349" s="12">
        <v>41246041666.666664</v>
      </c>
      <c r="J349" s="12">
        <v>41246041666.666664</v>
      </c>
      <c r="K349" s="12">
        <v>-1.5510402377686276E-11</v>
      </c>
      <c r="L349" s="12">
        <v>-1.5510402377686276E-11</v>
      </c>
      <c r="M349" s="12">
        <v>0</v>
      </c>
      <c r="N349" s="12">
        <v>2.0000000000000001E-4</v>
      </c>
      <c r="O349" s="12">
        <v>-32.843368055555558</v>
      </c>
      <c r="P349" s="12">
        <v>-32.843368055555558</v>
      </c>
      <c r="Q349" s="12">
        <v>1.085638923611111E-8</v>
      </c>
      <c r="R349" s="12">
        <v>0</v>
      </c>
      <c r="S349" s="12">
        <v>-3.1979166666666484E-7</v>
      </c>
      <c r="T349" s="12">
        <v>1.2882604166666663E-5</v>
      </c>
      <c r="U349" s="12">
        <v>1.2882604166666663E-5</v>
      </c>
      <c r="V349" s="12">
        <v>0</v>
      </c>
      <c r="W349" s="12">
        <v>0</v>
      </c>
      <c r="X349" s="12">
        <v>2.5996180555555553</v>
      </c>
      <c r="Y349" s="12">
        <v>4668.2986111111113</v>
      </c>
      <c r="Z349" s="12">
        <f t="shared" si="69"/>
        <v>-7.9999999999999982E-4</v>
      </c>
      <c r="AA349" s="12">
        <f t="shared" si="70"/>
        <v>-6.0000000000000006E-4</v>
      </c>
      <c r="AB349" s="5">
        <v>2</v>
      </c>
    </row>
    <row r="350" spans="1:28" x14ac:dyDescent="0.25">
      <c r="C350" s="5">
        <v>4</v>
      </c>
      <c r="D350" s="12">
        <v>103464002338.02342</v>
      </c>
      <c r="E350" s="12">
        <v>103464002338.02342</v>
      </c>
      <c r="F350" s="12">
        <v>0.3689785365237172</v>
      </c>
      <c r="G350" s="12">
        <v>0</v>
      </c>
      <c r="H350" s="12">
        <v>35420833333.333336</v>
      </c>
      <c r="I350" s="12">
        <v>41271041666.666664</v>
      </c>
      <c r="J350" s="12">
        <v>41271041666.666664</v>
      </c>
      <c r="K350" s="12">
        <v>-1.4755944215820709E-11</v>
      </c>
      <c r="L350" s="12">
        <v>-1.4755944215820709E-11</v>
      </c>
      <c r="M350" s="12">
        <v>0</v>
      </c>
      <c r="N350" s="12">
        <v>2.0000000000000001E-4</v>
      </c>
      <c r="O350" s="12">
        <v>-8.6642013888889053</v>
      </c>
      <c r="P350" s="12">
        <v>-8.6642013888889053</v>
      </c>
      <c r="Q350" s="12">
        <v>1.0331930902777777E-8</v>
      </c>
      <c r="R350" s="12">
        <v>0</v>
      </c>
      <c r="S350" s="12">
        <v>5.8052083333333316E-6</v>
      </c>
      <c r="T350" s="12">
        <v>1.2645104166666664E-5</v>
      </c>
      <c r="U350" s="12">
        <v>1.2645104166666664E-5</v>
      </c>
      <c r="V350" s="12">
        <v>0</v>
      </c>
      <c r="W350" s="12">
        <v>0</v>
      </c>
      <c r="X350" s="12">
        <v>2.5704513888888894</v>
      </c>
      <c r="Y350" s="12">
        <v>4647.4652777777774</v>
      </c>
      <c r="Z350" s="12">
        <f t="shared" si="69"/>
        <v>-5.9999999999999984E-4</v>
      </c>
      <c r="AA350" s="12">
        <f t="shared" si="70"/>
        <v>-4.0000000000000007E-4</v>
      </c>
      <c r="AB350" s="5">
        <v>2</v>
      </c>
    </row>
    <row r="351" spans="1:28" x14ac:dyDescent="0.25">
      <c r="C351" s="5">
        <v>5</v>
      </c>
      <c r="D351" s="12">
        <v>106301225355.96935</v>
      </c>
      <c r="E351" s="12">
        <v>106301225355.96935</v>
      </c>
      <c r="F351" s="12">
        <v>0.37681407447973714</v>
      </c>
      <c r="G351" s="12">
        <v>0</v>
      </c>
      <c r="H351" s="12">
        <v>36087500000</v>
      </c>
      <c r="I351" s="12">
        <v>41304375000</v>
      </c>
      <c r="J351" s="12">
        <v>41304375000</v>
      </c>
      <c r="K351" s="12">
        <v>-1.3749999999999953E-11</v>
      </c>
      <c r="L351" s="12">
        <v>-1.3749999999999953E-11</v>
      </c>
      <c r="M351" s="12">
        <v>0</v>
      </c>
      <c r="N351" s="12">
        <v>2.0000000000000001E-4</v>
      </c>
      <c r="O351" s="12">
        <v>23.574687499999996</v>
      </c>
      <c r="P351" s="12">
        <v>23.574687499999996</v>
      </c>
      <c r="Q351" s="12">
        <v>9.632653125E-9</v>
      </c>
      <c r="R351" s="12">
        <v>0</v>
      </c>
      <c r="S351" s="12">
        <v>1.3971874999999999E-5</v>
      </c>
      <c r="T351" s="12">
        <v>1.2328437499999998E-5</v>
      </c>
      <c r="U351" s="12">
        <v>1.2328437499999998E-5</v>
      </c>
      <c r="V351" s="12">
        <v>0</v>
      </c>
      <c r="W351" s="12">
        <v>0</v>
      </c>
      <c r="X351" s="12">
        <v>2.5315624999999997</v>
      </c>
      <c r="Y351" s="12">
        <v>4619.6875</v>
      </c>
      <c r="Z351" s="12">
        <f t="shared" si="69"/>
        <v>-3.9999999999999986E-4</v>
      </c>
      <c r="AA351" s="12">
        <f t="shared" si="70"/>
        <v>-2.0000000000000006E-4</v>
      </c>
      <c r="AB351" s="5">
        <v>2</v>
      </c>
    </row>
    <row r="352" spans="1:28" x14ac:dyDescent="0.25">
      <c r="C352" s="5">
        <v>6</v>
      </c>
      <c r="D352" s="12">
        <v>109847754128.40172</v>
      </c>
      <c r="E352" s="12">
        <v>109847754128.40172</v>
      </c>
      <c r="F352" s="12">
        <v>0.38660849692476196</v>
      </c>
      <c r="G352" s="12">
        <v>0</v>
      </c>
      <c r="H352" s="12">
        <v>36920833333.333336</v>
      </c>
      <c r="I352" s="12">
        <v>41346041666.666664</v>
      </c>
      <c r="J352" s="12">
        <v>41346041666.666664</v>
      </c>
      <c r="K352" s="12">
        <v>-1.2492569730224007E-11</v>
      </c>
      <c r="L352" s="12">
        <v>-1.2492569730224007E-11</v>
      </c>
      <c r="M352" s="12">
        <v>0</v>
      </c>
      <c r="N352" s="12">
        <v>2.0000000000000001E-4</v>
      </c>
      <c r="O352" s="12">
        <v>63.873298611111082</v>
      </c>
      <c r="P352" s="12">
        <v>63.873298611111082</v>
      </c>
      <c r="Q352" s="12">
        <v>8.7585559027777783E-9</v>
      </c>
      <c r="R352" s="12">
        <v>0</v>
      </c>
      <c r="S352" s="12">
        <v>2.4180208333333328E-5</v>
      </c>
      <c r="T352" s="12">
        <v>1.1932604166666666E-5</v>
      </c>
      <c r="U352" s="12">
        <v>1.1932604166666666E-5</v>
      </c>
      <c r="V352" s="12">
        <v>0</v>
      </c>
      <c r="W352" s="12">
        <v>0</v>
      </c>
      <c r="X352" s="12">
        <v>2.482951388888889</v>
      </c>
      <c r="Y352" s="12">
        <v>4584.9652777777774</v>
      </c>
      <c r="Z352" s="12">
        <f t="shared" si="69"/>
        <v>-1.9999999999999985E-4</v>
      </c>
      <c r="AA352" s="12">
        <f t="shared" si="70"/>
        <v>0</v>
      </c>
      <c r="AB352" s="5">
        <v>2</v>
      </c>
    </row>
    <row r="353" spans="1:28" x14ac:dyDescent="0.25">
      <c r="C353" s="5">
        <v>7</v>
      </c>
      <c r="D353" s="12">
        <v>114103588655.32057</v>
      </c>
      <c r="E353" s="12">
        <v>114103588655.32057</v>
      </c>
      <c r="F353" s="12">
        <v>0.39836180385879183</v>
      </c>
      <c r="G353" s="12">
        <v>0</v>
      </c>
      <c r="H353" s="12">
        <v>37920833333.333336</v>
      </c>
      <c r="I353" s="12">
        <v>41396041666.666664</v>
      </c>
      <c r="J353" s="12">
        <v>41396041666.666664</v>
      </c>
      <c r="K353" s="12">
        <v>-1.0983653406492876E-11</v>
      </c>
      <c r="L353" s="12">
        <v>-1.0983653406492876E-11</v>
      </c>
      <c r="M353" s="12">
        <v>0</v>
      </c>
      <c r="N353" s="12">
        <v>2.0000000000000001E-4</v>
      </c>
      <c r="O353" s="12">
        <v>112.23163194444442</v>
      </c>
      <c r="P353" s="12">
        <v>112.23163194444442</v>
      </c>
      <c r="Q353" s="12">
        <v>7.7096392361111123E-9</v>
      </c>
      <c r="R353" s="12">
        <v>0</v>
      </c>
      <c r="S353" s="12">
        <v>3.6430208333333327E-5</v>
      </c>
      <c r="T353" s="12">
        <v>1.1457604166666666E-5</v>
      </c>
      <c r="U353" s="12">
        <v>1.1457604166666666E-5</v>
      </c>
      <c r="V353" s="12">
        <v>0</v>
      </c>
      <c r="W353" s="12">
        <v>0</v>
      </c>
      <c r="X353" s="12">
        <v>2.4246180555555554</v>
      </c>
      <c r="Y353" s="12">
        <v>4543.2986111111113</v>
      </c>
      <c r="Z353" s="12">
        <f t="shared" si="69"/>
        <v>0</v>
      </c>
      <c r="AA353" s="12">
        <f t="shared" si="70"/>
        <v>2.0000000000000001E-4</v>
      </c>
      <c r="AB353" s="5">
        <v>2</v>
      </c>
    </row>
    <row r="354" spans="1:28" x14ac:dyDescent="0.25">
      <c r="C354" s="5">
        <v>8</v>
      </c>
      <c r="D354" s="12">
        <v>119068728936.72594</v>
      </c>
      <c r="E354" s="12">
        <v>119068728936.72594</v>
      </c>
      <c r="F354" s="12">
        <v>0.41207399528182664</v>
      </c>
      <c r="G354" s="12">
        <v>0</v>
      </c>
      <c r="H354" s="12">
        <v>39087500000</v>
      </c>
      <c r="I354" s="12">
        <v>41454375000</v>
      </c>
      <c r="J354" s="12">
        <v>41454375000</v>
      </c>
      <c r="K354" s="12">
        <v>-9.2232510288065528E-12</v>
      </c>
      <c r="L354" s="12">
        <v>-9.2232510288065528E-12</v>
      </c>
      <c r="M354" s="12">
        <v>0</v>
      </c>
      <c r="N354" s="12">
        <v>2.0000000000000001E-4</v>
      </c>
      <c r="O354" s="12">
        <v>168.64968749999997</v>
      </c>
      <c r="P354" s="12">
        <v>168.64968749999997</v>
      </c>
      <c r="Q354" s="12">
        <v>6.4859031250000003E-9</v>
      </c>
      <c r="R354" s="12">
        <v>0</v>
      </c>
      <c r="S354" s="12">
        <v>5.0721875000000005E-5</v>
      </c>
      <c r="T354" s="12">
        <v>1.0903437499999999E-5</v>
      </c>
      <c r="U354" s="12">
        <v>1.0903437499999999E-5</v>
      </c>
      <c r="V354" s="12">
        <v>0</v>
      </c>
      <c r="W354" s="12">
        <v>0</v>
      </c>
      <c r="X354" s="12">
        <v>2.3565624999999999</v>
      </c>
      <c r="Y354" s="12">
        <v>4494.6875</v>
      </c>
      <c r="Z354" s="12">
        <f t="shared" si="69"/>
        <v>2.0000000000000001E-4</v>
      </c>
      <c r="AA354" s="12">
        <f t="shared" si="70"/>
        <v>4.0000000000000002E-4</v>
      </c>
      <c r="AB354" s="5">
        <v>2</v>
      </c>
    </row>
    <row r="355" spans="1:28" x14ac:dyDescent="0.25">
      <c r="C355" s="5">
        <v>9</v>
      </c>
      <c r="D355" s="12">
        <v>124743174972.61775</v>
      </c>
      <c r="E355" s="12">
        <v>124743174972.61775</v>
      </c>
      <c r="F355" s="12">
        <v>0.4277450711938664</v>
      </c>
      <c r="G355" s="12">
        <v>0</v>
      </c>
      <c r="H355" s="12">
        <v>40420833333.333336</v>
      </c>
      <c r="I355" s="12">
        <v>41521041666.666664</v>
      </c>
      <c r="J355" s="12">
        <v>41521041666.666664</v>
      </c>
      <c r="K355" s="12">
        <v>-7.2113625971650396E-12</v>
      </c>
      <c r="L355" s="12">
        <v>-7.2113625971650396E-12</v>
      </c>
      <c r="M355" s="12">
        <v>0</v>
      </c>
      <c r="N355" s="12">
        <v>2.0000000000000001E-4</v>
      </c>
      <c r="O355" s="12">
        <v>233.12746527777776</v>
      </c>
      <c r="P355" s="12">
        <v>233.12746527777776</v>
      </c>
      <c r="Q355" s="12">
        <v>5.0873475694444431E-9</v>
      </c>
      <c r="R355" s="12">
        <v>0</v>
      </c>
      <c r="S355" s="12">
        <v>6.7055208333333333E-5</v>
      </c>
      <c r="T355" s="12">
        <v>1.0270104166666666E-5</v>
      </c>
      <c r="U355" s="12">
        <v>1.0270104166666666E-5</v>
      </c>
      <c r="V355" s="12">
        <v>0</v>
      </c>
      <c r="W355" s="12">
        <v>0</v>
      </c>
      <c r="X355" s="12">
        <v>2.2787847222222224</v>
      </c>
      <c r="Y355" s="12">
        <v>4439.1319444444443</v>
      </c>
      <c r="Z355" s="12">
        <f t="shared" si="69"/>
        <v>4.0000000000000002E-4</v>
      </c>
      <c r="AA355" s="12">
        <f t="shared" si="70"/>
        <v>6.0000000000000006E-4</v>
      </c>
      <c r="AB355" s="5">
        <v>2</v>
      </c>
    </row>
    <row r="356" spans="1:28" x14ac:dyDescent="0.25">
      <c r="C356" s="5">
        <v>10</v>
      </c>
      <c r="D356" s="12">
        <v>131126926762.99605</v>
      </c>
      <c r="E356" s="12">
        <v>131126926762.99605</v>
      </c>
      <c r="F356" s="12">
        <v>0.4453750315949111</v>
      </c>
      <c r="G356" s="12">
        <v>0</v>
      </c>
      <c r="H356" s="12">
        <v>41920833333.333336</v>
      </c>
      <c r="I356" s="12">
        <v>41596041666.666664</v>
      </c>
      <c r="J356" s="12">
        <v>41596041666.666664</v>
      </c>
      <c r="K356" s="12">
        <v>-4.9479881115683381E-12</v>
      </c>
      <c r="L356" s="12">
        <v>-4.9479881115683381E-12</v>
      </c>
      <c r="M356" s="12">
        <v>0</v>
      </c>
      <c r="N356" s="12">
        <v>2.0000000000000001E-4</v>
      </c>
      <c r="O356" s="12">
        <v>305.66496527777781</v>
      </c>
      <c r="P356" s="12">
        <v>305.66496527777781</v>
      </c>
      <c r="Q356" s="12">
        <v>3.5139725694444416E-9</v>
      </c>
      <c r="R356" s="12">
        <v>0</v>
      </c>
      <c r="S356" s="12">
        <v>8.5430208333333359E-5</v>
      </c>
      <c r="T356" s="12">
        <v>9.5576041666666656E-6</v>
      </c>
      <c r="U356" s="12">
        <v>9.5576041666666656E-6</v>
      </c>
      <c r="V356" s="12">
        <v>0</v>
      </c>
      <c r="W356" s="12">
        <v>0</v>
      </c>
      <c r="X356" s="12">
        <v>2.191284722222222</v>
      </c>
      <c r="Y356" s="12">
        <v>4376.6319444444443</v>
      </c>
      <c r="Z356" s="12">
        <f t="shared" si="69"/>
        <v>6.0000000000000006E-4</v>
      </c>
      <c r="AA356" s="12">
        <f t="shared" si="70"/>
        <v>8.0000000000000004E-4</v>
      </c>
      <c r="AB356" s="5">
        <v>2</v>
      </c>
    </row>
    <row r="357" spans="1:28" x14ac:dyDescent="0.25">
      <c r="C357" s="5">
        <v>11</v>
      </c>
      <c r="D357" s="12">
        <v>138219984307.86084</v>
      </c>
      <c r="E357" s="12">
        <v>138219984307.86084</v>
      </c>
      <c r="F357" s="12">
        <v>0.46496387648496085</v>
      </c>
      <c r="G357" s="12">
        <v>0</v>
      </c>
      <c r="H357" s="12">
        <v>43587500000</v>
      </c>
      <c r="I357" s="12">
        <v>41679375000</v>
      </c>
      <c r="J357" s="12">
        <v>41679375000</v>
      </c>
      <c r="K357" s="12">
        <v>-2.4331275720164524E-12</v>
      </c>
      <c r="L357" s="12">
        <v>-2.4331275720164524E-12</v>
      </c>
      <c r="M357" s="12">
        <v>0</v>
      </c>
      <c r="N357" s="12">
        <v>2.0000000000000001E-4</v>
      </c>
      <c r="O357" s="12">
        <v>386.26218749999998</v>
      </c>
      <c r="P357" s="12">
        <v>386.26218749999998</v>
      </c>
      <c r="Q357" s="12">
        <v>1.7657781249999999E-9</v>
      </c>
      <c r="R357" s="12">
        <v>0</v>
      </c>
      <c r="S357" s="12">
        <v>1.0584687499999999E-4</v>
      </c>
      <c r="T357" s="12">
        <v>8.7659374999999995E-6</v>
      </c>
      <c r="U357" s="12">
        <v>8.7659374999999995E-6</v>
      </c>
      <c r="V357" s="12">
        <v>0</v>
      </c>
      <c r="W357" s="12">
        <v>0</v>
      </c>
      <c r="X357" s="12">
        <v>2.0940624999999997</v>
      </c>
      <c r="Y357" s="12">
        <v>4307.1875</v>
      </c>
      <c r="Z357" s="12">
        <f t="shared" si="69"/>
        <v>8.0000000000000004E-4</v>
      </c>
      <c r="AA357" s="12">
        <f t="shared" si="70"/>
        <v>1E-3</v>
      </c>
      <c r="AB357" s="5">
        <v>2</v>
      </c>
    </row>
    <row r="358" spans="1:28" x14ac:dyDescent="0.25">
      <c r="B358" t="s">
        <v>296</v>
      </c>
      <c r="C358" s="14">
        <v>12</v>
      </c>
      <c r="D358" s="12">
        <v>146022347607.2121</v>
      </c>
      <c r="E358" s="12">
        <v>146022347607.2121</v>
      </c>
      <c r="F358" s="12">
        <v>0.48651160586401554</v>
      </c>
      <c r="G358" s="12">
        <v>0</v>
      </c>
      <c r="H358" s="12">
        <v>45420833333.333336</v>
      </c>
      <c r="I358" s="12">
        <v>41771041666.666664</v>
      </c>
      <c r="J358" s="12">
        <v>41771041666.666664</v>
      </c>
      <c r="K358" s="12">
        <v>3.3321902149062881E-13</v>
      </c>
      <c r="L358" s="12">
        <v>3.3321902149062881E-13</v>
      </c>
      <c r="M358" s="12">
        <v>0</v>
      </c>
      <c r="N358" s="12">
        <v>2.0000000000000001E-4</v>
      </c>
      <c r="O358" s="12">
        <v>474.91913194444453</v>
      </c>
      <c r="P358" s="12">
        <v>474.91913194444453</v>
      </c>
      <c r="Q358" s="12">
        <v>-1.5723576388889277E-10</v>
      </c>
      <c r="R358" s="12">
        <v>0</v>
      </c>
      <c r="S358" s="12">
        <v>1.2830520833333336E-4</v>
      </c>
      <c r="T358" s="12">
        <v>7.8951041666666642E-6</v>
      </c>
      <c r="U358" s="12">
        <v>7.8951041666666642E-6</v>
      </c>
      <c r="V358" s="12">
        <v>0</v>
      </c>
      <c r="W358" s="12">
        <v>0</v>
      </c>
      <c r="X358" s="12">
        <v>1.9871180555555552</v>
      </c>
      <c r="Y358" s="12">
        <v>4230.7986111111113</v>
      </c>
      <c r="Z358" s="12">
        <f t="shared" ref="Z358:AA358" si="71">Z357+0.0002</f>
        <v>1E-3</v>
      </c>
      <c r="AA358" s="12">
        <f t="shared" si="71"/>
        <v>1.2000000000000001E-3</v>
      </c>
      <c r="AB358" s="5">
        <v>2</v>
      </c>
    </row>
    <row r="362" spans="1:28" x14ac:dyDescent="0.25">
      <c r="A362" s="56" t="s">
        <v>303</v>
      </c>
      <c r="C362" s="3" t="s">
        <v>0</v>
      </c>
      <c r="D362" s="3" t="s">
        <v>1</v>
      </c>
      <c r="E362" s="3" t="s">
        <v>2</v>
      </c>
      <c r="F362" s="3" t="s">
        <v>3</v>
      </c>
      <c r="G362" s="3" t="s">
        <v>4</v>
      </c>
      <c r="H362" s="3" t="s">
        <v>232</v>
      </c>
      <c r="I362" s="3" t="s">
        <v>6</v>
      </c>
      <c r="J362" s="3" t="s">
        <v>7</v>
      </c>
      <c r="K362" s="3" t="s">
        <v>8</v>
      </c>
      <c r="L362" s="3" t="s">
        <v>9</v>
      </c>
      <c r="M362" s="3" t="s">
        <v>10</v>
      </c>
      <c r="N362" s="3" t="s">
        <v>11</v>
      </c>
      <c r="O362" s="3" t="s">
        <v>12</v>
      </c>
      <c r="P362" s="3" t="s">
        <v>13</v>
      </c>
      <c r="Q362" s="3" t="s">
        <v>14</v>
      </c>
      <c r="R362" s="3" t="s">
        <v>15</v>
      </c>
      <c r="S362" s="3" t="s">
        <v>16</v>
      </c>
      <c r="T362" s="3" t="s">
        <v>21</v>
      </c>
      <c r="U362" s="3" t="s">
        <v>22</v>
      </c>
      <c r="V362" s="3" t="s">
        <v>23</v>
      </c>
      <c r="W362" s="3" t="s">
        <v>24</v>
      </c>
      <c r="X362" s="3" t="s">
        <v>83</v>
      </c>
      <c r="Y362" s="3" t="s">
        <v>17</v>
      </c>
      <c r="Z362" s="3" t="s">
        <v>18</v>
      </c>
      <c r="AA362" s="3" t="s">
        <v>19</v>
      </c>
      <c r="AB362" s="3" t="s">
        <v>20</v>
      </c>
    </row>
    <row r="363" spans="1:28" x14ac:dyDescent="0.25">
      <c r="A363" s="50" t="s">
        <v>311</v>
      </c>
      <c r="B363" t="s">
        <v>295</v>
      </c>
      <c r="C363" s="14">
        <v>1</v>
      </c>
      <c r="D363" s="12">
        <v>68044539872.777817</v>
      </c>
      <c r="E363" s="12">
        <v>68044539872.777817</v>
      </c>
      <c r="F363" s="12">
        <v>0.25035017693150219</v>
      </c>
      <c r="G363" s="12">
        <v>0</v>
      </c>
      <c r="H363" s="12">
        <v>24320833333.333336</v>
      </c>
      <c r="I363" s="12">
        <v>30841041666.666664</v>
      </c>
      <c r="J363" s="12">
        <v>30841041666.666664</v>
      </c>
      <c r="K363" s="12">
        <v>-1.4454160951074479E-11</v>
      </c>
      <c r="L363" s="12">
        <v>-1.4454160951074479E-11</v>
      </c>
      <c r="M363" s="12">
        <v>0</v>
      </c>
      <c r="N363" s="12">
        <v>2.0000000000000001E-4</v>
      </c>
      <c r="O363" s="12">
        <v>-115.05253472222223</v>
      </c>
      <c r="P363" s="12">
        <v>-115.05253472222223</v>
      </c>
      <c r="Q363" s="12">
        <v>1.0103547569444445E-8</v>
      </c>
      <c r="R363" s="12">
        <v>0</v>
      </c>
      <c r="S363" s="12">
        <v>-2.3144791666666664E-5</v>
      </c>
      <c r="T363" s="12">
        <v>1.0550104166666665E-5</v>
      </c>
      <c r="U363" s="12">
        <v>1.0550104166666665E-5</v>
      </c>
      <c r="V363" s="12">
        <v>0</v>
      </c>
      <c r="W363" s="12">
        <v>0</v>
      </c>
      <c r="X363" s="12">
        <v>2.0587847222222222</v>
      </c>
      <c r="Y363" s="12">
        <v>3579.1319444444443</v>
      </c>
      <c r="Z363" s="12">
        <v>-1.1999999999999999E-3</v>
      </c>
      <c r="AA363" s="12">
        <v>-1E-3</v>
      </c>
      <c r="AB363" s="5">
        <v>2</v>
      </c>
    </row>
    <row r="364" spans="1:28" x14ac:dyDescent="0.25">
      <c r="C364" s="5">
        <v>2</v>
      </c>
      <c r="D364" s="12">
        <v>68753845627.264297</v>
      </c>
      <c r="E364" s="12">
        <v>68753845627.264297</v>
      </c>
      <c r="F364" s="12">
        <v>0.25230906142050719</v>
      </c>
      <c r="G364" s="12">
        <v>0</v>
      </c>
      <c r="H364" s="12">
        <v>24487500000</v>
      </c>
      <c r="I364" s="12">
        <v>30849375000</v>
      </c>
      <c r="J364" s="12">
        <v>30849375000</v>
      </c>
      <c r="K364" s="12">
        <v>-1.420267489711929E-11</v>
      </c>
      <c r="L364" s="12">
        <v>-1.420267489711929E-11</v>
      </c>
      <c r="M364" s="12">
        <v>0</v>
      </c>
      <c r="N364" s="12">
        <v>2.0000000000000001E-4</v>
      </c>
      <c r="O364" s="12">
        <v>-106.9928125</v>
      </c>
      <c r="P364" s="12">
        <v>-106.9928125</v>
      </c>
      <c r="Q364" s="12">
        <v>9.9287281250000005E-9</v>
      </c>
      <c r="R364" s="12">
        <v>0</v>
      </c>
      <c r="S364" s="12">
        <v>-2.1103125E-5</v>
      </c>
      <c r="T364" s="12">
        <v>1.0470937499999998E-5</v>
      </c>
      <c r="U364" s="12">
        <v>1.0470937499999998E-5</v>
      </c>
      <c r="V364" s="12">
        <v>0</v>
      </c>
      <c r="W364" s="12">
        <v>0</v>
      </c>
      <c r="X364" s="12">
        <v>2.0490625000000002</v>
      </c>
      <c r="Y364" s="12">
        <v>3572.1875</v>
      </c>
      <c r="Z364" s="12">
        <f t="shared" ref="Z364:Z373" si="72">Z363+0.0002</f>
        <v>-9.999999999999998E-4</v>
      </c>
      <c r="AA364" s="12">
        <f t="shared" ref="AA364:AA373" si="73">AA363+0.0002</f>
        <v>-8.0000000000000004E-4</v>
      </c>
      <c r="AB364" s="5">
        <v>2</v>
      </c>
    </row>
    <row r="365" spans="1:28" x14ac:dyDescent="0.25">
      <c r="C365" s="5">
        <v>3</v>
      </c>
      <c r="D365" s="12">
        <v>70172457136.237259</v>
      </c>
      <c r="E365" s="12">
        <v>70172457136.237259</v>
      </c>
      <c r="F365" s="12">
        <v>0.25622683039851712</v>
      </c>
      <c r="G365" s="12">
        <v>0</v>
      </c>
      <c r="H365" s="12">
        <v>24820833333.333336</v>
      </c>
      <c r="I365" s="12">
        <v>30866041666.666664</v>
      </c>
      <c r="J365" s="12">
        <v>30866041666.666664</v>
      </c>
      <c r="K365" s="12">
        <v>-1.3699702789208915E-11</v>
      </c>
      <c r="L365" s="12">
        <v>-1.3699702789208915E-11</v>
      </c>
      <c r="M365" s="12">
        <v>0</v>
      </c>
      <c r="N365" s="12">
        <v>2.0000000000000001E-4</v>
      </c>
      <c r="O365" s="12">
        <v>-90.873368055555559</v>
      </c>
      <c r="P365" s="12">
        <v>-90.873368055555559</v>
      </c>
      <c r="Q365" s="12">
        <v>9.5790892361111102E-9</v>
      </c>
      <c r="R365" s="12">
        <v>0</v>
      </c>
      <c r="S365" s="12">
        <v>-1.7019791666666664E-5</v>
      </c>
      <c r="T365" s="12">
        <v>1.0312604166666663E-5</v>
      </c>
      <c r="U365" s="12">
        <v>1.0312604166666663E-5</v>
      </c>
      <c r="V365" s="12">
        <v>0</v>
      </c>
      <c r="W365" s="12">
        <v>0</v>
      </c>
      <c r="X365" s="12">
        <v>2.0296180555555554</v>
      </c>
      <c r="Y365" s="12">
        <v>3558.2986111111113</v>
      </c>
      <c r="Z365" s="12">
        <f t="shared" si="72"/>
        <v>-7.9999999999999982E-4</v>
      </c>
      <c r="AA365" s="12">
        <f t="shared" si="73"/>
        <v>-6.0000000000000006E-4</v>
      </c>
      <c r="AB365" s="5">
        <v>2</v>
      </c>
    </row>
    <row r="366" spans="1:28" x14ac:dyDescent="0.25">
      <c r="C366" s="5">
        <v>4</v>
      </c>
      <c r="D366" s="12">
        <v>72300374399.696686</v>
      </c>
      <c r="E366" s="12">
        <v>72300374399.696686</v>
      </c>
      <c r="F366" s="12">
        <v>0.26210348386553201</v>
      </c>
      <c r="G366" s="12">
        <v>0</v>
      </c>
      <c r="H366" s="12">
        <v>25320833333.333336</v>
      </c>
      <c r="I366" s="12">
        <v>30891041666.666664</v>
      </c>
      <c r="J366" s="12">
        <v>30891041666.666664</v>
      </c>
      <c r="K366" s="12">
        <v>-1.2945244627343348E-11</v>
      </c>
      <c r="L366" s="12">
        <v>-1.2945244627343348E-11</v>
      </c>
      <c r="M366" s="12">
        <v>0</v>
      </c>
      <c r="N366" s="12">
        <v>2.0000000000000001E-4</v>
      </c>
      <c r="O366" s="12">
        <v>-66.694201388888899</v>
      </c>
      <c r="P366" s="12">
        <v>-66.694201388888899</v>
      </c>
      <c r="Q366" s="12">
        <v>9.0546309027777772E-9</v>
      </c>
      <c r="R366" s="12">
        <v>0</v>
      </c>
      <c r="S366" s="12">
        <v>-1.0894791666666668E-5</v>
      </c>
      <c r="T366" s="12">
        <v>1.0075104166666664E-5</v>
      </c>
      <c r="U366" s="12">
        <v>1.0075104166666664E-5</v>
      </c>
      <c r="V366" s="12">
        <v>0</v>
      </c>
      <c r="W366" s="12">
        <v>0</v>
      </c>
      <c r="X366" s="12">
        <v>2.0004513888888891</v>
      </c>
      <c r="Y366" s="12">
        <v>3537.4652777777774</v>
      </c>
      <c r="Z366" s="12">
        <f t="shared" si="72"/>
        <v>-5.9999999999999984E-4</v>
      </c>
      <c r="AA366" s="12">
        <f t="shared" si="73"/>
        <v>-4.0000000000000007E-4</v>
      </c>
      <c r="AB366" s="5">
        <v>2</v>
      </c>
    </row>
    <row r="367" spans="1:28" x14ac:dyDescent="0.25">
      <c r="C367" s="5">
        <v>5</v>
      </c>
      <c r="D367" s="12">
        <v>75137597417.642609</v>
      </c>
      <c r="E367" s="12">
        <v>75137597417.642609</v>
      </c>
      <c r="F367" s="12">
        <v>0.26993902182155194</v>
      </c>
      <c r="G367" s="12">
        <v>0</v>
      </c>
      <c r="H367" s="12">
        <v>25987500000</v>
      </c>
      <c r="I367" s="12">
        <v>30924375000</v>
      </c>
      <c r="J367" s="12">
        <v>30924375000</v>
      </c>
      <c r="K367" s="12">
        <v>-1.1939300411522592E-11</v>
      </c>
      <c r="L367" s="12">
        <v>-1.1939300411522592E-11</v>
      </c>
      <c r="M367" s="12">
        <v>0</v>
      </c>
      <c r="N367" s="12">
        <v>2.0000000000000001E-4</v>
      </c>
      <c r="O367" s="12">
        <v>-34.455312500000005</v>
      </c>
      <c r="P367" s="12">
        <v>-34.455312500000005</v>
      </c>
      <c r="Q367" s="12">
        <v>8.3553531249999999E-9</v>
      </c>
      <c r="R367" s="12">
        <v>0</v>
      </c>
      <c r="S367" s="12">
        <v>-2.7281250000000002E-6</v>
      </c>
      <c r="T367" s="12">
        <v>9.7584374999999971E-6</v>
      </c>
      <c r="U367" s="12">
        <v>9.7584374999999971E-6</v>
      </c>
      <c r="V367" s="12">
        <v>0</v>
      </c>
      <c r="W367" s="12">
        <v>0</v>
      </c>
      <c r="X367" s="12">
        <v>1.9615624999999999</v>
      </c>
      <c r="Y367" s="12">
        <v>3509.6875</v>
      </c>
      <c r="Z367" s="12">
        <f t="shared" si="72"/>
        <v>-3.9999999999999986E-4</v>
      </c>
      <c r="AA367" s="12">
        <f t="shared" si="73"/>
        <v>-2.0000000000000006E-4</v>
      </c>
      <c r="AB367" s="5">
        <v>2</v>
      </c>
    </row>
    <row r="368" spans="1:28" x14ac:dyDescent="0.25">
      <c r="C368" s="5">
        <v>6</v>
      </c>
      <c r="D368" s="12">
        <v>78684126190.074982</v>
      </c>
      <c r="E368" s="12">
        <v>78684126190.074982</v>
      </c>
      <c r="F368" s="12">
        <v>0.27973344426657676</v>
      </c>
      <c r="G368" s="12">
        <v>0</v>
      </c>
      <c r="H368" s="12">
        <v>26820833333.333336</v>
      </c>
      <c r="I368" s="12">
        <v>30966041666.666664</v>
      </c>
      <c r="J368" s="12">
        <v>30966041666.666664</v>
      </c>
      <c r="K368" s="12">
        <v>-1.0681870141746646E-11</v>
      </c>
      <c r="L368" s="12">
        <v>-1.0681870141746646E-11</v>
      </c>
      <c r="M368" s="12">
        <v>0</v>
      </c>
      <c r="N368" s="12">
        <v>2.0000000000000001E-4</v>
      </c>
      <c r="O368" s="12">
        <v>5.8432986111110807</v>
      </c>
      <c r="P368" s="12">
        <v>5.8432986111110807</v>
      </c>
      <c r="Q368" s="12">
        <v>7.4812559027777782E-9</v>
      </c>
      <c r="R368" s="12">
        <v>0</v>
      </c>
      <c r="S368" s="12">
        <v>7.4802083333333282E-6</v>
      </c>
      <c r="T368" s="12">
        <v>9.3626041666666666E-6</v>
      </c>
      <c r="U368" s="12">
        <v>9.3626041666666666E-6</v>
      </c>
      <c r="V368" s="12">
        <v>0</v>
      </c>
      <c r="W368" s="12">
        <v>0</v>
      </c>
      <c r="X368" s="12">
        <v>1.9129513888888887</v>
      </c>
      <c r="Y368" s="12">
        <v>3474.9652777777774</v>
      </c>
      <c r="Z368" s="12">
        <f t="shared" si="72"/>
        <v>-1.9999999999999985E-4</v>
      </c>
      <c r="AA368" s="12">
        <f t="shared" si="73"/>
        <v>0</v>
      </c>
      <c r="AB368" s="5">
        <v>2</v>
      </c>
    </row>
    <row r="369" spans="1:28" x14ac:dyDescent="0.25">
      <c r="C369" s="5">
        <v>7</v>
      </c>
      <c r="D369" s="12">
        <v>82939960716.993835</v>
      </c>
      <c r="E369" s="12">
        <v>82939960716.993835</v>
      </c>
      <c r="F369" s="12">
        <v>0.29148675120060663</v>
      </c>
      <c r="G369" s="12">
        <v>0</v>
      </c>
      <c r="H369" s="12">
        <v>27820833333.333336</v>
      </c>
      <c r="I369" s="12">
        <v>31016041666.666664</v>
      </c>
      <c r="J369" s="12">
        <v>31016041666.666664</v>
      </c>
      <c r="K369" s="12">
        <v>-9.1729538180155153E-12</v>
      </c>
      <c r="L369" s="12">
        <v>-9.1729538180155153E-12</v>
      </c>
      <c r="M369" s="12">
        <v>0</v>
      </c>
      <c r="N369" s="12">
        <v>2.0000000000000001E-4</v>
      </c>
      <c r="O369" s="12">
        <v>54.201631944444415</v>
      </c>
      <c r="P369" s="12">
        <v>54.201631944444415</v>
      </c>
      <c r="Q369" s="12">
        <v>6.4323392361111122E-9</v>
      </c>
      <c r="R369" s="12">
        <v>0</v>
      </c>
      <c r="S369" s="12">
        <v>1.9730208333333328E-5</v>
      </c>
      <c r="T369" s="12">
        <v>8.8876041666666652E-6</v>
      </c>
      <c r="U369" s="12">
        <v>8.8876041666666652E-6</v>
      </c>
      <c r="V369" s="12">
        <v>0</v>
      </c>
      <c r="W369" s="12">
        <v>0</v>
      </c>
      <c r="X369" s="12">
        <v>1.8546180555555556</v>
      </c>
      <c r="Y369" s="12">
        <v>3433.2986111111113</v>
      </c>
      <c r="Z369" s="12">
        <f t="shared" si="72"/>
        <v>0</v>
      </c>
      <c r="AA369" s="12">
        <f t="shared" si="73"/>
        <v>2.0000000000000001E-4</v>
      </c>
      <c r="AB369" s="5">
        <v>2</v>
      </c>
    </row>
    <row r="370" spans="1:28" x14ac:dyDescent="0.25">
      <c r="C370" s="5">
        <v>8</v>
      </c>
      <c r="D370" s="12">
        <v>87905100998.3992</v>
      </c>
      <c r="E370" s="12">
        <v>87905100998.3992</v>
      </c>
      <c r="F370" s="12">
        <v>0.30519894262364144</v>
      </c>
      <c r="G370" s="12">
        <v>0</v>
      </c>
      <c r="H370" s="12">
        <v>28987500000</v>
      </c>
      <c r="I370" s="12">
        <v>31074375000</v>
      </c>
      <c r="J370" s="12">
        <v>31074375000</v>
      </c>
      <c r="K370" s="12">
        <v>-7.4125514403291919E-12</v>
      </c>
      <c r="L370" s="12">
        <v>-7.4125514403291919E-12</v>
      </c>
      <c r="M370" s="12">
        <v>0</v>
      </c>
      <c r="N370" s="12">
        <v>2.0000000000000001E-4</v>
      </c>
      <c r="O370" s="12">
        <v>110.61968749999997</v>
      </c>
      <c r="P370" s="12">
        <v>110.61968749999997</v>
      </c>
      <c r="Q370" s="12">
        <v>5.2086031250000002E-9</v>
      </c>
      <c r="R370" s="12">
        <v>0</v>
      </c>
      <c r="S370" s="12">
        <v>3.4021875000000005E-5</v>
      </c>
      <c r="T370" s="12">
        <v>8.3334374999999998E-6</v>
      </c>
      <c r="U370" s="12">
        <v>8.3334374999999998E-6</v>
      </c>
      <c r="V370" s="12">
        <v>0</v>
      </c>
      <c r="W370" s="12">
        <v>0</v>
      </c>
      <c r="X370" s="12">
        <v>1.7865625000000001</v>
      </c>
      <c r="Y370" s="12">
        <v>3384.6875</v>
      </c>
      <c r="Z370" s="12">
        <f t="shared" si="72"/>
        <v>2.0000000000000001E-4</v>
      </c>
      <c r="AA370" s="12">
        <f t="shared" si="73"/>
        <v>4.0000000000000002E-4</v>
      </c>
      <c r="AB370" s="5">
        <v>2</v>
      </c>
    </row>
    <row r="371" spans="1:28" x14ac:dyDescent="0.25">
      <c r="C371" s="5">
        <v>9</v>
      </c>
      <c r="D371" s="12">
        <v>93579547034.291016</v>
      </c>
      <c r="E371" s="12">
        <v>93579547034.291016</v>
      </c>
      <c r="F371" s="12">
        <v>0.3208700185356812</v>
      </c>
      <c r="G371" s="12">
        <v>0</v>
      </c>
      <c r="H371" s="12">
        <v>30320833333.333336</v>
      </c>
      <c r="I371" s="12">
        <v>31141041666.666664</v>
      </c>
      <c r="J371" s="12">
        <v>31141041666.666664</v>
      </c>
      <c r="K371" s="12">
        <v>-5.4006630086876795E-12</v>
      </c>
      <c r="L371" s="12">
        <v>-5.4006630086876795E-12</v>
      </c>
      <c r="M371" s="12">
        <v>0</v>
      </c>
      <c r="N371" s="12">
        <v>2.0000000000000001E-4</v>
      </c>
      <c r="O371" s="12">
        <v>175.09746527777776</v>
      </c>
      <c r="P371" s="12">
        <v>175.09746527777776</v>
      </c>
      <c r="Q371" s="12">
        <v>3.810047569444443E-9</v>
      </c>
      <c r="R371" s="12">
        <v>0</v>
      </c>
      <c r="S371" s="12">
        <v>5.0355208333333334E-5</v>
      </c>
      <c r="T371" s="12">
        <v>7.7001041666666669E-6</v>
      </c>
      <c r="U371" s="12">
        <v>7.7001041666666669E-6</v>
      </c>
      <c r="V371" s="12">
        <v>0</v>
      </c>
      <c r="W371" s="12">
        <v>0</v>
      </c>
      <c r="X371" s="12">
        <v>1.7087847222222221</v>
      </c>
      <c r="Y371" s="12">
        <v>3329.1319444444443</v>
      </c>
      <c r="Z371" s="12">
        <f t="shared" si="72"/>
        <v>4.0000000000000002E-4</v>
      </c>
      <c r="AA371" s="12">
        <f t="shared" si="73"/>
        <v>6.0000000000000006E-4</v>
      </c>
      <c r="AB371" s="5">
        <v>2</v>
      </c>
    </row>
    <row r="372" spans="1:28" x14ac:dyDescent="0.25">
      <c r="C372" s="5">
        <v>10</v>
      </c>
      <c r="D372" s="12">
        <v>99963298824.669312</v>
      </c>
      <c r="E372" s="12">
        <v>99963298824.669312</v>
      </c>
      <c r="F372" s="12">
        <v>0.3384999789367259</v>
      </c>
      <c r="G372" s="12">
        <v>0</v>
      </c>
      <c r="H372" s="12">
        <v>31820833333.333336</v>
      </c>
      <c r="I372" s="12">
        <v>31216041666.666664</v>
      </c>
      <c r="J372" s="12">
        <v>31216041666.666664</v>
      </c>
      <c r="K372" s="12">
        <v>-3.137288523090978E-12</v>
      </c>
      <c r="L372" s="12">
        <v>-3.137288523090978E-12</v>
      </c>
      <c r="M372" s="12">
        <v>0</v>
      </c>
      <c r="N372" s="12">
        <v>2.0000000000000001E-4</v>
      </c>
      <c r="O372" s="12">
        <v>247.63496527777784</v>
      </c>
      <c r="P372" s="12">
        <v>247.63496527777784</v>
      </c>
      <c r="Q372" s="12">
        <v>2.2366725694444415E-9</v>
      </c>
      <c r="R372" s="12">
        <v>0</v>
      </c>
      <c r="S372" s="12">
        <v>6.873020833333336E-5</v>
      </c>
      <c r="T372" s="12">
        <v>6.9876041666666656E-6</v>
      </c>
      <c r="U372" s="12">
        <v>6.9876041666666656E-6</v>
      </c>
      <c r="V372" s="12">
        <v>0</v>
      </c>
      <c r="W372" s="12">
        <v>0</v>
      </c>
      <c r="X372" s="12">
        <v>1.6212847222222222</v>
      </c>
      <c r="Y372" s="12">
        <v>3266.6319444444443</v>
      </c>
      <c r="Z372" s="12">
        <f t="shared" si="72"/>
        <v>6.0000000000000006E-4</v>
      </c>
      <c r="AA372" s="12">
        <f t="shared" si="73"/>
        <v>8.0000000000000004E-4</v>
      </c>
      <c r="AB372" s="5">
        <v>2</v>
      </c>
    </row>
    <row r="373" spans="1:28" x14ac:dyDescent="0.25">
      <c r="C373" s="5">
        <v>11</v>
      </c>
      <c r="D373" s="12">
        <v>107056356369.53409</v>
      </c>
      <c r="E373" s="12">
        <v>107056356369.53409</v>
      </c>
      <c r="F373" s="12">
        <v>0.35808882382677565</v>
      </c>
      <c r="G373" s="12">
        <v>0</v>
      </c>
      <c r="H373" s="12">
        <v>33487500000</v>
      </c>
      <c r="I373" s="12">
        <v>31299375000</v>
      </c>
      <c r="J373" s="12">
        <v>31299375000</v>
      </c>
      <c r="K373" s="12">
        <v>-6.2242798353909234E-13</v>
      </c>
      <c r="L373" s="12">
        <v>-6.2242798353909234E-13</v>
      </c>
      <c r="M373" s="12">
        <v>0</v>
      </c>
      <c r="N373" s="12">
        <v>2.0000000000000001E-4</v>
      </c>
      <c r="O373" s="12">
        <v>328.23218749999995</v>
      </c>
      <c r="P373" s="12">
        <v>328.23218749999995</v>
      </c>
      <c r="Q373" s="12">
        <v>4.8847812499999977E-10</v>
      </c>
      <c r="R373" s="12">
        <v>0</v>
      </c>
      <c r="S373" s="12">
        <v>8.914687499999999E-5</v>
      </c>
      <c r="T373" s="12">
        <v>6.1959374999999995E-6</v>
      </c>
      <c r="U373" s="12">
        <v>6.1959374999999995E-6</v>
      </c>
      <c r="V373" s="12">
        <v>0</v>
      </c>
      <c r="W373" s="12">
        <v>0</v>
      </c>
      <c r="X373" s="12">
        <v>1.5240624999999999</v>
      </c>
      <c r="Y373" s="12">
        <v>3197.1875</v>
      </c>
      <c r="Z373" s="12">
        <f t="shared" si="72"/>
        <v>8.0000000000000004E-4</v>
      </c>
      <c r="AA373" s="12">
        <f t="shared" si="73"/>
        <v>1E-3</v>
      </c>
      <c r="AB373" s="5">
        <v>2</v>
      </c>
    </row>
    <row r="374" spans="1:28" x14ac:dyDescent="0.25">
      <c r="B374" t="s">
        <v>296</v>
      </c>
      <c r="C374" s="14">
        <v>12</v>
      </c>
      <c r="D374" s="12">
        <v>114858719668.88535</v>
      </c>
      <c r="E374" s="12">
        <v>114858719668.88535</v>
      </c>
      <c r="F374" s="12">
        <v>0.37963655320583034</v>
      </c>
      <c r="G374" s="12">
        <v>0</v>
      </c>
      <c r="H374" s="12">
        <v>35320833333.333336</v>
      </c>
      <c r="I374" s="12">
        <v>31391041666.666664</v>
      </c>
      <c r="J374" s="12">
        <v>31391041666.666664</v>
      </c>
      <c r="K374" s="12">
        <v>2.1439186099679889E-12</v>
      </c>
      <c r="L374" s="12">
        <v>2.1439186099679889E-12</v>
      </c>
      <c r="M374" s="12">
        <v>0</v>
      </c>
      <c r="N374" s="12">
        <v>2.0000000000000001E-4</v>
      </c>
      <c r="O374" s="12">
        <v>416.8891319444445</v>
      </c>
      <c r="P374" s="12">
        <v>416.8891319444445</v>
      </c>
      <c r="Q374" s="12">
        <v>-1.4345357638888929E-9</v>
      </c>
      <c r="R374" s="12">
        <v>0</v>
      </c>
      <c r="S374" s="12">
        <v>1.1160520833333336E-4</v>
      </c>
      <c r="T374" s="12">
        <v>5.3251041666666642E-6</v>
      </c>
      <c r="U374" s="12">
        <v>5.3251041666666642E-6</v>
      </c>
      <c r="V374" s="12">
        <v>0</v>
      </c>
      <c r="W374" s="12">
        <v>0</v>
      </c>
      <c r="X374" s="12">
        <v>1.4171180555555551</v>
      </c>
      <c r="Y374" s="12">
        <v>3120.7986111111113</v>
      </c>
      <c r="Z374" s="12">
        <f t="shared" ref="Z374:AA374" si="74">Z373+0.0002</f>
        <v>1E-3</v>
      </c>
      <c r="AA374" s="12">
        <f t="shared" si="74"/>
        <v>1.2000000000000001E-3</v>
      </c>
      <c r="AB374" s="5">
        <v>2</v>
      </c>
    </row>
    <row r="377" spans="1:28" x14ac:dyDescent="0.25">
      <c r="A377" s="56" t="s">
        <v>304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x14ac:dyDescent="0.25">
      <c r="A378" s="50" t="s">
        <v>311</v>
      </c>
      <c r="B378" t="s">
        <v>295</v>
      </c>
      <c r="C378" s="3" t="s">
        <v>0</v>
      </c>
      <c r="D378" s="3" t="s">
        <v>1</v>
      </c>
      <c r="E378" s="3" t="s">
        <v>2</v>
      </c>
      <c r="F378" s="3" t="s">
        <v>3</v>
      </c>
      <c r="G378" s="3" t="s">
        <v>4</v>
      </c>
      <c r="H378" s="3" t="s">
        <v>232</v>
      </c>
      <c r="I378" s="3" t="s">
        <v>6</v>
      </c>
      <c r="J378" s="3" t="s">
        <v>7</v>
      </c>
      <c r="K378" s="3" t="s">
        <v>8</v>
      </c>
      <c r="L378" s="3" t="s">
        <v>9</v>
      </c>
      <c r="M378" s="3" t="s">
        <v>10</v>
      </c>
      <c r="N378" s="3" t="s">
        <v>11</v>
      </c>
      <c r="O378" s="3" t="s">
        <v>12</v>
      </c>
      <c r="P378" s="3" t="s">
        <v>13</v>
      </c>
      <c r="Q378" s="3" t="s">
        <v>14</v>
      </c>
      <c r="R378" s="3" t="s">
        <v>15</v>
      </c>
      <c r="S378" s="3" t="s">
        <v>16</v>
      </c>
      <c r="T378" s="3" t="s">
        <v>21</v>
      </c>
      <c r="U378" s="3" t="s">
        <v>22</v>
      </c>
      <c r="V378" s="3" t="s">
        <v>23</v>
      </c>
      <c r="W378" s="3" t="s">
        <v>24</v>
      </c>
      <c r="X378" s="3" t="s">
        <v>83</v>
      </c>
      <c r="Y378" s="3" t="s">
        <v>17</v>
      </c>
      <c r="Z378" s="3" t="s">
        <v>18</v>
      </c>
      <c r="AA378" s="3" t="s">
        <v>19</v>
      </c>
      <c r="AB378" s="3" t="s">
        <v>20</v>
      </c>
    </row>
    <row r="379" spans="1:28" x14ac:dyDescent="0.25">
      <c r="C379" s="14">
        <v>1</v>
      </c>
      <c r="D379" s="12">
        <v>36880911934.451096</v>
      </c>
      <c r="E379" s="12">
        <v>36880911934.451096</v>
      </c>
      <c r="F379" s="12">
        <v>0.14347512427331699</v>
      </c>
      <c r="G379" s="12">
        <v>0</v>
      </c>
      <c r="H379" s="12">
        <v>14220833333.333336</v>
      </c>
      <c r="I379" s="12">
        <v>20461041666.666664</v>
      </c>
      <c r="J379" s="12">
        <v>20461041666.666664</v>
      </c>
      <c r="K379" s="12">
        <v>-1.264346136259712E-11</v>
      </c>
      <c r="L379" s="12">
        <v>-1.264346136259712E-11</v>
      </c>
      <c r="M379" s="12">
        <v>0</v>
      </c>
      <c r="N379" s="12">
        <v>2.0000000000000001E-4</v>
      </c>
      <c r="O379" s="12">
        <v>-173.08253472222219</v>
      </c>
      <c r="P379" s="12">
        <v>-173.08253472222219</v>
      </c>
      <c r="Q379" s="12">
        <v>8.8262475694444464E-9</v>
      </c>
      <c r="R379" s="12">
        <v>0</v>
      </c>
      <c r="S379" s="12">
        <v>-3.9844791666666663E-5</v>
      </c>
      <c r="T379" s="12">
        <v>7.9801041666666659E-6</v>
      </c>
      <c r="U379" s="12">
        <v>7.9801041666666659E-6</v>
      </c>
      <c r="V379" s="12">
        <v>0</v>
      </c>
      <c r="W379" s="12">
        <v>0</v>
      </c>
      <c r="X379" s="12">
        <v>1.4887847222222224</v>
      </c>
      <c r="Y379" s="12">
        <v>2469.1319444444443</v>
      </c>
      <c r="Z379" s="12">
        <v>-1.1999999999999999E-3</v>
      </c>
      <c r="AA379" s="12">
        <v>-1E-3</v>
      </c>
      <c r="AB379" s="5">
        <v>2</v>
      </c>
    </row>
    <row r="380" spans="1:28" x14ac:dyDescent="0.25">
      <c r="C380" s="5">
        <v>2</v>
      </c>
      <c r="D380" s="12">
        <v>37590217688.937576</v>
      </c>
      <c r="E380" s="12">
        <v>37590217688.937576</v>
      </c>
      <c r="F380" s="12">
        <v>0.14543400876232199</v>
      </c>
      <c r="G380" s="12">
        <v>0</v>
      </c>
      <c r="H380" s="12">
        <v>14387500000</v>
      </c>
      <c r="I380" s="12">
        <v>20469375000</v>
      </c>
      <c r="J380" s="12">
        <v>20469375000</v>
      </c>
      <c r="K380" s="12">
        <v>-1.2391975308641931E-11</v>
      </c>
      <c r="L380" s="12">
        <v>-1.2391975308641931E-11</v>
      </c>
      <c r="M380" s="12">
        <v>0</v>
      </c>
      <c r="N380" s="12">
        <v>2.0000000000000001E-4</v>
      </c>
      <c r="O380" s="12">
        <v>-165.02281249999999</v>
      </c>
      <c r="P380" s="12">
        <v>-165.02281249999999</v>
      </c>
      <c r="Q380" s="12">
        <v>8.6514281250000004E-9</v>
      </c>
      <c r="R380" s="12">
        <v>0</v>
      </c>
      <c r="S380" s="12">
        <v>-3.7803124999999999E-5</v>
      </c>
      <c r="T380" s="12">
        <v>7.9009374999999984E-6</v>
      </c>
      <c r="U380" s="12">
        <v>7.9009374999999984E-6</v>
      </c>
      <c r="V380" s="12">
        <v>0</v>
      </c>
      <c r="W380" s="12">
        <v>0</v>
      </c>
      <c r="X380" s="12">
        <v>1.4790625000000004</v>
      </c>
      <c r="Y380" s="12">
        <v>2462.1875</v>
      </c>
      <c r="Z380" s="12">
        <f t="shared" ref="Z380:Z389" si="75">Z379+0.0002</f>
        <v>-9.999999999999998E-4</v>
      </c>
      <c r="AA380" s="12">
        <f t="shared" ref="AA380:AA389" si="76">AA379+0.0002</f>
        <v>-8.0000000000000004E-4</v>
      </c>
      <c r="AB380" s="5">
        <v>2</v>
      </c>
    </row>
    <row r="381" spans="1:28" x14ac:dyDescent="0.25">
      <c r="C381" s="5">
        <v>3</v>
      </c>
      <c r="D381" s="12">
        <v>39008829197.910538</v>
      </c>
      <c r="E381" s="12">
        <v>39008829197.910538</v>
      </c>
      <c r="F381" s="12">
        <v>0.14935177774033193</v>
      </c>
      <c r="G381" s="12">
        <v>0</v>
      </c>
      <c r="H381" s="12">
        <v>14720833333.333336</v>
      </c>
      <c r="I381" s="12">
        <v>20486041666.666664</v>
      </c>
      <c r="J381" s="12">
        <v>20486041666.666664</v>
      </c>
      <c r="K381" s="12">
        <v>-1.1889003200731556E-11</v>
      </c>
      <c r="L381" s="12">
        <v>-1.1889003200731556E-11</v>
      </c>
      <c r="M381" s="12">
        <v>0</v>
      </c>
      <c r="N381" s="12">
        <v>2.0000000000000001E-4</v>
      </c>
      <c r="O381" s="12">
        <v>-148.90336805555555</v>
      </c>
      <c r="P381" s="12">
        <v>-148.90336805555555</v>
      </c>
      <c r="Q381" s="12">
        <v>8.3017892361111117E-9</v>
      </c>
      <c r="R381" s="12">
        <v>0</v>
      </c>
      <c r="S381" s="12">
        <v>-3.3719791666666664E-5</v>
      </c>
      <c r="T381" s="12">
        <v>7.7426041666666635E-6</v>
      </c>
      <c r="U381" s="12">
        <v>7.7426041666666635E-6</v>
      </c>
      <c r="V381" s="12">
        <v>0</v>
      </c>
      <c r="W381" s="12">
        <v>0</v>
      </c>
      <c r="X381" s="12">
        <v>1.4596180555555556</v>
      </c>
      <c r="Y381" s="12">
        <v>2448.2986111111113</v>
      </c>
      <c r="Z381" s="12">
        <f t="shared" si="75"/>
        <v>-7.9999999999999982E-4</v>
      </c>
      <c r="AA381" s="12">
        <f t="shared" si="76"/>
        <v>-6.0000000000000006E-4</v>
      </c>
      <c r="AB381" s="5">
        <v>2</v>
      </c>
    </row>
    <row r="382" spans="1:28" x14ac:dyDescent="0.25">
      <c r="C382" s="5">
        <v>4</v>
      </c>
      <c r="D382" s="12">
        <v>41136746461.369965</v>
      </c>
      <c r="E382" s="12">
        <v>41136746461.369965</v>
      </c>
      <c r="F382" s="12">
        <v>0.15522843120734681</v>
      </c>
      <c r="G382" s="12">
        <v>0</v>
      </c>
      <c r="H382" s="12">
        <v>15220833333.333336</v>
      </c>
      <c r="I382" s="12">
        <v>20511041666.666664</v>
      </c>
      <c r="J382" s="12">
        <v>20511041666.666664</v>
      </c>
      <c r="K382" s="12">
        <v>-1.1134545038865989E-11</v>
      </c>
      <c r="L382" s="12">
        <v>-1.1134545038865989E-11</v>
      </c>
      <c r="M382" s="12">
        <v>0</v>
      </c>
      <c r="N382" s="12">
        <v>2.0000000000000001E-4</v>
      </c>
      <c r="O382" s="12">
        <v>-124.72420138888887</v>
      </c>
      <c r="P382" s="12">
        <v>-124.72420138888887</v>
      </c>
      <c r="Q382" s="12">
        <v>7.7773309027777771E-9</v>
      </c>
      <c r="R382" s="12">
        <v>0</v>
      </c>
      <c r="S382" s="12">
        <v>-2.7594791666666667E-5</v>
      </c>
      <c r="T382" s="12">
        <v>7.5051041666666645E-6</v>
      </c>
      <c r="U382" s="12">
        <v>7.5051041666666645E-6</v>
      </c>
      <c r="V382" s="12">
        <v>0</v>
      </c>
      <c r="W382" s="12">
        <v>0</v>
      </c>
      <c r="X382" s="12">
        <v>1.4304513888888892</v>
      </c>
      <c r="Y382" s="12">
        <v>2427.4652777777774</v>
      </c>
      <c r="Z382" s="12">
        <f t="shared" si="75"/>
        <v>-5.9999999999999984E-4</v>
      </c>
      <c r="AA382" s="12">
        <f t="shared" si="76"/>
        <v>-4.0000000000000007E-4</v>
      </c>
      <c r="AB382" s="5">
        <v>2</v>
      </c>
    </row>
    <row r="383" spans="1:28" x14ac:dyDescent="0.25">
      <c r="C383" s="5">
        <v>5</v>
      </c>
      <c r="D383" s="12">
        <v>43973969479.315887</v>
      </c>
      <c r="E383" s="12">
        <v>43973969479.315887</v>
      </c>
      <c r="F383" s="12">
        <v>0.16306396916336674</v>
      </c>
      <c r="G383" s="12">
        <v>0</v>
      </c>
      <c r="H383" s="12">
        <v>15887500000</v>
      </c>
      <c r="I383" s="12">
        <v>20544375000</v>
      </c>
      <c r="J383" s="12">
        <v>20544375000</v>
      </c>
      <c r="K383" s="12">
        <v>-1.0128600823045232E-11</v>
      </c>
      <c r="L383" s="12">
        <v>-1.0128600823045232E-11</v>
      </c>
      <c r="M383" s="12">
        <v>0</v>
      </c>
      <c r="N383" s="12">
        <v>2.0000000000000001E-4</v>
      </c>
      <c r="O383" s="12">
        <v>-92.485312499999978</v>
      </c>
      <c r="P383" s="12">
        <v>-92.485312499999978</v>
      </c>
      <c r="Q383" s="12">
        <v>7.0780531250000006E-9</v>
      </c>
      <c r="R383" s="12">
        <v>0</v>
      </c>
      <c r="S383" s="12">
        <v>-1.9428125E-5</v>
      </c>
      <c r="T383" s="12">
        <v>7.188437499999998E-6</v>
      </c>
      <c r="U383" s="12">
        <v>7.188437499999998E-6</v>
      </c>
      <c r="V383" s="12">
        <v>0</v>
      </c>
      <c r="W383" s="12">
        <v>0</v>
      </c>
      <c r="X383" s="12">
        <v>1.3915625</v>
      </c>
      <c r="Y383" s="12">
        <v>2399.6875</v>
      </c>
      <c r="Z383" s="12">
        <f t="shared" si="75"/>
        <v>-3.9999999999999986E-4</v>
      </c>
      <c r="AA383" s="12">
        <f t="shared" si="76"/>
        <v>-2.0000000000000006E-4</v>
      </c>
      <c r="AB383" s="5">
        <v>2</v>
      </c>
    </row>
    <row r="384" spans="1:28" x14ac:dyDescent="0.25">
      <c r="C384" s="5">
        <v>6</v>
      </c>
      <c r="D384" s="12">
        <v>47520498251.74826</v>
      </c>
      <c r="E384" s="12">
        <v>47520498251.74826</v>
      </c>
      <c r="F384" s="12">
        <v>0.17285839160839156</v>
      </c>
      <c r="G384" s="12">
        <v>0</v>
      </c>
      <c r="H384" s="12">
        <v>16720833333.333336</v>
      </c>
      <c r="I384" s="12">
        <v>20586041666.666664</v>
      </c>
      <c r="J384" s="12">
        <v>20586041666.666664</v>
      </c>
      <c r="K384" s="12">
        <v>-8.8711705532692871E-12</v>
      </c>
      <c r="L384" s="12">
        <v>-8.8711705532692871E-12</v>
      </c>
      <c r="M384" s="12">
        <v>0</v>
      </c>
      <c r="N384" s="12">
        <v>2.0000000000000001E-4</v>
      </c>
      <c r="O384" s="12">
        <v>-52.186701388888892</v>
      </c>
      <c r="P384" s="12">
        <v>-52.186701388888892</v>
      </c>
      <c r="Q384" s="12">
        <v>6.2039559027777789E-9</v>
      </c>
      <c r="R384" s="12">
        <v>0</v>
      </c>
      <c r="S384" s="12">
        <v>-9.2197916666666711E-6</v>
      </c>
      <c r="T384" s="12">
        <v>6.7926041666666658E-6</v>
      </c>
      <c r="U384" s="12">
        <v>6.7926041666666658E-6</v>
      </c>
      <c r="V384" s="12">
        <v>0</v>
      </c>
      <c r="W384" s="12">
        <v>0</v>
      </c>
      <c r="X384" s="12">
        <v>1.3429513888888889</v>
      </c>
      <c r="Y384" s="12">
        <v>2364.9652777777774</v>
      </c>
      <c r="Z384" s="12">
        <f t="shared" si="75"/>
        <v>-1.9999999999999985E-4</v>
      </c>
      <c r="AA384" s="12">
        <f t="shared" si="76"/>
        <v>0</v>
      </c>
      <c r="AB384" s="5">
        <v>2</v>
      </c>
    </row>
    <row r="385" spans="1:28" x14ac:dyDescent="0.25">
      <c r="C385" s="5">
        <v>7</v>
      </c>
      <c r="D385" s="12">
        <v>51776332778.667114</v>
      </c>
      <c r="E385" s="12">
        <v>51776332778.667114</v>
      </c>
      <c r="F385" s="12">
        <v>0.18461169854242143</v>
      </c>
      <c r="G385" s="12">
        <v>0</v>
      </c>
      <c r="H385" s="12">
        <v>17720833333.333336</v>
      </c>
      <c r="I385" s="12">
        <v>20636041666.666664</v>
      </c>
      <c r="J385" s="12">
        <v>20636041666.666664</v>
      </c>
      <c r="K385" s="12">
        <v>-7.3622542295381561E-12</v>
      </c>
      <c r="L385" s="12">
        <v>-7.3622542295381561E-12</v>
      </c>
      <c r="M385" s="12">
        <v>0</v>
      </c>
      <c r="N385" s="12">
        <v>2.0000000000000001E-4</v>
      </c>
      <c r="O385" s="12">
        <v>-3.8283680555555577</v>
      </c>
      <c r="P385" s="12">
        <v>-3.8283680555555577</v>
      </c>
      <c r="Q385" s="12">
        <v>5.1550392361111129E-9</v>
      </c>
      <c r="R385" s="12">
        <v>0</v>
      </c>
      <c r="S385" s="12">
        <v>3.0302083333333285E-6</v>
      </c>
      <c r="T385" s="12">
        <v>6.3176041666666661E-6</v>
      </c>
      <c r="U385" s="12">
        <v>6.3176041666666661E-6</v>
      </c>
      <c r="V385" s="12">
        <v>0</v>
      </c>
      <c r="W385" s="12">
        <v>0</v>
      </c>
      <c r="X385" s="12">
        <v>1.2846180555555557</v>
      </c>
      <c r="Y385" s="12">
        <v>2323.2986111111113</v>
      </c>
      <c r="Z385" s="12">
        <f t="shared" si="75"/>
        <v>0</v>
      </c>
      <c r="AA385" s="12">
        <f t="shared" si="76"/>
        <v>2.0000000000000001E-4</v>
      </c>
      <c r="AB385" s="5">
        <v>2</v>
      </c>
    </row>
    <row r="386" spans="1:28" x14ac:dyDescent="0.25">
      <c r="C386" s="5">
        <v>8</v>
      </c>
      <c r="D386" s="12">
        <v>56741473060.072479</v>
      </c>
      <c r="E386" s="12">
        <v>56741473060.072479</v>
      </c>
      <c r="F386" s="12">
        <v>0.19832388996545625</v>
      </c>
      <c r="G386" s="12">
        <v>0</v>
      </c>
      <c r="H386" s="12">
        <v>18887500000</v>
      </c>
      <c r="I386" s="12">
        <v>20694375000</v>
      </c>
      <c r="J386" s="12">
        <v>20694375000</v>
      </c>
      <c r="K386" s="12">
        <v>-5.6018518518518327E-12</v>
      </c>
      <c r="L386" s="12">
        <v>-5.6018518518518327E-12</v>
      </c>
      <c r="M386" s="12">
        <v>0</v>
      </c>
      <c r="N386" s="12">
        <v>2.0000000000000001E-4</v>
      </c>
      <c r="O386" s="12">
        <v>52.589687499999997</v>
      </c>
      <c r="P386" s="12">
        <v>52.589687499999997</v>
      </c>
      <c r="Q386" s="12">
        <v>3.9313031250000009E-9</v>
      </c>
      <c r="R386" s="12">
        <v>0</v>
      </c>
      <c r="S386" s="12">
        <v>1.7321875000000006E-5</v>
      </c>
      <c r="T386" s="12">
        <v>5.763437499999999E-6</v>
      </c>
      <c r="U386" s="12">
        <v>5.763437499999999E-6</v>
      </c>
      <c r="V386" s="12">
        <v>0</v>
      </c>
      <c r="W386" s="12">
        <v>0</v>
      </c>
      <c r="X386" s="12">
        <v>1.2165625000000002</v>
      </c>
      <c r="Y386" s="12">
        <v>2274.6875</v>
      </c>
      <c r="Z386" s="12">
        <f t="shared" si="75"/>
        <v>2.0000000000000001E-4</v>
      </c>
      <c r="AA386" s="12">
        <f t="shared" si="76"/>
        <v>4.0000000000000002E-4</v>
      </c>
      <c r="AB386" s="5">
        <v>2</v>
      </c>
    </row>
    <row r="387" spans="1:28" x14ac:dyDescent="0.25">
      <c r="C387" s="5">
        <v>9</v>
      </c>
      <c r="D387" s="12">
        <v>62415919095.964294</v>
      </c>
      <c r="E387" s="12">
        <v>62415919095.964294</v>
      </c>
      <c r="F387" s="12">
        <v>0.213994965877496</v>
      </c>
      <c r="G387" s="12">
        <v>0</v>
      </c>
      <c r="H387" s="12">
        <v>20220833333.333336</v>
      </c>
      <c r="I387" s="12">
        <v>20761041666.666664</v>
      </c>
      <c r="J387" s="12">
        <v>20761041666.666664</v>
      </c>
      <c r="K387" s="12">
        <v>-3.5899634202103203E-12</v>
      </c>
      <c r="L387" s="12">
        <v>-3.5899634202103203E-12</v>
      </c>
      <c r="M387" s="12">
        <v>0</v>
      </c>
      <c r="N387" s="12">
        <v>2.0000000000000001E-4</v>
      </c>
      <c r="O387" s="12">
        <v>117.06746527777779</v>
      </c>
      <c r="P387" s="12">
        <v>117.06746527777779</v>
      </c>
      <c r="Q387" s="12">
        <v>2.5327475694444437E-9</v>
      </c>
      <c r="R387" s="12">
        <v>0</v>
      </c>
      <c r="S387" s="12">
        <v>3.3655208333333334E-5</v>
      </c>
      <c r="T387" s="12">
        <v>5.1301041666666661E-6</v>
      </c>
      <c r="U387" s="12">
        <v>5.1301041666666661E-6</v>
      </c>
      <c r="V387" s="12">
        <v>0</v>
      </c>
      <c r="W387" s="12">
        <v>0</v>
      </c>
      <c r="X387" s="12">
        <v>1.1387847222222223</v>
      </c>
      <c r="Y387" s="12">
        <v>2219.1319444444443</v>
      </c>
      <c r="Z387" s="12">
        <f t="shared" si="75"/>
        <v>4.0000000000000002E-4</v>
      </c>
      <c r="AA387" s="12">
        <f t="shared" si="76"/>
        <v>6.0000000000000006E-4</v>
      </c>
      <c r="AB387" s="5">
        <v>2</v>
      </c>
    </row>
    <row r="388" spans="1:28" x14ac:dyDescent="0.25">
      <c r="C388" s="5">
        <v>10</v>
      </c>
      <c r="D388" s="12">
        <v>68799670886.34259</v>
      </c>
      <c r="E388" s="12">
        <v>68799670886.34259</v>
      </c>
      <c r="F388" s="12">
        <v>0.2316249262785407</v>
      </c>
      <c r="G388" s="12">
        <v>0</v>
      </c>
      <c r="H388" s="12">
        <v>21720833333.333336</v>
      </c>
      <c r="I388" s="12">
        <v>20836041666.666664</v>
      </c>
      <c r="J388" s="12">
        <v>20836041666.666664</v>
      </c>
      <c r="K388" s="12">
        <v>-1.3265889346136188E-12</v>
      </c>
      <c r="L388" s="12">
        <v>-1.3265889346136188E-12</v>
      </c>
      <c r="M388" s="12">
        <v>0</v>
      </c>
      <c r="N388" s="12">
        <v>2.0000000000000001E-4</v>
      </c>
      <c r="O388" s="12">
        <v>189.60496527777786</v>
      </c>
      <c r="P388" s="12">
        <v>189.60496527777786</v>
      </c>
      <c r="Q388" s="12">
        <v>9.5937256944444217E-10</v>
      </c>
      <c r="R388" s="12">
        <v>0</v>
      </c>
      <c r="S388" s="12">
        <v>5.2030208333333361E-5</v>
      </c>
      <c r="T388" s="12">
        <v>4.4176041666666657E-6</v>
      </c>
      <c r="U388" s="12">
        <v>4.4176041666666657E-6</v>
      </c>
      <c r="V388" s="12">
        <v>0</v>
      </c>
      <c r="W388" s="12">
        <v>0</v>
      </c>
      <c r="X388" s="12">
        <v>1.0512847222222224</v>
      </c>
      <c r="Y388" s="12">
        <v>2156.6319444444443</v>
      </c>
      <c r="Z388" s="12">
        <f t="shared" si="75"/>
        <v>6.0000000000000006E-4</v>
      </c>
      <c r="AA388" s="12">
        <f t="shared" si="76"/>
        <v>8.0000000000000004E-4</v>
      </c>
      <c r="AB388" s="5">
        <v>2</v>
      </c>
    </row>
    <row r="389" spans="1:28" x14ac:dyDescent="0.25">
      <c r="B389" t="s">
        <v>296</v>
      </c>
      <c r="C389" s="5">
        <v>11</v>
      </c>
      <c r="D389" s="12">
        <v>75892728431.207367</v>
      </c>
      <c r="E389" s="12">
        <v>75892728431.207367</v>
      </c>
      <c r="F389" s="12">
        <v>0.25121377116859045</v>
      </c>
      <c r="G389" s="12">
        <v>0</v>
      </c>
      <c r="H389" s="12">
        <v>23387500000</v>
      </c>
      <c r="I389" s="12">
        <v>20919375000</v>
      </c>
      <c r="J389" s="12">
        <v>20919375000</v>
      </c>
      <c r="K389" s="12">
        <v>1.1882716049382669E-12</v>
      </c>
      <c r="L389" s="12">
        <v>1.1882716049382669E-12</v>
      </c>
      <c r="M389" s="12">
        <v>0</v>
      </c>
      <c r="N389" s="12">
        <v>2.0000000000000001E-4</v>
      </c>
      <c r="O389" s="12">
        <v>270.20218749999998</v>
      </c>
      <c r="P389" s="12">
        <v>270.20218749999998</v>
      </c>
      <c r="Q389" s="12">
        <v>-7.8882187499999953E-10</v>
      </c>
      <c r="R389" s="12">
        <v>0</v>
      </c>
      <c r="S389" s="12">
        <v>7.2446874999999991E-5</v>
      </c>
      <c r="T389" s="12">
        <v>3.6259374999999995E-6</v>
      </c>
      <c r="U389" s="12">
        <v>3.6259374999999995E-6</v>
      </c>
      <c r="V389" s="12">
        <v>0</v>
      </c>
      <c r="W389" s="12">
        <v>0</v>
      </c>
      <c r="X389" s="12">
        <v>0.95406250000000004</v>
      </c>
      <c r="Y389" s="12">
        <v>2087.1875</v>
      </c>
      <c r="Z389" s="12">
        <f t="shared" si="75"/>
        <v>8.0000000000000004E-4</v>
      </c>
      <c r="AA389" s="12">
        <f t="shared" si="76"/>
        <v>1E-3</v>
      </c>
      <c r="AB389" s="5">
        <v>2</v>
      </c>
    </row>
    <row r="390" spans="1:28" x14ac:dyDescent="0.25">
      <c r="C390" s="14">
        <v>12</v>
      </c>
      <c r="D390" s="12">
        <v>83695091730.558624</v>
      </c>
      <c r="E390" s="12">
        <v>83695091730.558624</v>
      </c>
      <c r="F390" s="12">
        <v>0.27276150054764514</v>
      </c>
      <c r="G390" s="12">
        <v>0</v>
      </c>
      <c r="H390" s="12">
        <v>25220833333.333336</v>
      </c>
      <c r="I390" s="12">
        <v>21011041666.666664</v>
      </c>
      <c r="J390" s="12">
        <v>21011041666.666664</v>
      </c>
      <c r="K390" s="12">
        <v>3.9546181984453481E-12</v>
      </c>
      <c r="L390" s="12">
        <v>3.9546181984453481E-12</v>
      </c>
      <c r="M390" s="12">
        <v>0</v>
      </c>
      <c r="N390" s="12">
        <v>2.0000000000000001E-4</v>
      </c>
      <c r="O390" s="12">
        <v>358.85913194444453</v>
      </c>
      <c r="P390" s="12">
        <v>358.85913194444453</v>
      </c>
      <c r="Q390" s="12">
        <v>-2.7118357638888922E-9</v>
      </c>
      <c r="R390" s="12">
        <v>0</v>
      </c>
      <c r="S390" s="12">
        <v>9.4905208333333359E-5</v>
      </c>
      <c r="T390" s="12">
        <v>2.7551041666666642E-6</v>
      </c>
      <c r="U390" s="12">
        <v>2.7551041666666642E-6</v>
      </c>
      <c r="V390" s="12">
        <v>0</v>
      </c>
      <c r="W390" s="12">
        <v>0</v>
      </c>
      <c r="X390" s="12">
        <v>0.8471180555555553</v>
      </c>
      <c r="Y390" s="12">
        <v>2010.7986111111113</v>
      </c>
      <c r="Z390" s="12">
        <f t="shared" ref="Z390:AA390" si="77">Z389+0.0002</f>
        <v>1E-3</v>
      </c>
      <c r="AA390" s="12">
        <f t="shared" si="77"/>
        <v>1.2000000000000001E-3</v>
      </c>
      <c r="AB390" s="5">
        <v>2</v>
      </c>
    </row>
    <row r="391" spans="1:28" x14ac:dyDescent="0.25">
      <c r="A391" t="s">
        <v>308</v>
      </c>
    </row>
    <row r="392" spans="1:28" x14ac:dyDescent="0.25">
      <c r="A392" t="s">
        <v>308</v>
      </c>
    </row>
    <row r="393" spans="1:28" x14ac:dyDescent="0.25">
      <c r="A393" t="s">
        <v>308</v>
      </c>
    </row>
    <row r="394" spans="1:28" x14ac:dyDescent="0.25">
      <c r="A394" t="s">
        <v>308</v>
      </c>
    </row>
    <row r="395" spans="1:28" x14ac:dyDescent="0.25">
      <c r="A395" s="56" t="s">
        <v>298</v>
      </c>
      <c r="C395" s="3" t="s">
        <v>0</v>
      </c>
      <c r="D395" s="3" t="s">
        <v>1</v>
      </c>
      <c r="E395" s="3" t="s">
        <v>2</v>
      </c>
      <c r="F395" s="3" t="s">
        <v>3</v>
      </c>
      <c r="G395" s="3" t="s">
        <v>4</v>
      </c>
      <c r="H395" s="3" t="s">
        <v>232</v>
      </c>
      <c r="I395" s="3" t="s">
        <v>6</v>
      </c>
      <c r="J395" s="3" t="s">
        <v>7</v>
      </c>
      <c r="K395" s="3" t="s">
        <v>8</v>
      </c>
      <c r="L395" s="3" t="s">
        <v>9</v>
      </c>
      <c r="M395" s="3" t="s">
        <v>10</v>
      </c>
      <c r="N395" s="3" t="s">
        <v>11</v>
      </c>
      <c r="O395" s="3" t="s">
        <v>12</v>
      </c>
      <c r="P395" s="3" t="s">
        <v>13</v>
      </c>
      <c r="Q395" s="3" t="s">
        <v>14</v>
      </c>
      <c r="R395" s="3" t="s">
        <v>15</v>
      </c>
      <c r="S395" s="3" t="s">
        <v>16</v>
      </c>
      <c r="T395" s="3" t="s">
        <v>21</v>
      </c>
      <c r="U395" s="3" t="s">
        <v>22</v>
      </c>
      <c r="V395" s="3" t="s">
        <v>23</v>
      </c>
      <c r="W395" s="3" t="s">
        <v>24</v>
      </c>
      <c r="X395" s="3" t="s">
        <v>83</v>
      </c>
      <c r="Y395" s="3" t="s">
        <v>17</v>
      </c>
      <c r="Z395" s="3" t="s">
        <v>18</v>
      </c>
      <c r="AA395" s="3" t="s">
        <v>19</v>
      </c>
      <c r="AB395" s="3" t="s">
        <v>20</v>
      </c>
    </row>
    <row r="396" spans="1:28" x14ac:dyDescent="0.25">
      <c r="A396" s="50" t="s">
        <v>313</v>
      </c>
      <c r="B396" t="s">
        <v>295</v>
      </c>
      <c r="C396" s="14">
        <v>1</v>
      </c>
      <c r="D396" s="12">
        <v>130283132530.12129</v>
      </c>
      <c r="E396" s="12">
        <v>130283132530.12129</v>
      </c>
      <c r="F396" s="12">
        <v>0.4638554216867492</v>
      </c>
      <c r="G396" s="12">
        <v>0</v>
      </c>
      <c r="H396" s="12">
        <v>44500000000.000191</v>
      </c>
      <c r="I396" s="12">
        <v>51600000000.000008</v>
      </c>
      <c r="J396" s="12">
        <v>51600000000.000008</v>
      </c>
      <c r="K396" s="12">
        <v>-1.8106995884773315E-11</v>
      </c>
      <c r="L396" s="12">
        <v>-1.8106995884773315E-11</v>
      </c>
      <c r="M396" s="12">
        <v>0</v>
      </c>
      <c r="N396" s="12">
        <v>2.0000000000000001E-4</v>
      </c>
      <c r="O396" s="12">
        <v>9.1525087647436893E-12</v>
      </c>
      <c r="P396" s="12">
        <v>9.1525087647436893E-12</v>
      </c>
      <c r="Q396" s="12">
        <v>1.2679999999999802E-8</v>
      </c>
      <c r="R396" s="12">
        <v>0</v>
      </c>
      <c r="S396" s="12">
        <v>1.000000000000232E-5</v>
      </c>
      <c r="T396" s="12">
        <v>1.5699999999999907E-5</v>
      </c>
      <c r="U396" s="12">
        <v>1.5699999999999907E-5</v>
      </c>
      <c r="V396" s="12">
        <v>0</v>
      </c>
      <c r="W396" s="12">
        <v>0</v>
      </c>
      <c r="X396" s="12">
        <v>3.1999999999999891</v>
      </c>
      <c r="Y396" s="12">
        <v>5799.9999999999918</v>
      </c>
      <c r="Z396" s="12">
        <v>-1.1999999999999999E-3</v>
      </c>
      <c r="AA396" s="12">
        <v>-1E-3</v>
      </c>
      <c r="AB396" s="5">
        <v>2</v>
      </c>
    </row>
    <row r="397" spans="1:28" x14ac:dyDescent="0.25">
      <c r="C397" s="5">
        <v>2</v>
      </c>
      <c r="D397" s="12">
        <v>130283132577.68314</v>
      </c>
      <c r="E397" s="12">
        <v>130283132577.68314</v>
      </c>
      <c r="F397" s="12">
        <v>0.46385542181810041</v>
      </c>
      <c r="G397" s="12">
        <v>0</v>
      </c>
      <c r="H397" s="12">
        <v>44500000011.175873</v>
      </c>
      <c r="I397" s="12">
        <v>51600000000.558792</v>
      </c>
      <c r="J397" s="12">
        <v>51600000000.558792</v>
      </c>
      <c r="K397" s="12">
        <v>-1.8106995867910146E-11</v>
      </c>
      <c r="L397" s="12">
        <v>-1.8106995867910146E-11</v>
      </c>
      <c r="M397" s="12">
        <v>0</v>
      </c>
      <c r="N397" s="12">
        <v>2.0000000000000001E-4</v>
      </c>
      <c r="O397" s="12">
        <v>5.4044649004936214E-7</v>
      </c>
      <c r="P397" s="12">
        <v>5.4044649004936214E-7</v>
      </c>
      <c r="Q397" s="12">
        <v>1.2679999988277443E-8</v>
      </c>
      <c r="R397" s="12">
        <v>0</v>
      </c>
      <c r="S397" s="12">
        <v>1.000000013690442E-5</v>
      </c>
      <c r="T397" s="12">
        <v>1.569999999469146E-5</v>
      </c>
      <c r="U397" s="12">
        <v>1.569999999469146E-5</v>
      </c>
      <c r="V397" s="12">
        <v>0</v>
      </c>
      <c r="W397" s="12">
        <v>0</v>
      </c>
      <c r="X397" s="12">
        <v>3.1999999993480746</v>
      </c>
      <c r="Y397" s="12">
        <v>5799.9999995343387</v>
      </c>
      <c r="Z397" s="12">
        <f t="shared" ref="Z397:Z406" si="78">Z396+0.0002</f>
        <v>-9.999999999999998E-4</v>
      </c>
      <c r="AA397" s="12">
        <f t="shared" ref="AA397:AA406" si="79">AA396+0.0002</f>
        <v>-8.0000000000000004E-4</v>
      </c>
      <c r="AB397" s="5">
        <v>2</v>
      </c>
    </row>
    <row r="398" spans="1:28" x14ac:dyDescent="0.25">
      <c r="C398" s="5">
        <v>3</v>
      </c>
      <c r="D398" s="12">
        <v>130283140396.1144</v>
      </c>
      <c r="E398" s="12">
        <v>130283140396.1144</v>
      </c>
      <c r="F398" s="12">
        <v>0.46385544341020457</v>
      </c>
      <c r="G398" s="12">
        <v>0</v>
      </c>
      <c r="H398" s="12">
        <v>44500001848.284714</v>
      </c>
      <c r="I398" s="12">
        <v>51600000092.414238</v>
      </c>
      <c r="J398" s="12">
        <v>51600000092.414238</v>
      </c>
      <c r="K398" s="12">
        <v>-1.8106993095866619E-11</v>
      </c>
      <c r="L398" s="12">
        <v>-1.8106993095866619E-11</v>
      </c>
      <c r="M398" s="12">
        <v>0</v>
      </c>
      <c r="N398" s="12">
        <v>2.0000000000000001E-4</v>
      </c>
      <c r="O398" s="12">
        <v>8.9379968405701996E-5</v>
      </c>
      <c r="P398" s="12">
        <v>8.9379968405701996E-5</v>
      </c>
      <c r="Q398" s="12">
        <v>1.2679998061303357E-8</v>
      </c>
      <c r="R398" s="12">
        <v>0</v>
      </c>
      <c r="S398" s="12">
        <v>1.0000022641487776E-5</v>
      </c>
      <c r="T398" s="12">
        <v>1.5699999122064759E-5</v>
      </c>
      <c r="U398" s="12">
        <v>1.5699999122064759E-5</v>
      </c>
      <c r="V398" s="12">
        <v>0</v>
      </c>
      <c r="W398" s="12">
        <v>0</v>
      </c>
      <c r="X398" s="12">
        <v>3.1999998921833916</v>
      </c>
      <c r="Y398" s="12">
        <v>5799.9999229881369</v>
      </c>
      <c r="Z398" s="12">
        <f t="shared" si="78"/>
        <v>-7.9999999999999982E-4</v>
      </c>
      <c r="AA398" s="12">
        <f t="shared" si="79"/>
        <v>-6.0000000000000006E-4</v>
      </c>
      <c r="AB398" s="5">
        <v>2</v>
      </c>
    </row>
    <row r="399" spans="1:28" x14ac:dyDescent="0.25">
      <c r="C399" s="5">
        <v>4</v>
      </c>
      <c r="D399" s="12">
        <v>130283360057.65596</v>
      </c>
      <c r="E399" s="12">
        <v>130283360057.65596</v>
      </c>
      <c r="F399" s="12">
        <v>0.46385605004786945</v>
      </c>
      <c r="G399" s="12">
        <v>0</v>
      </c>
      <c r="H399" s="12">
        <v>44500053462.495789</v>
      </c>
      <c r="I399" s="12">
        <v>51600002673.124786</v>
      </c>
      <c r="J399" s="12">
        <v>51600002673.124786</v>
      </c>
      <c r="K399" s="12">
        <v>-1.8106915214340991E-11</v>
      </c>
      <c r="L399" s="12">
        <v>-1.8106915214340991E-11</v>
      </c>
      <c r="M399" s="12">
        <v>0</v>
      </c>
      <c r="N399" s="12">
        <v>2.0000000000000001E-4</v>
      </c>
      <c r="O399" s="12">
        <v>2.5853571922957101E-3</v>
      </c>
      <c r="P399" s="12">
        <v>2.5853571922957101E-3</v>
      </c>
      <c r="Q399" s="12">
        <v>1.2679943922297124E-8</v>
      </c>
      <c r="R399" s="12">
        <v>0</v>
      </c>
      <c r="S399" s="12">
        <v>1.0000654915573442E-5</v>
      </c>
      <c r="T399" s="12">
        <v>1.5699974605314499E-5</v>
      </c>
      <c r="U399" s="12">
        <v>1.5699974605314499E-5</v>
      </c>
      <c r="V399" s="12">
        <v>0</v>
      </c>
      <c r="W399" s="12">
        <v>0</v>
      </c>
      <c r="X399" s="12">
        <v>3.1999968813544122</v>
      </c>
      <c r="Y399" s="12">
        <v>5799.9977723960083</v>
      </c>
      <c r="Z399" s="12">
        <f t="shared" si="78"/>
        <v>-5.9999999999999984E-4</v>
      </c>
      <c r="AA399" s="12">
        <f t="shared" si="79"/>
        <v>-4.0000000000000007E-4</v>
      </c>
      <c r="AB399" s="5">
        <v>2</v>
      </c>
    </row>
    <row r="400" spans="1:28" x14ac:dyDescent="0.25">
      <c r="C400" s="5">
        <v>5</v>
      </c>
      <c r="D400" s="12">
        <v>130285941057.46696</v>
      </c>
      <c r="E400" s="12">
        <v>130285941057.46696</v>
      </c>
      <c r="F400" s="12">
        <v>0.46386317797607801</v>
      </c>
      <c r="G400" s="12">
        <v>0</v>
      </c>
      <c r="H400" s="12">
        <v>44500659924.000504</v>
      </c>
      <c r="I400" s="12">
        <v>51600032996.200027</v>
      </c>
      <c r="J400" s="12">
        <v>51600032996.200027</v>
      </c>
      <c r="K400" s="12">
        <v>-1.8106000114676821E-11</v>
      </c>
      <c r="L400" s="12">
        <v>-1.8106000114676821E-11</v>
      </c>
      <c r="M400" s="12">
        <v>0</v>
      </c>
      <c r="N400" s="12">
        <v>2.0000000000000001E-4</v>
      </c>
      <c r="O400" s="12">
        <v>3.1912824790924783E-2</v>
      </c>
      <c r="P400" s="12">
        <v>3.1912824790924783E-2</v>
      </c>
      <c r="Q400" s="12">
        <v>1.2679307794717141E-8</v>
      </c>
      <c r="R400" s="12">
        <v>0</v>
      </c>
      <c r="S400" s="12">
        <v>1.0008084069006146E-5</v>
      </c>
      <c r="T400" s="12">
        <v>1.5699686536099759E-5</v>
      </c>
      <c r="U400" s="12">
        <v>1.5699686536099759E-5</v>
      </c>
      <c r="V400" s="12">
        <v>0</v>
      </c>
      <c r="W400" s="12">
        <v>0</v>
      </c>
      <c r="X400" s="12">
        <v>3.1999615044333041</v>
      </c>
      <c r="Y400" s="12">
        <v>5799.9725031666458</v>
      </c>
      <c r="Z400" s="12">
        <f t="shared" si="78"/>
        <v>-3.9999999999999986E-4</v>
      </c>
      <c r="AA400" s="12">
        <f t="shared" si="79"/>
        <v>-2.0000000000000006E-4</v>
      </c>
      <c r="AB400" s="5">
        <v>2</v>
      </c>
    </row>
    <row r="401" spans="1:28" x14ac:dyDescent="0.25">
      <c r="C401" s="5">
        <v>6</v>
      </c>
      <c r="D401" s="12">
        <v>130304024549.21642</v>
      </c>
      <c r="E401" s="12">
        <v>130304024549.21642</v>
      </c>
      <c r="F401" s="12">
        <v>0.46391311902233484</v>
      </c>
      <c r="G401" s="12">
        <v>0</v>
      </c>
      <c r="H401" s="12">
        <v>44504909029.93615</v>
      </c>
      <c r="I401" s="12">
        <v>51600245451.496811</v>
      </c>
      <c r="J401" s="12">
        <v>51600245451.496811</v>
      </c>
      <c r="K401" s="12">
        <v>-1.8099588569369262E-11</v>
      </c>
      <c r="L401" s="12">
        <v>-1.8099588569369262E-11</v>
      </c>
      <c r="M401" s="12">
        <v>0</v>
      </c>
      <c r="N401" s="12">
        <v>2.0000000000000001E-4</v>
      </c>
      <c r="O401" s="12">
        <v>0.23739250599553618</v>
      </c>
      <c r="P401" s="12">
        <v>0.23739250599553618</v>
      </c>
      <c r="Q401" s="12">
        <v>1.267485083668281E-8</v>
      </c>
      <c r="R401" s="12">
        <v>0</v>
      </c>
      <c r="S401" s="12">
        <v>1.0060135616717809E-5</v>
      </c>
      <c r="T401" s="12">
        <v>1.569766821078033E-5</v>
      </c>
      <c r="U401" s="12">
        <v>1.569766821078033E-5</v>
      </c>
      <c r="V401" s="12">
        <v>0</v>
      </c>
      <c r="W401" s="12">
        <v>0</v>
      </c>
      <c r="X401" s="12">
        <v>3.1997136399203914</v>
      </c>
      <c r="Y401" s="12">
        <v>5799.7954570859938</v>
      </c>
      <c r="Z401" s="12">
        <f t="shared" si="78"/>
        <v>-1.9999999999999985E-4</v>
      </c>
      <c r="AA401" s="12">
        <f t="shared" si="79"/>
        <v>0</v>
      </c>
      <c r="AB401" s="5">
        <v>2</v>
      </c>
    </row>
    <row r="402" spans="1:28" x14ac:dyDescent="0.25">
      <c r="C402" s="5">
        <v>7</v>
      </c>
      <c r="D402" s="12">
        <v>130394174481.60765</v>
      </c>
      <c r="E402" s="12">
        <v>130394174481.60765</v>
      </c>
      <c r="F402" s="12">
        <v>0.46416208542804782</v>
      </c>
      <c r="G402" s="12">
        <v>0</v>
      </c>
      <c r="H402" s="12">
        <v>44526091698.53405</v>
      </c>
      <c r="I402" s="12">
        <v>51601304584.926704</v>
      </c>
      <c r="J402" s="12">
        <v>51601304584.926704</v>
      </c>
      <c r="K402" s="12">
        <v>-1.8067625694941701E-11</v>
      </c>
      <c r="L402" s="12">
        <v>-1.8067625694941701E-11</v>
      </c>
      <c r="M402" s="12">
        <v>0</v>
      </c>
      <c r="N402" s="12">
        <v>2.0000000000000001E-4</v>
      </c>
      <c r="O402" s="12">
        <v>1.2617510549423463</v>
      </c>
      <c r="P402" s="12">
        <v>1.2617510549423463</v>
      </c>
      <c r="Q402" s="12">
        <v>1.2652631982545995E-8</v>
      </c>
      <c r="R402" s="12">
        <v>0</v>
      </c>
      <c r="S402" s="12">
        <v>1.0319623307042091E-5</v>
      </c>
      <c r="T402" s="12">
        <v>1.5687606443196327E-5</v>
      </c>
      <c r="U402" s="12">
        <v>1.5687606443196327E-5</v>
      </c>
      <c r="V402" s="12">
        <v>0</v>
      </c>
      <c r="W402" s="12">
        <v>0</v>
      </c>
      <c r="X402" s="12">
        <v>3.1984779842521807</v>
      </c>
      <c r="Y402" s="12">
        <v>5798.9128458944151</v>
      </c>
      <c r="Z402" s="12">
        <f t="shared" si="78"/>
        <v>0</v>
      </c>
      <c r="AA402" s="12">
        <f t="shared" si="79"/>
        <v>2.0000000000000001E-4</v>
      </c>
      <c r="AB402" s="5">
        <v>2</v>
      </c>
    </row>
    <row r="403" spans="1:28" x14ac:dyDescent="0.25">
      <c r="C403" s="5">
        <v>8</v>
      </c>
      <c r="D403" s="12">
        <v>130747611604.58308</v>
      </c>
      <c r="E403" s="12">
        <v>130747611604.58308</v>
      </c>
      <c r="F403" s="12">
        <v>0.4651381701329243</v>
      </c>
      <c r="G403" s="12">
        <v>0</v>
      </c>
      <c r="H403" s="12">
        <v>44609139364.212753</v>
      </c>
      <c r="I403" s="12">
        <v>51605456968.21064</v>
      </c>
      <c r="J403" s="12">
        <v>51605456968.21064</v>
      </c>
      <c r="K403" s="12">
        <v>-1.7942313716551341E-11</v>
      </c>
      <c r="L403" s="12">
        <v>-1.7942313716551341E-11</v>
      </c>
      <c r="M403" s="12">
        <v>0</v>
      </c>
      <c r="N403" s="12">
        <v>2.0000000000000001E-4</v>
      </c>
      <c r="O403" s="12">
        <v>5.2777977543883026</v>
      </c>
      <c r="P403" s="12">
        <v>5.2777977543883026</v>
      </c>
      <c r="Q403" s="12">
        <v>1.2565521901887841E-8</v>
      </c>
      <c r="R403" s="12">
        <v>0</v>
      </c>
      <c r="S403" s="12">
        <v>1.1336957211606205E-5</v>
      </c>
      <c r="T403" s="12">
        <v>1.5648158801998942E-5</v>
      </c>
      <c r="U403" s="12">
        <v>1.5648158801998942E-5</v>
      </c>
      <c r="V403" s="12">
        <v>0</v>
      </c>
      <c r="W403" s="12">
        <v>0</v>
      </c>
      <c r="X403" s="12">
        <v>3.1936335370875897</v>
      </c>
      <c r="Y403" s="12">
        <v>5795.4525264911354</v>
      </c>
      <c r="Z403" s="12">
        <f t="shared" si="78"/>
        <v>2.0000000000000001E-4</v>
      </c>
      <c r="AA403" s="12">
        <f t="shared" si="79"/>
        <v>4.0000000000000002E-4</v>
      </c>
      <c r="AB403" s="5">
        <v>2</v>
      </c>
    </row>
    <row r="404" spans="1:28" x14ac:dyDescent="0.25">
      <c r="C404" s="5">
        <v>9</v>
      </c>
      <c r="D404" s="12">
        <v>131906970814.5061</v>
      </c>
      <c r="E404" s="12">
        <v>131906970814.5061</v>
      </c>
      <c r="F404" s="12">
        <v>0.46833996394206584</v>
      </c>
      <c r="G404" s="12">
        <v>0</v>
      </c>
      <c r="H404" s="12">
        <v>44881555785.149673</v>
      </c>
      <c r="I404" s="12">
        <v>51619077789.257484</v>
      </c>
      <c r="J404" s="12">
        <v>51619077789.257484</v>
      </c>
      <c r="K404" s="12">
        <v>-1.7531260132147205E-11</v>
      </c>
      <c r="L404" s="12">
        <v>-1.7531260132147205E-11</v>
      </c>
      <c r="M404" s="12">
        <v>0</v>
      </c>
      <c r="N404" s="12">
        <v>2.0000000000000001E-4</v>
      </c>
      <c r="O404" s="12">
        <v>18.451401843529702</v>
      </c>
      <c r="P404" s="12">
        <v>18.451401843529702</v>
      </c>
      <c r="Q404" s="12">
        <v>1.2279779777693419E-8</v>
      </c>
      <c r="R404" s="12">
        <v>0</v>
      </c>
      <c r="S404" s="12">
        <v>1.4674058368083521E-5</v>
      </c>
      <c r="T404" s="12">
        <v>1.5518761002053904E-5</v>
      </c>
      <c r="U404" s="12">
        <v>1.5518761002053904E-5</v>
      </c>
      <c r="V404" s="12">
        <v>0</v>
      </c>
      <c r="W404" s="12">
        <v>0</v>
      </c>
      <c r="X404" s="12">
        <v>3.1777425791996023</v>
      </c>
      <c r="Y404" s="12">
        <v>5784.1018422854304</v>
      </c>
      <c r="Z404" s="12">
        <f t="shared" si="78"/>
        <v>4.0000000000000002E-4</v>
      </c>
      <c r="AA404" s="12">
        <f t="shared" si="79"/>
        <v>6.0000000000000006E-4</v>
      </c>
      <c r="AB404" s="5">
        <v>2</v>
      </c>
    </row>
    <row r="405" spans="1:28" x14ac:dyDescent="0.25">
      <c r="C405" s="5">
        <v>10</v>
      </c>
      <c r="D405" s="12">
        <v>135221570147.07201</v>
      </c>
      <c r="E405" s="12">
        <v>135221570147.07201</v>
      </c>
      <c r="F405" s="12">
        <v>0.47749386855761533</v>
      </c>
      <c r="G405" s="12">
        <v>0</v>
      </c>
      <c r="H405" s="12">
        <v>45660392300.432518</v>
      </c>
      <c r="I405" s="12">
        <v>51658019615.021629</v>
      </c>
      <c r="J405" s="12">
        <v>51658019615.021629</v>
      </c>
      <c r="K405" s="12">
        <v>-1.6356061000719049E-11</v>
      </c>
      <c r="L405" s="12">
        <v>-1.6356061000719049E-11</v>
      </c>
      <c r="M405" s="12">
        <v>0</v>
      </c>
      <c r="N405" s="12">
        <v>2.0000000000000001E-4</v>
      </c>
      <c r="O405" s="12">
        <v>56.114637661749271</v>
      </c>
      <c r="P405" s="12">
        <v>56.114637661749271</v>
      </c>
      <c r="Q405" s="12">
        <v>1.1462845176204656E-8</v>
      </c>
      <c r="R405" s="12">
        <v>0</v>
      </c>
      <c r="S405" s="12">
        <v>2.4214805680298368E-5</v>
      </c>
      <c r="T405" s="12">
        <v>1.5148813657294552E-5</v>
      </c>
      <c r="U405" s="12">
        <v>1.5148813657294552E-5</v>
      </c>
      <c r="V405" s="12">
        <v>0</v>
      </c>
      <c r="W405" s="12">
        <v>0</v>
      </c>
      <c r="X405" s="12">
        <v>3.1323104491414364</v>
      </c>
      <c r="Y405" s="12">
        <v>5751.6503208153117</v>
      </c>
      <c r="Z405" s="12">
        <f t="shared" si="78"/>
        <v>6.0000000000000006E-4</v>
      </c>
      <c r="AA405" s="12">
        <f t="shared" si="79"/>
        <v>8.0000000000000004E-4</v>
      </c>
      <c r="AB405" s="5">
        <v>2</v>
      </c>
    </row>
    <row r="406" spans="1:28" x14ac:dyDescent="0.25">
      <c r="C406" s="5">
        <v>11</v>
      </c>
      <c r="D406" s="12">
        <v>143718405972.84561</v>
      </c>
      <c r="E406" s="12">
        <v>143718405972.84561</v>
      </c>
      <c r="F406" s="12">
        <v>0.50095951760874957</v>
      </c>
      <c r="G406" s="12">
        <v>0</v>
      </c>
      <c r="H406" s="12">
        <v>47656906913.965942</v>
      </c>
      <c r="I406" s="12">
        <v>51757845345.698296</v>
      </c>
      <c r="J406" s="12">
        <v>51757845345.698296</v>
      </c>
      <c r="K406" s="12">
        <v>-1.3343487509790716E-11</v>
      </c>
      <c r="L406" s="12">
        <v>-1.3343487509790716E-11</v>
      </c>
      <c r="M406" s="12">
        <v>0</v>
      </c>
      <c r="N406" s="12">
        <v>2.0000000000000001E-4</v>
      </c>
      <c r="O406" s="12">
        <v>152.66275684786959</v>
      </c>
      <c r="P406" s="12">
        <v>152.66275684786959</v>
      </c>
      <c r="Q406" s="12">
        <v>9.3686677228258912E-9</v>
      </c>
      <c r="R406" s="12">
        <v>0</v>
      </c>
      <c r="S406" s="12">
        <v>4.8672109696082768E-5</v>
      </c>
      <c r="T406" s="12">
        <v>1.4200469215866178E-5</v>
      </c>
      <c r="U406" s="12">
        <v>1.4200469215866178E-5</v>
      </c>
      <c r="V406" s="12">
        <v>0</v>
      </c>
      <c r="W406" s="12">
        <v>0</v>
      </c>
      <c r="X406" s="12">
        <v>3.0158470966853201</v>
      </c>
      <c r="Y406" s="12">
        <v>5668.4622119180858</v>
      </c>
      <c r="Z406" s="12">
        <f t="shared" si="78"/>
        <v>8.0000000000000004E-4</v>
      </c>
      <c r="AA406" s="12">
        <f t="shared" si="79"/>
        <v>1E-3</v>
      </c>
      <c r="AB406" s="5">
        <v>2</v>
      </c>
    </row>
    <row r="407" spans="1:28" x14ac:dyDescent="0.25">
      <c r="B407" t="s">
        <v>296</v>
      </c>
      <c r="C407" s="14">
        <v>12</v>
      </c>
      <c r="D407" s="12">
        <v>163651266670.93875</v>
      </c>
      <c r="E407" s="12">
        <v>163651266670.93875</v>
      </c>
      <c r="F407" s="12">
        <v>0.5560079524988063</v>
      </c>
      <c r="G407" s="12">
        <v>0</v>
      </c>
      <c r="H407" s="12">
        <v>52340561922.640373</v>
      </c>
      <c r="I407" s="12">
        <v>51992028096.132019</v>
      </c>
      <c r="J407" s="12">
        <v>51992028096.132019</v>
      </c>
      <c r="K407" s="12">
        <v>-6.276244012476777E-12</v>
      </c>
      <c r="L407" s="12">
        <v>-6.276244012476777E-12</v>
      </c>
      <c r="M407" s="12">
        <v>0</v>
      </c>
      <c r="N407" s="12">
        <v>2.0000000000000001E-4</v>
      </c>
      <c r="O407" s="12">
        <v>379.15650697568412</v>
      </c>
      <c r="P407" s="12">
        <v>379.15650697568412</v>
      </c>
      <c r="Q407" s="12">
        <v>4.4559039233104653E-9</v>
      </c>
      <c r="R407" s="12">
        <v>0</v>
      </c>
      <c r="S407" s="12">
        <v>1.060468835523446E-4</v>
      </c>
      <c r="T407" s="12">
        <v>1.1975733086745821E-5</v>
      </c>
      <c r="U407" s="12">
        <v>1.1975733086745821E-5</v>
      </c>
      <c r="V407" s="12">
        <v>0</v>
      </c>
      <c r="W407" s="12">
        <v>0</v>
      </c>
      <c r="X407" s="12">
        <v>2.7426338878459782</v>
      </c>
      <c r="Y407" s="12">
        <v>5473.3099198899845</v>
      </c>
      <c r="Z407" s="12">
        <f t="shared" ref="Z407:AA407" si="80">Z406+0.0002</f>
        <v>1E-3</v>
      </c>
      <c r="AA407" s="12">
        <f t="shared" si="80"/>
        <v>1.2000000000000001E-3</v>
      </c>
      <c r="AB407" s="5">
        <v>2</v>
      </c>
    </row>
    <row r="411" spans="1:28" x14ac:dyDescent="0.25">
      <c r="A411" s="56" t="s">
        <v>299</v>
      </c>
      <c r="C411" s="3" t="s">
        <v>0</v>
      </c>
      <c r="D411" s="3" t="s">
        <v>1</v>
      </c>
      <c r="E411" s="3" t="s">
        <v>2</v>
      </c>
      <c r="F411" s="3" t="s">
        <v>3</v>
      </c>
      <c r="G411" s="3" t="s">
        <v>4</v>
      </c>
      <c r="H411" s="3" t="s">
        <v>232</v>
      </c>
      <c r="I411" s="3" t="s">
        <v>6</v>
      </c>
      <c r="J411" s="3" t="s">
        <v>7</v>
      </c>
      <c r="K411" s="3" t="s">
        <v>8</v>
      </c>
      <c r="L411" s="3" t="s">
        <v>9</v>
      </c>
      <c r="M411" s="3" t="s">
        <v>10</v>
      </c>
      <c r="N411" s="3" t="s">
        <v>11</v>
      </c>
      <c r="O411" s="3" t="s">
        <v>12</v>
      </c>
      <c r="P411" s="3" t="s">
        <v>13</v>
      </c>
      <c r="Q411" s="3" t="s">
        <v>14</v>
      </c>
      <c r="R411" s="3" t="s">
        <v>15</v>
      </c>
      <c r="S411" s="3" t="s">
        <v>16</v>
      </c>
      <c r="T411" s="3" t="s">
        <v>21</v>
      </c>
      <c r="U411" s="3" t="s">
        <v>22</v>
      </c>
      <c r="V411" s="3" t="s">
        <v>23</v>
      </c>
      <c r="W411" s="3" t="s">
        <v>24</v>
      </c>
      <c r="X411" s="3" t="s">
        <v>83</v>
      </c>
      <c r="Y411" s="3" t="s">
        <v>17</v>
      </c>
      <c r="Z411" s="3" t="s">
        <v>18</v>
      </c>
      <c r="AA411" s="3" t="s">
        <v>19</v>
      </c>
      <c r="AB411" s="3" t="s">
        <v>20</v>
      </c>
    </row>
    <row r="412" spans="1:28" x14ac:dyDescent="0.25">
      <c r="A412" s="50" t="s">
        <v>313</v>
      </c>
      <c r="B412" t="s">
        <v>295</v>
      </c>
      <c r="C412" s="14">
        <v>1</v>
      </c>
      <c r="D412" s="12">
        <v>99119504591.794556</v>
      </c>
      <c r="E412" s="12">
        <v>99119504591.794556</v>
      </c>
      <c r="F412" s="12">
        <v>0.356980369028564</v>
      </c>
      <c r="G412" s="12">
        <v>0</v>
      </c>
      <c r="H412" s="12">
        <v>34400000000.000191</v>
      </c>
      <c r="I412" s="12">
        <v>41220000000.000008</v>
      </c>
      <c r="J412" s="12">
        <v>41220000000.000008</v>
      </c>
      <c r="K412" s="12">
        <v>-1.6296296296295955E-11</v>
      </c>
      <c r="L412" s="12">
        <v>-1.6296296296295955E-11</v>
      </c>
      <c r="M412" s="12">
        <v>0</v>
      </c>
      <c r="N412" s="12">
        <v>2.0000000000000001E-4</v>
      </c>
      <c r="O412" s="12">
        <v>-58.029999999990849</v>
      </c>
      <c r="P412" s="12">
        <v>-58.029999999990849</v>
      </c>
      <c r="Q412" s="12">
        <v>1.1402699999999801E-8</v>
      </c>
      <c r="R412" s="12">
        <v>0</v>
      </c>
      <c r="S412" s="12">
        <v>-6.6999999999976794E-6</v>
      </c>
      <c r="T412" s="12">
        <v>1.3129999999999906E-5</v>
      </c>
      <c r="U412" s="12">
        <v>1.3129999999999906E-5</v>
      </c>
      <c r="V412" s="12">
        <v>0</v>
      </c>
      <c r="W412" s="12">
        <v>0</v>
      </c>
      <c r="X412" s="12">
        <v>2.6299999999999892</v>
      </c>
      <c r="Y412" s="12">
        <v>4689.9999999999918</v>
      </c>
      <c r="Z412" s="12">
        <v>-1.1999999999999999E-3</v>
      </c>
      <c r="AA412" s="12">
        <v>-1E-3</v>
      </c>
      <c r="AB412" s="5">
        <v>2</v>
      </c>
    </row>
    <row r="413" spans="1:28" x14ac:dyDescent="0.25">
      <c r="C413" s="5">
        <v>2</v>
      </c>
      <c r="D413" s="12">
        <v>99119504639.3564</v>
      </c>
      <c r="E413" s="12">
        <v>99119504639.3564</v>
      </c>
      <c r="F413" s="12">
        <v>0.35698036915991521</v>
      </c>
      <c r="G413" s="12">
        <v>0</v>
      </c>
      <c r="H413" s="12">
        <v>34400000011.175873</v>
      </c>
      <c r="I413" s="12">
        <v>41220000000.558792</v>
      </c>
      <c r="J413" s="12">
        <v>41220000000.558792</v>
      </c>
      <c r="K413" s="12">
        <v>-1.6296296279432786E-11</v>
      </c>
      <c r="L413" s="12">
        <v>-1.6296296279432786E-11</v>
      </c>
      <c r="M413" s="12">
        <v>0</v>
      </c>
      <c r="N413" s="12">
        <v>2.0000000000000001E-4</v>
      </c>
      <c r="O413" s="12">
        <v>-58.029999459553508</v>
      </c>
      <c r="P413" s="12">
        <v>-58.029999459553508</v>
      </c>
      <c r="Q413" s="12">
        <v>1.1402699988277443E-8</v>
      </c>
      <c r="R413" s="12">
        <v>0</v>
      </c>
      <c r="S413" s="12">
        <v>-6.6999998630955795E-6</v>
      </c>
      <c r="T413" s="12">
        <v>1.312999999469146E-5</v>
      </c>
      <c r="U413" s="12">
        <v>1.312999999469146E-5</v>
      </c>
      <c r="V413" s="12">
        <v>0</v>
      </c>
      <c r="W413" s="12">
        <v>0</v>
      </c>
      <c r="X413" s="12">
        <v>2.6299999993480743</v>
      </c>
      <c r="Y413" s="12">
        <v>4689.9999995343387</v>
      </c>
      <c r="Z413" s="12">
        <f t="shared" ref="Z413:Z422" si="81">Z412+0.0002</f>
        <v>-9.999999999999998E-4</v>
      </c>
      <c r="AA413" s="12">
        <f t="shared" ref="AA413:AA422" si="82">AA412+0.0002</f>
        <v>-8.0000000000000004E-4</v>
      </c>
      <c r="AB413" s="5">
        <v>2</v>
      </c>
    </row>
    <row r="414" spans="1:28" x14ac:dyDescent="0.25">
      <c r="C414" s="5">
        <v>3</v>
      </c>
      <c r="D414" s="12">
        <v>99119512457.787659</v>
      </c>
      <c r="E414" s="12">
        <v>99119512457.787659</v>
      </c>
      <c r="F414" s="12">
        <v>0.35698039075201937</v>
      </c>
      <c r="G414" s="12">
        <v>0</v>
      </c>
      <c r="H414" s="12">
        <v>34400001848.284714</v>
      </c>
      <c r="I414" s="12">
        <v>41220000092.414238</v>
      </c>
      <c r="J414" s="12">
        <v>41220000092.414238</v>
      </c>
      <c r="K414" s="12">
        <v>-1.629629350738926E-11</v>
      </c>
      <c r="L414" s="12">
        <v>-1.629629350738926E-11</v>
      </c>
      <c r="M414" s="12">
        <v>0</v>
      </c>
      <c r="N414" s="12">
        <v>2.0000000000000001E-4</v>
      </c>
      <c r="O414" s="12">
        <v>-58.029910620031593</v>
      </c>
      <c r="P414" s="12">
        <v>-58.029910620031593</v>
      </c>
      <c r="Q414" s="12">
        <v>1.1402698061303357E-8</v>
      </c>
      <c r="R414" s="12">
        <v>0</v>
      </c>
      <c r="S414" s="12">
        <v>-6.6999773585122233E-6</v>
      </c>
      <c r="T414" s="12">
        <v>1.3129999122064758E-5</v>
      </c>
      <c r="U414" s="12">
        <v>1.3129999122064758E-5</v>
      </c>
      <c r="V414" s="12">
        <v>0</v>
      </c>
      <c r="W414" s="12">
        <v>0</v>
      </c>
      <c r="X414" s="12">
        <v>2.6299998921833918</v>
      </c>
      <c r="Y414" s="12">
        <v>4689.9999229881369</v>
      </c>
      <c r="Z414" s="12">
        <f t="shared" si="81"/>
        <v>-7.9999999999999982E-4</v>
      </c>
      <c r="AA414" s="12">
        <f t="shared" si="82"/>
        <v>-6.0000000000000006E-4</v>
      </c>
      <c r="AB414" s="5">
        <v>2</v>
      </c>
    </row>
    <row r="415" spans="1:28" x14ac:dyDescent="0.25">
      <c r="C415" s="5">
        <v>4</v>
      </c>
      <c r="D415" s="12">
        <v>99119732119.329224</v>
      </c>
      <c r="E415" s="12">
        <v>99119732119.329224</v>
      </c>
      <c r="F415" s="12">
        <v>0.35698099738968425</v>
      </c>
      <c r="G415" s="12">
        <v>0</v>
      </c>
      <c r="H415" s="12">
        <v>34400053462.495789</v>
      </c>
      <c r="I415" s="12">
        <v>41220002673.124786</v>
      </c>
      <c r="J415" s="12">
        <v>41220002673.124786</v>
      </c>
      <c r="K415" s="12">
        <v>-1.6296215625863632E-11</v>
      </c>
      <c r="L415" s="12">
        <v>-1.6296215625863632E-11</v>
      </c>
      <c r="M415" s="12">
        <v>0</v>
      </c>
      <c r="N415" s="12">
        <v>2.0000000000000001E-4</v>
      </c>
      <c r="O415" s="12">
        <v>-58.027414642807706</v>
      </c>
      <c r="P415" s="12">
        <v>-58.027414642807706</v>
      </c>
      <c r="Q415" s="12">
        <v>1.1402643922297123E-8</v>
      </c>
      <c r="R415" s="12">
        <v>0</v>
      </c>
      <c r="S415" s="12">
        <v>-6.6993450844265573E-6</v>
      </c>
      <c r="T415" s="12">
        <v>1.3129974605314498E-5</v>
      </c>
      <c r="U415" s="12">
        <v>1.3129974605314498E-5</v>
      </c>
      <c r="V415" s="12">
        <v>0</v>
      </c>
      <c r="W415" s="12">
        <v>0</v>
      </c>
      <c r="X415" s="12">
        <v>2.6299968813544119</v>
      </c>
      <c r="Y415" s="12">
        <v>4689.9977723960083</v>
      </c>
      <c r="Z415" s="12">
        <f t="shared" si="81"/>
        <v>-5.9999999999999984E-4</v>
      </c>
      <c r="AA415" s="12">
        <f t="shared" si="82"/>
        <v>-4.0000000000000007E-4</v>
      </c>
      <c r="AB415" s="5">
        <v>2</v>
      </c>
    </row>
    <row r="416" spans="1:28" x14ac:dyDescent="0.25">
      <c r="C416" s="5">
        <v>5</v>
      </c>
      <c r="D416" s="12">
        <v>99122313119.140228</v>
      </c>
      <c r="E416" s="12">
        <v>99122313119.140228</v>
      </c>
      <c r="F416" s="12">
        <v>0.35698812531789281</v>
      </c>
      <c r="G416" s="12">
        <v>0</v>
      </c>
      <c r="H416" s="12">
        <v>34400659924.000504</v>
      </c>
      <c r="I416" s="12">
        <v>41220032996.200027</v>
      </c>
      <c r="J416" s="12">
        <v>41220032996.200027</v>
      </c>
      <c r="K416" s="12">
        <v>-1.6295300526199462E-11</v>
      </c>
      <c r="L416" s="12">
        <v>-1.6295300526199462E-11</v>
      </c>
      <c r="M416" s="12">
        <v>0</v>
      </c>
      <c r="N416" s="12">
        <v>2.0000000000000001E-4</v>
      </c>
      <c r="O416" s="12">
        <v>-57.998087175209079</v>
      </c>
      <c r="P416" s="12">
        <v>-57.998087175209079</v>
      </c>
      <c r="Q416" s="12">
        <v>1.1402007794717141E-8</v>
      </c>
      <c r="R416" s="12">
        <v>0</v>
      </c>
      <c r="S416" s="12">
        <v>-6.6919159309938536E-6</v>
      </c>
      <c r="T416" s="12">
        <v>1.3129686536099759E-5</v>
      </c>
      <c r="U416" s="12">
        <v>1.3129686536099759E-5</v>
      </c>
      <c r="V416" s="12">
        <v>0</v>
      </c>
      <c r="W416" s="12">
        <v>0</v>
      </c>
      <c r="X416" s="12">
        <v>2.6299615044333038</v>
      </c>
      <c r="Y416" s="12">
        <v>4689.9725031666458</v>
      </c>
      <c r="Z416" s="12">
        <f t="shared" si="81"/>
        <v>-3.9999999999999986E-4</v>
      </c>
      <c r="AA416" s="12">
        <f t="shared" si="82"/>
        <v>-2.0000000000000006E-4</v>
      </c>
      <c r="AB416" s="5">
        <v>2</v>
      </c>
    </row>
    <row r="417" spans="1:28" x14ac:dyDescent="0.25">
      <c r="C417" s="5">
        <v>6</v>
      </c>
      <c r="D417" s="12">
        <v>99140396610.889679</v>
      </c>
      <c r="E417" s="12">
        <v>99140396610.889679</v>
      </c>
      <c r="F417" s="12">
        <v>0.35703806636414964</v>
      </c>
      <c r="G417" s="12">
        <v>0</v>
      </c>
      <c r="H417" s="12">
        <v>34404909029.93615</v>
      </c>
      <c r="I417" s="12">
        <v>41220245451.496811</v>
      </c>
      <c r="J417" s="12">
        <v>41220245451.496811</v>
      </c>
      <c r="K417" s="12">
        <v>-1.6288888980891903E-11</v>
      </c>
      <c r="L417" s="12">
        <v>-1.6288888980891903E-11</v>
      </c>
      <c r="M417" s="12">
        <v>0</v>
      </c>
      <c r="N417" s="12">
        <v>2.0000000000000001E-4</v>
      </c>
      <c r="O417" s="12">
        <v>-57.792607494004464</v>
      </c>
      <c r="P417" s="12">
        <v>-57.792607494004464</v>
      </c>
      <c r="Q417" s="12">
        <v>1.139755083668281E-8</v>
      </c>
      <c r="R417" s="12">
        <v>0</v>
      </c>
      <c r="S417" s="12">
        <v>-6.6398643832821905E-6</v>
      </c>
      <c r="T417" s="12">
        <v>1.3127668210780329E-5</v>
      </c>
      <c r="U417" s="12">
        <v>1.3127668210780329E-5</v>
      </c>
      <c r="V417" s="12">
        <v>0</v>
      </c>
      <c r="W417" s="12">
        <v>0</v>
      </c>
      <c r="X417" s="12">
        <v>2.6297136399203911</v>
      </c>
      <c r="Y417" s="12">
        <v>4689.7954570859938</v>
      </c>
      <c r="Z417" s="12">
        <f t="shared" si="81"/>
        <v>-1.9999999999999985E-4</v>
      </c>
      <c r="AA417" s="12">
        <f t="shared" si="82"/>
        <v>0</v>
      </c>
      <c r="AB417" s="5">
        <v>2</v>
      </c>
    </row>
    <row r="418" spans="1:28" x14ac:dyDescent="0.25">
      <c r="C418" s="5">
        <v>7</v>
      </c>
      <c r="D418" s="12">
        <v>99230546543.280914</v>
      </c>
      <c r="E418" s="12">
        <v>99230546543.280914</v>
      </c>
      <c r="F418" s="12">
        <v>0.35728703276986262</v>
      </c>
      <c r="G418" s="12">
        <v>0</v>
      </c>
      <c r="H418" s="12">
        <v>34426091698.53405</v>
      </c>
      <c r="I418" s="12">
        <v>41221304584.926704</v>
      </c>
      <c r="J418" s="12">
        <v>41221304584.926704</v>
      </c>
      <c r="K418" s="12">
        <v>-1.6256926106464342E-11</v>
      </c>
      <c r="L418" s="12">
        <v>-1.6256926106464342E-11</v>
      </c>
      <c r="M418" s="12">
        <v>0</v>
      </c>
      <c r="N418" s="12">
        <v>2.0000000000000001E-4</v>
      </c>
      <c r="O418" s="12">
        <v>-56.768248945057657</v>
      </c>
      <c r="P418" s="12">
        <v>-56.768248945057657</v>
      </c>
      <c r="Q418" s="12">
        <v>1.1375331982545995E-8</v>
      </c>
      <c r="R418" s="12">
        <v>0</v>
      </c>
      <c r="S418" s="12">
        <v>-6.3803766929579084E-6</v>
      </c>
      <c r="T418" s="12">
        <v>1.3117606443196326E-5</v>
      </c>
      <c r="U418" s="12">
        <v>1.3117606443196326E-5</v>
      </c>
      <c r="V418" s="12">
        <v>0</v>
      </c>
      <c r="W418" s="12">
        <v>0</v>
      </c>
      <c r="X418" s="12">
        <v>2.6284779842521804</v>
      </c>
      <c r="Y418" s="12">
        <v>4688.9128458944151</v>
      </c>
      <c r="Z418" s="12">
        <f t="shared" si="81"/>
        <v>0</v>
      </c>
      <c r="AA418" s="12">
        <f t="shared" si="82"/>
        <v>2.0000000000000001E-4</v>
      </c>
      <c r="AB418" s="5">
        <v>2</v>
      </c>
    </row>
    <row r="419" spans="1:28" x14ac:dyDescent="0.25">
      <c r="C419" s="5">
        <v>8</v>
      </c>
      <c r="D419" s="12">
        <v>99583983666.256348</v>
      </c>
      <c r="E419" s="12">
        <v>99583983666.256348</v>
      </c>
      <c r="F419" s="12">
        <v>0.3582631174747391</v>
      </c>
      <c r="G419" s="12">
        <v>0</v>
      </c>
      <c r="H419" s="12">
        <v>34509139364.212753</v>
      </c>
      <c r="I419" s="12">
        <v>41225456968.21064</v>
      </c>
      <c r="J419" s="12">
        <v>41225456968.21064</v>
      </c>
      <c r="K419" s="12">
        <v>-1.6131614128073981E-11</v>
      </c>
      <c r="L419" s="12">
        <v>-1.6131614128073981E-11</v>
      </c>
      <c r="M419" s="12">
        <v>0</v>
      </c>
      <c r="N419" s="12">
        <v>2.0000000000000001E-4</v>
      </c>
      <c r="O419" s="12">
        <v>-52.752202245611699</v>
      </c>
      <c r="P419" s="12">
        <v>-52.752202245611699</v>
      </c>
      <c r="Q419" s="12">
        <v>1.1288221901887841E-8</v>
      </c>
      <c r="R419" s="12">
        <v>0</v>
      </c>
      <c r="S419" s="12">
        <v>-5.363042788393794E-6</v>
      </c>
      <c r="T419" s="12">
        <v>1.3078158801998941E-5</v>
      </c>
      <c r="U419" s="12">
        <v>1.3078158801998941E-5</v>
      </c>
      <c r="V419" s="12">
        <v>0</v>
      </c>
      <c r="W419" s="12">
        <v>0</v>
      </c>
      <c r="X419" s="12">
        <v>2.6236335370875894</v>
      </c>
      <c r="Y419" s="12">
        <v>4685.4525264911354</v>
      </c>
      <c r="Z419" s="12">
        <f t="shared" si="81"/>
        <v>2.0000000000000001E-4</v>
      </c>
      <c r="AA419" s="12">
        <f t="shared" si="82"/>
        <v>4.0000000000000002E-4</v>
      </c>
      <c r="AB419" s="5">
        <v>2</v>
      </c>
    </row>
    <row r="420" spans="1:28" x14ac:dyDescent="0.25">
      <c r="C420" s="5">
        <v>9</v>
      </c>
      <c r="D420" s="12">
        <v>100743342876.17937</v>
      </c>
      <c r="E420" s="12">
        <v>100743342876.17937</v>
      </c>
      <c r="F420" s="12">
        <v>0.36146491128388064</v>
      </c>
      <c r="G420" s="12">
        <v>0</v>
      </c>
      <c r="H420" s="12">
        <v>34781555785.149673</v>
      </c>
      <c r="I420" s="12">
        <v>41239077789.257484</v>
      </c>
      <c r="J420" s="12">
        <v>41239077789.257484</v>
      </c>
      <c r="K420" s="12">
        <v>-1.5720560543669846E-11</v>
      </c>
      <c r="L420" s="12">
        <v>-1.5720560543669846E-11</v>
      </c>
      <c r="M420" s="12">
        <v>0</v>
      </c>
      <c r="N420" s="12">
        <v>2.0000000000000001E-4</v>
      </c>
      <c r="O420" s="12">
        <v>-39.578598156470299</v>
      </c>
      <c r="P420" s="12">
        <v>-39.578598156470299</v>
      </c>
      <c r="Q420" s="12">
        <v>1.1002479777693419E-8</v>
      </c>
      <c r="R420" s="12">
        <v>0</v>
      </c>
      <c r="S420" s="12">
        <v>-2.0259416319164781E-6</v>
      </c>
      <c r="T420" s="12">
        <v>1.2948761002053903E-5</v>
      </c>
      <c r="U420" s="12">
        <v>1.2948761002053903E-5</v>
      </c>
      <c r="V420" s="12">
        <v>0</v>
      </c>
      <c r="W420" s="12">
        <v>0</v>
      </c>
      <c r="X420" s="12">
        <v>2.6077425791996021</v>
      </c>
      <c r="Y420" s="12">
        <v>4674.1018422854304</v>
      </c>
      <c r="Z420" s="12">
        <f t="shared" si="81"/>
        <v>4.0000000000000002E-4</v>
      </c>
      <c r="AA420" s="12">
        <f t="shared" si="82"/>
        <v>6.0000000000000006E-4</v>
      </c>
      <c r="AB420" s="5">
        <v>2</v>
      </c>
    </row>
    <row r="421" spans="1:28" x14ac:dyDescent="0.25">
      <c r="C421" s="5">
        <v>10</v>
      </c>
      <c r="D421" s="12">
        <v>104057942208.74527</v>
      </c>
      <c r="E421" s="12">
        <v>104057942208.74527</v>
      </c>
      <c r="F421" s="12">
        <v>0.37061881589943013</v>
      </c>
      <c r="G421" s="12">
        <v>0</v>
      </c>
      <c r="H421" s="12">
        <v>35560392300.432518</v>
      </c>
      <c r="I421" s="12">
        <v>41278019615.021629</v>
      </c>
      <c r="J421" s="12">
        <v>41278019615.021629</v>
      </c>
      <c r="K421" s="12">
        <v>-1.454536141224169E-11</v>
      </c>
      <c r="L421" s="12">
        <v>-1.454536141224169E-11</v>
      </c>
      <c r="M421" s="12">
        <v>0</v>
      </c>
      <c r="N421" s="12">
        <v>2.0000000000000001E-4</v>
      </c>
      <c r="O421" s="12">
        <v>-1.9153623382507305</v>
      </c>
      <c r="P421" s="12">
        <v>-1.9153623382507305</v>
      </c>
      <c r="Q421" s="12">
        <v>1.0185545176204656E-8</v>
      </c>
      <c r="R421" s="12">
        <v>0</v>
      </c>
      <c r="S421" s="12">
        <v>7.5148056802983689E-6</v>
      </c>
      <c r="T421" s="12">
        <v>1.2578813657294551E-5</v>
      </c>
      <c r="U421" s="12">
        <v>1.2578813657294551E-5</v>
      </c>
      <c r="V421" s="12">
        <v>0</v>
      </c>
      <c r="W421" s="12">
        <v>0</v>
      </c>
      <c r="X421" s="12">
        <v>2.5623104491414361</v>
      </c>
      <c r="Y421" s="12">
        <v>4641.6503208153117</v>
      </c>
      <c r="Z421" s="12">
        <f t="shared" si="81"/>
        <v>6.0000000000000006E-4</v>
      </c>
      <c r="AA421" s="12">
        <f t="shared" si="82"/>
        <v>8.0000000000000004E-4</v>
      </c>
      <c r="AB421" s="5">
        <v>2</v>
      </c>
    </row>
    <row r="422" spans="1:28" x14ac:dyDescent="0.25">
      <c r="C422" s="5">
        <v>11</v>
      </c>
      <c r="D422" s="12">
        <v>112554778034.51888</v>
      </c>
      <c r="E422" s="12">
        <v>112554778034.51888</v>
      </c>
      <c r="F422" s="12">
        <v>0.39408446495056437</v>
      </c>
      <c r="G422" s="12">
        <v>0</v>
      </c>
      <c r="H422" s="12">
        <v>37556906913.965942</v>
      </c>
      <c r="I422" s="12">
        <v>41377845345.698296</v>
      </c>
      <c r="J422" s="12">
        <v>41377845345.698296</v>
      </c>
      <c r="K422" s="12">
        <v>-1.1532787921313357E-11</v>
      </c>
      <c r="L422" s="12">
        <v>-1.1532787921313357E-11</v>
      </c>
      <c r="M422" s="12">
        <v>0</v>
      </c>
      <c r="N422" s="12">
        <v>2.0000000000000001E-4</v>
      </c>
      <c r="O422" s="12">
        <v>94.632756847869587</v>
      </c>
      <c r="P422" s="12">
        <v>94.632756847869587</v>
      </c>
      <c r="Q422" s="12">
        <v>8.0913677228258911E-9</v>
      </c>
      <c r="R422" s="12">
        <v>0</v>
      </c>
      <c r="S422" s="12">
        <v>3.1972109696082768E-5</v>
      </c>
      <c r="T422" s="12">
        <v>1.1630469215866177E-5</v>
      </c>
      <c r="U422" s="12">
        <v>1.1630469215866177E-5</v>
      </c>
      <c r="V422" s="12">
        <v>0</v>
      </c>
      <c r="W422" s="12">
        <v>0</v>
      </c>
      <c r="X422" s="12">
        <v>2.4458470966853199</v>
      </c>
      <c r="Y422" s="12">
        <v>4558.4622119180858</v>
      </c>
      <c r="Z422" s="12">
        <f t="shared" si="81"/>
        <v>8.0000000000000004E-4</v>
      </c>
      <c r="AA422" s="12">
        <f t="shared" si="82"/>
        <v>1E-3</v>
      </c>
      <c r="AB422" s="5">
        <v>2</v>
      </c>
    </row>
    <row r="423" spans="1:28" x14ac:dyDescent="0.25">
      <c r="B423" t="s">
        <v>296</v>
      </c>
      <c r="C423" s="14">
        <v>12</v>
      </c>
      <c r="D423" s="12">
        <v>132487638732.61201</v>
      </c>
      <c r="E423" s="12">
        <v>132487638732.61201</v>
      </c>
      <c r="F423" s="12">
        <v>0.4491328998406211</v>
      </c>
      <c r="G423" s="12">
        <v>0</v>
      </c>
      <c r="H423" s="12">
        <v>42240561922.640373</v>
      </c>
      <c r="I423" s="12">
        <v>41612028096.132019</v>
      </c>
      <c r="J423" s="12">
        <v>41612028096.132019</v>
      </c>
      <c r="K423" s="12">
        <v>-4.4655444239994169E-12</v>
      </c>
      <c r="L423" s="12">
        <v>-4.4655444239994169E-12</v>
      </c>
      <c r="M423" s="12">
        <v>0</v>
      </c>
      <c r="N423" s="12">
        <v>2.0000000000000001E-4</v>
      </c>
      <c r="O423" s="12">
        <v>321.12650697568415</v>
      </c>
      <c r="P423" s="12">
        <v>321.12650697568415</v>
      </c>
      <c r="Q423" s="12">
        <v>3.1786039233104652E-9</v>
      </c>
      <c r="R423" s="12">
        <v>0</v>
      </c>
      <c r="S423" s="12">
        <v>8.9346883552344605E-5</v>
      </c>
      <c r="T423" s="12">
        <v>9.4057330867458205E-6</v>
      </c>
      <c r="U423" s="12">
        <v>9.4057330867458205E-6</v>
      </c>
      <c r="V423" s="12">
        <v>0</v>
      </c>
      <c r="W423" s="12">
        <v>0</v>
      </c>
      <c r="X423" s="12">
        <v>2.1726338878459783</v>
      </c>
      <c r="Y423" s="12">
        <v>4363.3099198899845</v>
      </c>
      <c r="Z423" s="12">
        <f t="shared" ref="Z423:AA423" si="83">Z422+0.0002</f>
        <v>1E-3</v>
      </c>
      <c r="AA423" s="12">
        <f t="shared" si="83"/>
        <v>1.2000000000000001E-3</v>
      </c>
      <c r="AB423" s="5">
        <v>2</v>
      </c>
    </row>
    <row r="427" spans="1:28" x14ac:dyDescent="0.25">
      <c r="A427" s="56" t="s">
        <v>303</v>
      </c>
      <c r="C427" s="3" t="s">
        <v>0</v>
      </c>
      <c r="D427" s="3" t="s">
        <v>1</v>
      </c>
      <c r="E427" s="3" t="s">
        <v>2</v>
      </c>
      <c r="F427" s="3" t="s">
        <v>3</v>
      </c>
      <c r="G427" s="3" t="s">
        <v>4</v>
      </c>
      <c r="H427" s="3" t="s">
        <v>232</v>
      </c>
      <c r="I427" s="3" t="s">
        <v>6</v>
      </c>
      <c r="J427" s="3" t="s">
        <v>7</v>
      </c>
      <c r="K427" s="3" t="s">
        <v>8</v>
      </c>
      <c r="L427" s="3" t="s">
        <v>9</v>
      </c>
      <c r="M427" s="3" t="s">
        <v>10</v>
      </c>
      <c r="N427" s="3" t="s">
        <v>11</v>
      </c>
      <c r="O427" s="3" t="s">
        <v>12</v>
      </c>
      <c r="P427" s="3" t="s">
        <v>13</v>
      </c>
      <c r="Q427" s="3" t="s">
        <v>14</v>
      </c>
      <c r="R427" s="3" t="s">
        <v>15</v>
      </c>
      <c r="S427" s="3" t="s">
        <v>16</v>
      </c>
      <c r="T427" s="3" t="s">
        <v>21</v>
      </c>
      <c r="U427" s="3" t="s">
        <v>22</v>
      </c>
      <c r="V427" s="3" t="s">
        <v>23</v>
      </c>
      <c r="W427" s="3" t="s">
        <v>24</v>
      </c>
      <c r="X427" s="3" t="s">
        <v>83</v>
      </c>
      <c r="Y427" s="3" t="s">
        <v>17</v>
      </c>
      <c r="Z427" s="3" t="s">
        <v>18</v>
      </c>
      <c r="AA427" s="3" t="s">
        <v>19</v>
      </c>
      <c r="AB427" s="3" t="s">
        <v>20</v>
      </c>
    </row>
    <row r="428" spans="1:28" x14ac:dyDescent="0.25">
      <c r="A428" s="50" t="s">
        <v>313</v>
      </c>
      <c r="B428" t="s">
        <v>295</v>
      </c>
      <c r="C428" s="14">
        <v>1</v>
      </c>
      <c r="D428" s="12">
        <v>67955876653.467819</v>
      </c>
      <c r="E428" s="12">
        <v>67955876653.467819</v>
      </c>
      <c r="F428" s="12">
        <v>0.25010531637037881</v>
      </c>
      <c r="G428" s="12">
        <v>0</v>
      </c>
      <c r="H428" s="12">
        <v>24300000000.000191</v>
      </c>
      <c r="I428" s="12">
        <v>30840000000.000008</v>
      </c>
      <c r="J428" s="12">
        <v>30840000000.000008</v>
      </c>
      <c r="K428" s="12">
        <v>-1.4485596707818594E-11</v>
      </c>
      <c r="L428" s="12">
        <v>-1.4485596707818594E-11</v>
      </c>
      <c r="M428" s="12">
        <v>0</v>
      </c>
      <c r="N428" s="12">
        <v>2.0000000000000001E-4</v>
      </c>
      <c r="O428" s="12">
        <v>-116.05999999999085</v>
      </c>
      <c r="P428" s="12">
        <v>-116.05999999999085</v>
      </c>
      <c r="Q428" s="12">
        <v>1.0125399999999801E-8</v>
      </c>
      <c r="R428" s="12">
        <v>0</v>
      </c>
      <c r="S428" s="12">
        <v>-2.3399999999997679E-5</v>
      </c>
      <c r="T428" s="12">
        <v>1.0559999999999906E-5</v>
      </c>
      <c r="U428" s="12">
        <v>1.0559999999999906E-5</v>
      </c>
      <c r="V428" s="12">
        <v>0</v>
      </c>
      <c r="W428" s="12">
        <v>0</v>
      </c>
      <c r="X428" s="12">
        <v>2.059999999999989</v>
      </c>
      <c r="Y428" s="12">
        <v>3579.9999999999918</v>
      </c>
      <c r="Z428" s="12">
        <v>-1.1999999999999999E-3</v>
      </c>
      <c r="AA428" s="12">
        <v>-1E-3</v>
      </c>
      <c r="AB428" s="5">
        <v>2</v>
      </c>
    </row>
    <row r="429" spans="1:28" x14ac:dyDescent="0.25">
      <c r="C429" s="5">
        <v>2</v>
      </c>
      <c r="D429" s="12">
        <v>67955876701.029663</v>
      </c>
      <c r="E429" s="12">
        <v>67955876701.029663</v>
      </c>
      <c r="F429" s="12">
        <v>0.25010531650173001</v>
      </c>
      <c r="G429" s="12">
        <v>0</v>
      </c>
      <c r="H429" s="12">
        <v>24300000011.175873</v>
      </c>
      <c r="I429" s="12">
        <v>30840000000.558792</v>
      </c>
      <c r="J429" s="12">
        <v>30840000000.558792</v>
      </c>
      <c r="K429" s="12">
        <v>-1.4485596690955426E-11</v>
      </c>
      <c r="L429" s="12">
        <v>-1.4485596690955426E-11</v>
      </c>
      <c r="M429" s="12">
        <v>0</v>
      </c>
      <c r="N429" s="12">
        <v>2.0000000000000001E-4</v>
      </c>
      <c r="O429" s="12">
        <v>-116.05999945955351</v>
      </c>
      <c r="P429" s="12">
        <v>-116.05999945955351</v>
      </c>
      <c r="Q429" s="12">
        <v>1.0125399988277443E-8</v>
      </c>
      <c r="R429" s="12">
        <v>0</v>
      </c>
      <c r="S429" s="12">
        <v>-2.3399999863095579E-5</v>
      </c>
      <c r="T429" s="12">
        <v>1.0559999994691459E-5</v>
      </c>
      <c r="U429" s="12">
        <v>1.0559999994691459E-5</v>
      </c>
      <c r="V429" s="12">
        <v>0</v>
      </c>
      <c r="W429" s="12">
        <v>0</v>
      </c>
      <c r="X429" s="12">
        <v>2.0599999993480744</v>
      </c>
      <c r="Y429" s="12">
        <v>3579.9999995343387</v>
      </c>
      <c r="Z429" s="12">
        <f t="shared" ref="Z429:Z438" si="84">Z428+0.0002</f>
        <v>-9.999999999999998E-4</v>
      </c>
      <c r="AA429" s="12">
        <f t="shared" ref="AA429:AA438" si="85">AA428+0.0002</f>
        <v>-8.0000000000000004E-4</v>
      </c>
      <c r="AB429" s="5">
        <v>2</v>
      </c>
    </row>
    <row r="430" spans="1:28" x14ac:dyDescent="0.25">
      <c r="C430" s="5">
        <v>3</v>
      </c>
      <c r="D430" s="12">
        <v>67955884519.460922</v>
      </c>
      <c r="E430" s="12">
        <v>67955884519.460922</v>
      </c>
      <c r="F430" s="12">
        <v>0.25010533809383417</v>
      </c>
      <c r="G430" s="12">
        <v>0</v>
      </c>
      <c r="H430" s="12">
        <v>24300001848.284714</v>
      </c>
      <c r="I430" s="12">
        <v>30840000092.414238</v>
      </c>
      <c r="J430" s="12">
        <v>30840000092.414238</v>
      </c>
      <c r="K430" s="12">
        <v>-1.4485593918911899E-11</v>
      </c>
      <c r="L430" s="12">
        <v>-1.4485593918911899E-11</v>
      </c>
      <c r="M430" s="12">
        <v>0</v>
      </c>
      <c r="N430" s="12">
        <v>2.0000000000000001E-4</v>
      </c>
      <c r="O430" s="12">
        <v>-116.0599106200316</v>
      </c>
      <c r="P430" s="12">
        <v>-116.0599106200316</v>
      </c>
      <c r="Q430" s="12">
        <v>1.0125398061303357E-8</v>
      </c>
      <c r="R430" s="12">
        <v>0</v>
      </c>
      <c r="S430" s="12">
        <v>-2.3399977358512221E-5</v>
      </c>
      <c r="T430" s="12">
        <v>1.0559999122064757E-5</v>
      </c>
      <c r="U430" s="12">
        <v>1.0559999122064757E-5</v>
      </c>
      <c r="V430" s="12">
        <v>0</v>
      </c>
      <c r="W430" s="12">
        <v>0</v>
      </c>
      <c r="X430" s="12">
        <v>2.0599998921833915</v>
      </c>
      <c r="Y430" s="12">
        <v>3579.9999229881369</v>
      </c>
      <c r="Z430" s="12">
        <f t="shared" si="84"/>
        <v>-7.9999999999999982E-4</v>
      </c>
      <c r="AA430" s="12">
        <f t="shared" si="85"/>
        <v>-6.0000000000000006E-4</v>
      </c>
      <c r="AB430" s="5">
        <v>2</v>
      </c>
    </row>
    <row r="431" spans="1:28" x14ac:dyDescent="0.25">
      <c r="C431" s="5">
        <v>4</v>
      </c>
      <c r="D431" s="12">
        <v>67956104181.002487</v>
      </c>
      <c r="E431" s="12">
        <v>67956104181.002487</v>
      </c>
      <c r="F431" s="12">
        <v>0.25010594473149905</v>
      </c>
      <c r="G431" s="12">
        <v>0</v>
      </c>
      <c r="H431" s="12">
        <v>24300053462.495789</v>
      </c>
      <c r="I431" s="12">
        <v>30840002673.124786</v>
      </c>
      <c r="J431" s="12">
        <v>30840002673.124786</v>
      </c>
      <c r="K431" s="12">
        <v>-1.4485516037386271E-11</v>
      </c>
      <c r="L431" s="12">
        <v>-1.4485516037386271E-11</v>
      </c>
      <c r="M431" s="12">
        <v>0</v>
      </c>
      <c r="N431" s="12">
        <v>2.0000000000000001E-4</v>
      </c>
      <c r="O431" s="12">
        <v>-116.0574146428077</v>
      </c>
      <c r="P431" s="12">
        <v>-116.0574146428077</v>
      </c>
      <c r="Q431" s="12">
        <v>1.0125343922297123E-8</v>
      </c>
      <c r="R431" s="12">
        <v>0</v>
      </c>
      <c r="S431" s="12">
        <v>-2.3399345084426557E-5</v>
      </c>
      <c r="T431" s="12">
        <v>1.0559974605314497E-5</v>
      </c>
      <c r="U431" s="12">
        <v>1.0559974605314497E-5</v>
      </c>
      <c r="V431" s="12">
        <v>0</v>
      </c>
      <c r="W431" s="12">
        <v>0</v>
      </c>
      <c r="X431" s="12">
        <v>2.0599968813544121</v>
      </c>
      <c r="Y431" s="12">
        <v>3579.9977723960083</v>
      </c>
      <c r="Z431" s="12">
        <f t="shared" si="84"/>
        <v>-5.9999999999999984E-4</v>
      </c>
      <c r="AA431" s="12">
        <f t="shared" si="85"/>
        <v>-4.0000000000000007E-4</v>
      </c>
      <c r="AB431" s="5">
        <v>2</v>
      </c>
    </row>
    <row r="432" spans="1:28" x14ac:dyDescent="0.25">
      <c r="C432" s="5">
        <v>5</v>
      </c>
      <c r="D432" s="12">
        <v>67958685180.813492</v>
      </c>
      <c r="E432" s="12">
        <v>67958685180.813492</v>
      </c>
      <c r="F432" s="12">
        <v>0.25011307265970761</v>
      </c>
      <c r="G432" s="12">
        <v>0</v>
      </c>
      <c r="H432" s="12">
        <v>24300659924.000504</v>
      </c>
      <c r="I432" s="12">
        <v>30840032996.200027</v>
      </c>
      <c r="J432" s="12">
        <v>30840032996.200027</v>
      </c>
      <c r="K432" s="12">
        <v>-1.4484600937722101E-11</v>
      </c>
      <c r="L432" s="12">
        <v>-1.4484600937722101E-11</v>
      </c>
      <c r="M432" s="12">
        <v>0</v>
      </c>
      <c r="N432" s="12">
        <v>2.0000000000000001E-4</v>
      </c>
      <c r="O432" s="12">
        <v>-116.02808717520908</v>
      </c>
      <c r="P432" s="12">
        <v>-116.02808717520908</v>
      </c>
      <c r="Q432" s="12">
        <v>1.0124707794717141E-8</v>
      </c>
      <c r="R432" s="12">
        <v>0</v>
      </c>
      <c r="S432" s="12">
        <v>-2.3391915930993851E-5</v>
      </c>
      <c r="T432" s="12">
        <v>1.0559686536099758E-5</v>
      </c>
      <c r="U432" s="12">
        <v>1.0559686536099758E-5</v>
      </c>
      <c r="V432" s="12">
        <v>0</v>
      </c>
      <c r="W432" s="12">
        <v>0</v>
      </c>
      <c r="X432" s="12">
        <v>2.0599615044333039</v>
      </c>
      <c r="Y432" s="12">
        <v>3579.9725031666458</v>
      </c>
      <c r="Z432" s="12">
        <f t="shared" si="84"/>
        <v>-3.9999999999999986E-4</v>
      </c>
      <c r="AA432" s="12">
        <f t="shared" si="85"/>
        <v>-2.0000000000000006E-4</v>
      </c>
      <c r="AB432" s="5">
        <v>2</v>
      </c>
    </row>
    <row r="433" spans="1:28" x14ac:dyDescent="0.25">
      <c r="C433" s="5">
        <v>6</v>
      </c>
      <c r="D433" s="12">
        <v>67976768672.562943</v>
      </c>
      <c r="E433" s="12">
        <v>67976768672.562943</v>
      </c>
      <c r="F433" s="12">
        <v>0.25016301370596444</v>
      </c>
      <c r="G433" s="12">
        <v>0</v>
      </c>
      <c r="H433" s="12">
        <v>24304909029.93615</v>
      </c>
      <c r="I433" s="12">
        <v>30840245451.496811</v>
      </c>
      <c r="J433" s="12">
        <v>30840245451.496811</v>
      </c>
      <c r="K433" s="12">
        <v>-1.4478189392414542E-11</v>
      </c>
      <c r="L433" s="12">
        <v>-1.4478189392414542E-11</v>
      </c>
      <c r="M433" s="12">
        <v>0</v>
      </c>
      <c r="N433" s="12">
        <v>2.0000000000000001E-4</v>
      </c>
      <c r="O433" s="12">
        <v>-115.82260749400447</v>
      </c>
      <c r="P433" s="12">
        <v>-115.82260749400447</v>
      </c>
      <c r="Q433" s="12">
        <v>1.0120250836682809E-8</v>
      </c>
      <c r="R433" s="12">
        <v>0</v>
      </c>
      <c r="S433" s="12">
        <v>-2.333986438328219E-5</v>
      </c>
      <c r="T433" s="12">
        <v>1.0557668210780328E-5</v>
      </c>
      <c r="U433" s="12">
        <v>1.0557668210780328E-5</v>
      </c>
      <c r="V433" s="12">
        <v>0</v>
      </c>
      <c r="W433" s="12">
        <v>0</v>
      </c>
      <c r="X433" s="12">
        <v>2.0597136399203912</v>
      </c>
      <c r="Y433" s="12">
        <v>3579.7954570859938</v>
      </c>
      <c r="Z433" s="12">
        <f t="shared" si="84"/>
        <v>-1.9999999999999985E-4</v>
      </c>
      <c r="AA433" s="12">
        <f t="shared" si="85"/>
        <v>0</v>
      </c>
      <c r="AB433" s="5">
        <v>2</v>
      </c>
    </row>
    <row r="434" spans="1:28" x14ac:dyDescent="0.25">
      <c r="C434" s="5">
        <v>7</v>
      </c>
      <c r="D434" s="12">
        <v>68066918604.954178</v>
      </c>
      <c r="E434" s="12">
        <v>68066918604.954178</v>
      </c>
      <c r="F434" s="12">
        <v>0.25041198011167742</v>
      </c>
      <c r="G434" s="12">
        <v>0</v>
      </c>
      <c r="H434" s="12">
        <v>24326091698.53405</v>
      </c>
      <c r="I434" s="12">
        <v>30841304584.926704</v>
      </c>
      <c r="J434" s="12">
        <v>30841304584.926704</v>
      </c>
      <c r="K434" s="12">
        <v>-1.4446226517986981E-11</v>
      </c>
      <c r="L434" s="12">
        <v>-1.4446226517986981E-11</v>
      </c>
      <c r="M434" s="12">
        <v>0</v>
      </c>
      <c r="N434" s="12">
        <v>2.0000000000000001E-4</v>
      </c>
      <c r="O434" s="12">
        <v>-114.79824894505765</v>
      </c>
      <c r="P434" s="12">
        <v>-114.79824894505765</v>
      </c>
      <c r="Q434" s="12">
        <v>1.0098031982545995E-8</v>
      </c>
      <c r="R434" s="12">
        <v>0</v>
      </c>
      <c r="S434" s="12">
        <v>-2.3080376692957909E-5</v>
      </c>
      <c r="T434" s="12">
        <v>1.0547606443196326E-5</v>
      </c>
      <c r="U434" s="12">
        <v>1.0547606443196326E-5</v>
      </c>
      <c r="V434" s="12">
        <v>0</v>
      </c>
      <c r="W434" s="12">
        <v>0</v>
      </c>
      <c r="X434" s="12">
        <v>2.0584779842521805</v>
      </c>
      <c r="Y434" s="12">
        <v>3578.9128458944151</v>
      </c>
      <c r="Z434" s="12">
        <f t="shared" si="84"/>
        <v>0</v>
      </c>
      <c r="AA434" s="12">
        <f t="shared" si="85"/>
        <v>2.0000000000000001E-4</v>
      </c>
      <c r="AB434" s="5">
        <v>2</v>
      </c>
    </row>
    <row r="435" spans="1:28" x14ac:dyDescent="0.25">
      <c r="C435" s="5">
        <v>8</v>
      </c>
      <c r="D435" s="12">
        <v>68420355727.929611</v>
      </c>
      <c r="E435" s="12">
        <v>68420355727.929611</v>
      </c>
      <c r="F435" s="12">
        <v>0.2513880648165539</v>
      </c>
      <c r="G435" s="12">
        <v>0</v>
      </c>
      <c r="H435" s="12">
        <v>24409139364.212753</v>
      </c>
      <c r="I435" s="12">
        <v>30845456968.21064</v>
      </c>
      <c r="J435" s="12">
        <v>30845456968.21064</v>
      </c>
      <c r="K435" s="12">
        <v>-1.4320914539596621E-11</v>
      </c>
      <c r="L435" s="12">
        <v>-1.4320914539596621E-11</v>
      </c>
      <c r="M435" s="12">
        <v>0</v>
      </c>
      <c r="N435" s="12">
        <v>2.0000000000000001E-4</v>
      </c>
      <c r="O435" s="12">
        <v>-110.7822022456117</v>
      </c>
      <c r="P435" s="12">
        <v>-110.7822022456117</v>
      </c>
      <c r="Q435" s="12">
        <v>1.0010921901887841E-8</v>
      </c>
      <c r="R435" s="12">
        <v>0</v>
      </c>
      <c r="S435" s="12">
        <v>-2.2063042788393795E-5</v>
      </c>
      <c r="T435" s="12">
        <v>1.050815880199894E-5</v>
      </c>
      <c r="U435" s="12">
        <v>1.050815880199894E-5</v>
      </c>
      <c r="V435" s="12">
        <v>0</v>
      </c>
      <c r="W435" s="12">
        <v>0</v>
      </c>
      <c r="X435" s="12">
        <v>2.0536335370875896</v>
      </c>
      <c r="Y435" s="12">
        <v>3575.4525264911354</v>
      </c>
      <c r="Z435" s="12">
        <f t="shared" si="84"/>
        <v>2.0000000000000001E-4</v>
      </c>
      <c r="AA435" s="12">
        <f t="shared" si="85"/>
        <v>4.0000000000000002E-4</v>
      </c>
      <c r="AB435" s="5">
        <v>2</v>
      </c>
    </row>
    <row r="436" spans="1:28" x14ac:dyDescent="0.25">
      <c r="C436" s="5">
        <v>9</v>
      </c>
      <c r="D436" s="12">
        <v>69579714937.852631</v>
      </c>
      <c r="E436" s="12">
        <v>69579714937.852631</v>
      </c>
      <c r="F436" s="12">
        <v>0.25458985862569544</v>
      </c>
      <c r="G436" s="12">
        <v>0</v>
      </c>
      <c r="H436" s="12">
        <v>24681555785.149673</v>
      </c>
      <c r="I436" s="12">
        <v>30859077789.257484</v>
      </c>
      <c r="J436" s="12">
        <v>30859077789.257484</v>
      </c>
      <c r="K436" s="12">
        <v>-1.3909860955192485E-11</v>
      </c>
      <c r="L436" s="12">
        <v>-1.3909860955192485E-11</v>
      </c>
      <c r="M436" s="12">
        <v>0</v>
      </c>
      <c r="N436" s="12">
        <v>2.0000000000000001E-4</v>
      </c>
      <c r="O436" s="12">
        <v>-97.608598156470293</v>
      </c>
      <c r="P436" s="12">
        <v>-97.608598156470293</v>
      </c>
      <c r="Q436" s="12">
        <v>9.7251797776934192E-9</v>
      </c>
      <c r="R436" s="12">
        <v>0</v>
      </c>
      <c r="S436" s="12">
        <v>-1.8725941631916477E-5</v>
      </c>
      <c r="T436" s="12">
        <v>1.0378761002053902E-5</v>
      </c>
      <c r="U436" s="12">
        <v>1.0378761002053902E-5</v>
      </c>
      <c r="V436" s="12">
        <v>0</v>
      </c>
      <c r="W436" s="12">
        <v>0</v>
      </c>
      <c r="X436" s="12">
        <v>2.0377425791996022</v>
      </c>
      <c r="Y436" s="12">
        <v>3564.1018422854304</v>
      </c>
      <c r="Z436" s="12">
        <f t="shared" si="84"/>
        <v>4.0000000000000002E-4</v>
      </c>
      <c r="AA436" s="12">
        <f t="shared" si="85"/>
        <v>6.0000000000000006E-4</v>
      </c>
      <c r="AB436" s="5">
        <v>2</v>
      </c>
    </row>
    <row r="437" spans="1:28" x14ac:dyDescent="0.25">
      <c r="C437" s="5">
        <v>10</v>
      </c>
      <c r="D437" s="12">
        <v>72894314270.418533</v>
      </c>
      <c r="E437" s="12">
        <v>72894314270.418533</v>
      </c>
      <c r="F437" s="12">
        <v>0.26374376324124493</v>
      </c>
      <c r="G437" s="12">
        <v>0</v>
      </c>
      <c r="H437" s="12">
        <v>25460392300.432518</v>
      </c>
      <c r="I437" s="12">
        <v>30898019615.021629</v>
      </c>
      <c r="J437" s="12">
        <v>30898019615.021629</v>
      </c>
      <c r="K437" s="12">
        <v>-1.2734661823764329E-11</v>
      </c>
      <c r="L437" s="12">
        <v>-1.2734661823764329E-11</v>
      </c>
      <c r="M437" s="12">
        <v>0</v>
      </c>
      <c r="N437" s="12">
        <v>2.0000000000000001E-4</v>
      </c>
      <c r="O437" s="12">
        <v>-59.945362338250732</v>
      </c>
      <c r="P437" s="12">
        <v>-59.945362338250732</v>
      </c>
      <c r="Q437" s="12">
        <v>8.9082451762046556E-9</v>
      </c>
      <c r="R437" s="12">
        <v>0</v>
      </c>
      <c r="S437" s="12">
        <v>-9.1851943197016304E-6</v>
      </c>
      <c r="T437" s="12">
        <v>1.0008813657294552E-5</v>
      </c>
      <c r="U437" s="12">
        <v>1.0008813657294552E-5</v>
      </c>
      <c r="V437" s="12">
        <v>0</v>
      </c>
      <c r="W437" s="12">
        <v>0</v>
      </c>
      <c r="X437" s="12">
        <v>1.9923104491414363</v>
      </c>
      <c r="Y437" s="12">
        <v>3531.6503208153117</v>
      </c>
      <c r="Z437" s="12">
        <f t="shared" si="84"/>
        <v>6.0000000000000006E-4</v>
      </c>
      <c r="AA437" s="12">
        <f t="shared" si="85"/>
        <v>8.0000000000000004E-4</v>
      </c>
      <c r="AB437" s="5">
        <v>2</v>
      </c>
    </row>
    <row r="438" spans="1:28" x14ac:dyDescent="0.25">
      <c r="C438" s="5">
        <v>11</v>
      </c>
      <c r="D438" s="12">
        <v>81391150096.192139</v>
      </c>
      <c r="E438" s="12">
        <v>81391150096.192139</v>
      </c>
      <c r="F438" s="12">
        <v>0.28720941229237917</v>
      </c>
      <c r="G438" s="12">
        <v>0</v>
      </c>
      <c r="H438" s="12">
        <v>27456906913.965942</v>
      </c>
      <c r="I438" s="12">
        <v>30997845345.698296</v>
      </c>
      <c r="J438" s="12">
        <v>30997845345.698296</v>
      </c>
      <c r="K438" s="12">
        <v>-9.7220883328359959E-12</v>
      </c>
      <c r="L438" s="12">
        <v>-9.7220883328359959E-12</v>
      </c>
      <c r="M438" s="12">
        <v>0</v>
      </c>
      <c r="N438" s="12">
        <v>2.0000000000000001E-4</v>
      </c>
      <c r="O438" s="12">
        <v>36.602756847869585</v>
      </c>
      <c r="P438" s="12">
        <v>36.602756847869585</v>
      </c>
      <c r="Q438" s="12">
        <v>6.8140677228258909E-9</v>
      </c>
      <c r="R438" s="12">
        <v>0</v>
      </c>
      <c r="S438" s="12">
        <v>1.5272109696082769E-5</v>
      </c>
      <c r="T438" s="12">
        <v>9.0604692158661782E-6</v>
      </c>
      <c r="U438" s="12">
        <v>9.0604692158661782E-6</v>
      </c>
      <c r="V438" s="12">
        <v>0</v>
      </c>
      <c r="W438" s="12">
        <v>0</v>
      </c>
      <c r="X438" s="12">
        <v>1.87584709668532</v>
      </c>
      <c r="Y438" s="12">
        <v>3448.4622119180858</v>
      </c>
      <c r="Z438" s="12">
        <f t="shared" si="84"/>
        <v>8.0000000000000004E-4</v>
      </c>
      <c r="AA438" s="12">
        <f t="shared" si="85"/>
        <v>1E-3</v>
      </c>
      <c r="AB438" s="5">
        <v>2</v>
      </c>
    </row>
    <row r="439" spans="1:28" x14ac:dyDescent="0.25">
      <c r="B439" t="s">
        <v>296</v>
      </c>
      <c r="C439" s="14">
        <v>12</v>
      </c>
      <c r="D439" s="12">
        <v>101324010794.28528</v>
      </c>
      <c r="E439" s="12">
        <v>101324010794.28528</v>
      </c>
      <c r="F439" s="12">
        <v>0.3422578471824359</v>
      </c>
      <c r="G439" s="12">
        <v>0</v>
      </c>
      <c r="H439" s="12">
        <v>32140561922.640373</v>
      </c>
      <c r="I439" s="12">
        <v>31232028096.132019</v>
      </c>
      <c r="J439" s="12">
        <v>31232028096.132019</v>
      </c>
      <c r="K439" s="12">
        <v>-2.6548448355220569E-12</v>
      </c>
      <c r="L439" s="12">
        <v>-2.6548448355220569E-12</v>
      </c>
      <c r="M439" s="12">
        <v>0</v>
      </c>
      <c r="N439" s="12">
        <v>2.0000000000000001E-4</v>
      </c>
      <c r="O439" s="12">
        <v>263.09650697568412</v>
      </c>
      <c r="P439" s="12">
        <v>263.09650697568412</v>
      </c>
      <c r="Q439" s="12">
        <v>1.901303923310465E-9</v>
      </c>
      <c r="R439" s="12">
        <v>0</v>
      </c>
      <c r="S439" s="12">
        <v>7.2646883552344605E-5</v>
      </c>
      <c r="T439" s="12">
        <v>6.8357330867458206E-6</v>
      </c>
      <c r="U439" s="12">
        <v>6.8357330867458206E-6</v>
      </c>
      <c r="V439" s="12">
        <v>0</v>
      </c>
      <c r="W439" s="12">
        <v>0</v>
      </c>
      <c r="X439" s="12">
        <v>1.602633887845978</v>
      </c>
      <c r="Y439" s="12">
        <v>3253.3099198899845</v>
      </c>
      <c r="Z439" s="12">
        <f t="shared" ref="Z439:AA439" si="86">Z438+0.0002</f>
        <v>1E-3</v>
      </c>
      <c r="AA439" s="12">
        <f t="shared" si="86"/>
        <v>1.2000000000000001E-3</v>
      </c>
      <c r="AB439" s="5">
        <v>2</v>
      </c>
    </row>
    <row r="442" spans="1:28" x14ac:dyDescent="0.25">
      <c r="A442" s="56" t="s">
        <v>304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x14ac:dyDescent="0.25">
      <c r="A443" s="50" t="s">
        <v>313</v>
      </c>
      <c r="B443" t="s">
        <v>295</v>
      </c>
      <c r="C443" s="3" t="s">
        <v>0</v>
      </c>
      <c r="D443" s="3" t="s">
        <v>1</v>
      </c>
      <c r="E443" s="3" t="s">
        <v>2</v>
      </c>
      <c r="F443" s="3" t="s">
        <v>3</v>
      </c>
      <c r="G443" s="3" t="s">
        <v>4</v>
      </c>
      <c r="H443" s="3" t="s">
        <v>232</v>
      </c>
      <c r="I443" s="3" t="s">
        <v>6</v>
      </c>
      <c r="J443" s="3" t="s">
        <v>7</v>
      </c>
      <c r="K443" s="3" t="s">
        <v>8</v>
      </c>
      <c r="L443" s="3" t="s">
        <v>9</v>
      </c>
      <c r="M443" s="3" t="s">
        <v>10</v>
      </c>
      <c r="N443" s="3" t="s">
        <v>11</v>
      </c>
      <c r="O443" s="3" t="s">
        <v>12</v>
      </c>
      <c r="P443" s="3" t="s">
        <v>13</v>
      </c>
      <c r="Q443" s="3" t="s">
        <v>14</v>
      </c>
      <c r="R443" s="3" t="s">
        <v>15</v>
      </c>
      <c r="S443" s="3" t="s">
        <v>16</v>
      </c>
      <c r="T443" s="3" t="s">
        <v>21</v>
      </c>
      <c r="U443" s="3" t="s">
        <v>22</v>
      </c>
      <c r="V443" s="3" t="s">
        <v>23</v>
      </c>
      <c r="W443" s="3" t="s">
        <v>24</v>
      </c>
      <c r="X443" s="3" t="s">
        <v>83</v>
      </c>
      <c r="Y443" s="3" t="s">
        <v>17</v>
      </c>
      <c r="Z443" s="3" t="s">
        <v>18</v>
      </c>
      <c r="AA443" s="3" t="s">
        <v>19</v>
      </c>
      <c r="AB443" s="3" t="s">
        <v>20</v>
      </c>
    </row>
    <row r="444" spans="1:28" x14ac:dyDescent="0.25">
      <c r="C444" s="14">
        <v>1</v>
      </c>
      <c r="D444" s="12">
        <v>36792248715.141098</v>
      </c>
      <c r="E444" s="12">
        <v>36792248715.141098</v>
      </c>
      <c r="F444" s="12">
        <v>0.14323026371219361</v>
      </c>
      <c r="G444" s="12">
        <v>0</v>
      </c>
      <c r="H444" s="12">
        <v>14200000000.000191</v>
      </c>
      <c r="I444" s="12">
        <v>20460000000.000008</v>
      </c>
      <c r="J444" s="12">
        <v>20460000000.000008</v>
      </c>
      <c r="K444" s="12">
        <v>-1.2674897119341235E-11</v>
      </c>
      <c r="L444" s="12">
        <v>-1.2674897119341235E-11</v>
      </c>
      <c r="M444" s="12">
        <v>0</v>
      </c>
      <c r="N444" s="12">
        <v>2.0000000000000001E-4</v>
      </c>
      <c r="O444" s="12">
        <v>-174.08999999999082</v>
      </c>
      <c r="P444" s="12">
        <v>-174.08999999999082</v>
      </c>
      <c r="Q444" s="12">
        <v>8.8480999999998011E-9</v>
      </c>
      <c r="R444" s="12">
        <v>0</v>
      </c>
      <c r="S444" s="12">
        <v>-4.0099999999997681E-5</v>
      </c>
      <c r="T444" s="12">
        <v>7.9899999999999066E-6</v>
      </c>
      <c r="U444" s="12">
        <v>7.9899999999999066E-6</v>
      </c>
      <c r="V444" s="12">
        <v>0</v>
      </c>
      <c r="W444" s="12">
        <v>0</v>
      </c>
      <c r="X444" s="12">
        <v>1.4899999999999891</v>
      </c>
      <c r="Y444" s="12">
        <v>2469.9999999999918</v>
      </c>
      <c r="Z444" s="12">
        <v>-1.1999999999999999E-3</v>
      </c>
      <c r="AA444" s="12">
        <v>-1E-3</v>
      </c>
      <c r="AB444" s="5">
        <v>2</v>
      </c>
    </row>
    <row r="445" spans="1:28" x14ac:dyDescent="0.25">
      <c r="C445" s="5">
        <v>2</v>
      </c>
      <c r="D445" s="12">
        <v>36792248762.702942</v>
      </c>
      <c r="E445" s="12">
        <v>36792248762.702942</v>
      </c>
      <c r="F445" s="12">
        <v>0.14323026384354481</v>
      </c>
      <c r="G445" s="12">
        <v>0</v>
      </c>
      <c r="H445" s="12">
        <v>14200000011.175873</v>
      </c>
      <c r="I445" s="12">
        <v>20460000000.558792</v>
      </c>
      <c r="J445" s="12">
        <v>20460000000.558792</v>
      </c>
      <c r="K445" s="12">
        <v>-1.2674897102478066E-11</v>
      </c>
      <c r="L445" s="12">
        <v>-1.2674897102478066E-11</v>
      </c>
      <c r="M445" s="12">
        <v>0</v>
      </c>
      <c r="N445" s="12">
        <v>2.0000000000000001E-4</v>
      </c>
      <c r="O445" s="12">
        <v>-174.0899994595535</v>
      </c>
      <c r="P445" s="12">
        <v>-174.0899994595535</v>
      </c>
      <c r="Q445" s="12">
        <v>8.8480999882774442E-9</v>
      </c>
      <c r="R445" s="12">
        <v>0</v>
      </c>
      <c r="S445" s="12">
        <v>-4.0099999863095582E-5</v>
      </c>
      <c r="T445" s="12">
        <v>7.9899999946914596E-6</v>
      </c>
      <c r="U445" s="12">
        <v>7.9899999946914596E-6</v>
      </c>
      <c r="V445" s="12">
        <v>0</v>
      </c>
      <c r="W445" s="12">
        <v>0</v>
      </c>
      <c r="X445" s="12">
        <v>1.4899999993480746</v>
      </c>
      <c r="Y445" s="12">
        <v>2469.9999995343387</v>
      </c>
      <c r="Z445" s="12">
        <f t="shared" ref="Z445:Z454" si="87">Z444+0.0002</f>
        <v>-9.999999999999998E-4</v>
      </c>
      <c r="AA445" s="12">
        <f t="shared" ref="AA445:AA454" si="88">AA444+0.0002</f>
        <v>-8.0000000000000004E-4</v>
      </c>
      <c r="AB445" s="5">
        <v>2</v>
      </c>
    </row>
    <row r="446" spans="1:28" x14ac:dyDescent="0.25">
      <c r="C446" s="5">
        <v>3</v>
      </c>
      <c r="D446" s="12">
        <v>36792256581.134201</v>
      </c>
      <c r="E446" s="12">
        <v>36792256581.134201</v>
      </c>
      <c r="F446" s="12">
        <v>0.14323028543564897</v>
      </c>
      <c r="G446" s="12">
        <v>0</v>
      </c>
      <c r="H446" s="12">
        <v>14200001848.284714</v>
      </c>
      <c r="I446" s="12">
        <v>20460000092.414238</v>
      </c>
      <c r="J446" s="12">
        <v>20460000092.414238</v>
      </c>
      <c r="K446" s="12">
        <v>-1.267489433043454E-11</v>
      </c>
      <c r="L446" s="12">
        <v>-1.267489433043454E-11</v>
      </c>
      <c r="M446" s="12">
        <v>0</v>
      </c>
      <c r="N446" s="12">
        <v>2.0000000000000001E-4</v>
      </c>
      <c r="O446" s="12">
        <v>-174.08991062003156</v>
      </c>
      <c r="P446" s="12">
        <v>-174.08991062003156</v>
      </c>
      <c r="Q446" s="12">
        <v>8.8480980613033568E-9</v>
      </c>
      <c r="R446" s="12">
        <v>0</v>
      </c>
      <c r="S446" s="12">
        <v>-4.009997735851222E-5</v>
      </c>
      <c r="T446" s="12">
        <v>7.9899991220647579E-6</v>
      </c>
      <c r="U446" s="12">
        <v>7.9899991220647579E-6</v>
      </c>
      <c r="V446" s="12">
        <v>0</v>
      </c>
      <c r="W446" s="12">
        <v>0</v>
      </c>
      <c r="X446" s="12">
        <v>1.4899998921833917</v>
      </c>
      <c r="Y446" s="12">
        <v>2469.9999229881369</v>
      </c>
      <c r="Z446" s="12">
        <f t="shared" si="87"/>
        <v>-7.9999999999999982E-4</v>
      </c>
      <c r="AA446" s="12">
        <f t="shared" si="88"/>
        <v>-6.0000000000000006E-4</v>
      </c>
      <c r="AB446" s="5">
        <v>2</v>
      </c>
    </row>
    <row r="447" spans="1:28" x14ac:dyDescent="0.25">
      <c r="C447" s="5">
        <v>4</v>
      </c>
      <c r="D447" s="12">
        <v>36792476242.675766</v>
      </c>
      <c r="E447" s="12">
        <v>36792476242.675766</v>
      </c>
      <c r="F447" s="12">
        <v>0.14323089207331385</v>
      </c>
      <c r="G447" s="12">
        <v>0</v>
      </c>
      <c r="H447" s="12">
        <v>14200053462.495789</v>
      </c>
      <c r="I447" s="12">
        <v>20460002673.124786</v>
      </c>
      <c r="J447" s="12">
        <v>20460002673.124786</v>
      </c>
      <c r="K447" s="12">
        <v>-1.2674816448908911E-11</v>
      </c>
      <c r="L447" s="12">
        <v>-1.2674816448908911E-11</v>
      </c>
      <c r="M447" s="12">
        <v>0</v>
      </c>
      <c r="N447" s="12">
        <v>2.0000000000000001E-4</v>
      </c>
      <c r="O447" s="12">
        <v>-174.08741464280769</v>
      </c>
      <c r="P447" s="12">
        <v>-174.08741464280769</v>
      </c>
      <c r="Q447" s="12">
        <v>8.8480439222971232E-9</v>
      </c>
      <c r="R447" s="12">
        <v>0</v>
      </c>
      <c r="S447" s="12">
        <v>-4.0099345084426553E-5</v>
      </c>
      <c r="T447" s="12">
        <v>7.9899746053144981E-6</v>
      </c>
      <c r="U447" s="12">
        <v>7.9899746053144981E-6</v>
      </c>
      <c r="V447" s="12">
        <v>0</v>
      </c>
      <c r="W447" s="12">
        <v>0</v>
      </c>
      <c r="X447" s="12">
        <v>1.4899968813544122</v>
      </c>
      <c r="Y447" s="12">
        <v>2469.9977723960083</v>
      </c>
      <c r="Z447" s="12">
        <f t="shared" si="87"/>
        <v>-5.9999999999999984E-4</v>
      </c>
      <c r="AA447" s="12">
        <f t="shared" si="88"/>
        <v>-4.0000000000000007E-4</v>
      </c>
      <c r="AB447" s="5">
        <v>2</v>
      </c>
    </row>
    <row r="448" spans="1:28" x14ac:dyDescent="0.25">
      <c r="C448" s="5">
        <v>5</v>
      </c>
      <c r="D448" s="12">
        <v>36795057242.486771</v>
      </c>
      <c r="E448" s="12">
        <v>36795057242.486771</v>
      </c>
      <c r="F448" s="12">
        <v>0.14323802000152241</v>
      </c>
      <c r="G448" s="12">
        <v>0</v>
      </c>
      <c r="H448" s="12">
        <v>14200659924.000504</v>
      </c>
      <c r="I448" s="12">
        <v>20460032996.200027</v>
      </c>
      <c r="J448" s="12">
        <v>20460032996.200027</v>
      </c>
      <c r="K448" s="12">
        <v>-1.2673901349244742E-11</v>
      </c>
      <c r="L448" s="12">
        <v>-1.2673901349244742E-11</v>
      </c>
      <c r="M448" s="12">
        <v>0</v>
      </c>
      <c r="N448" s="12">
        <v>2.0000000000000001E-4</v>
      </c>
      <c r="O448" s="12">
        <v>-174.05808717520904</v>
      </c>
      <c r="P448" s="12">
        <v>-174.05808717520904</v>
      </c>
      <c r="Q448" s="12">
        <v>8.8474077947171422E-9</v>
      </c>
      <c r="R448" s="12">
        <v>0</v>
      </c>
      <c r="S448" s="12">
        <v>-4.0091915930993851E-5</v>
      </c>
      <c r="T448" s="12">
        <v>7.9896865360997587E-6</v>
      </c>
      <c r="U448" s="12">
        <v>7.9896865360997587E-6</v>
      </c>
      <c r="V448" s="12">
        <v>0</v>
      </c>
      <c r="W448" s="12">
        <v>0</v>
      </c>
      <c r="X448" s="12">
        <v>1.4899615044333041</v>
      </c>
      <c r="Y448" s="12">
        <v>2469.9725031666458</v>
      </c>
      <c r="Z448" s="12">
        <f t="shared" si="87"/>
        <v>-3.9999999999999986E-4</v>
      </c>
      <c r="AA448" s="12">
        <f t="shared" si="88"/>
        <v>-2.0000000000000006E-4</v>
      </c>
      <c r="AB448" s="5">
        <v>2</v>
      </c>
    </row>
    <row r="449" spans="1:28" x14ac:dyDescent="0.25">
      <c r="C449" s="5">
        <v>6</v>
      </c>
      <c r="D449" s="12">
        <v>36813140734.236221</v>
      </c>
      <c r="E449" s="12">
        <v>36813140734.236221</v>
      </c>
      <c r="F449" s="12">
        <v>0.14328796104777924</v>
      </c>
      <c r="G449" s="12">
        <v>0</v>
      </c>
      <c r="H449" s="12">
        <v>14204909029.93615</v>
      </c>
      <c r="I449" s="12">
        <v>20460245451.496811</v>
      </c>
      <c r="J449" s="12">
        <v>20460245451.496811</v>
      </c>
      <c r="K449" s="12">
        <v>-1.2667489803937183E-11</v>
      </c>
      <c r="L449" s="12">
        <v>-1.2667489803937183E-11</v>
      </c>
      <c r="M449" s="12">
        <v>0</v>
      </c>
      <c r="N449" s="12">
        <v>2.0000000000000001E-4</v>
      </c>
      <c r="O449" s="12">
        <v>-173.85260749400445</v>
      </c>
      <c r="P449" s="12">
        <v>-173.85260749400445</v>
      </c>
      <c r="Q449" s="12">
        <v>8.8429508366828093E-9</v>
      </c>
      <c r="R449" s="12">
        <v>0</v>
      </c>
      <c r="S449" s="12">
        <v>-4.0039864383282189E-5</v>
      </c>
      <c r="T449" s="12">
        <v>7.9876682107803294E-6</v>
      </c>
      <c r="U449" s="12">
        <v>7.9876682107803294E-6</v>
      </c>
      <c r="V449" s="12">
        <v>0</v>
      </c>
      <c r="W449" s="12">
        <v>0</v>
      </c>
      <c r="X449" s="12">
        <v>1.4897136399203914</v>
      </c>
      <c r="Y449" s="12">
        <v>2469.7954570859938</v>
      </c>
      <c r="Z449" s="12">
        <f t="shared" si="87"/>
        <v>-1.9999999999999985E-4</v>
      </c>
      <c r="AA449" s="12">
        <f t="shared" si="88"/>
        <v>0</v>
      </c>
      <c r="AB449" s="5">
        <v>2</v>
      </c>
    </row>
    <row r="450" spans="1:28" x14ac:dyDescent="0.25">
      <c r="C450" s="5">
        <v>7</v>
      </c>
      <c r="D450" s="12">
        <v>36903290666.627457</v>
      </c>
      <c r="E450" s="12">
        <v>36903290666.627457</v>
      </c>
      <c r="F450" s="12">
        <v>0.14353692745349222</v>
      </c>
      <c r="G450" s="12">
        <v>0</v>
      </c>
      <c r="H450" s="12">
        <v>14226091698.53405</v>
      </c>
      <c r="I450" s="12">
        <v>20461304584.926704</v>
      </c>
      <c r="J450" s="12">
        <v>20461304584.926704</v>
      </c>
      <c r="K450" s="12">
        <v>-1.2635526929509622E-11</v>
      </c>
      <c r="L450" s="12">
        <v>-1.2635526929509622E-11</v>
      </c>
      <c r="M450" s="12">
        <v>0</v>
      </c>
      <c r="N450" s="12">
        <v>2.0000000000000001E-4</v>
      </c>
      <c r="O450" s="12">
        <v>-172.82824894505762</v>
      </c>
      <c r="P450" s="12">
        <v>-172.82824894505762</v>
      </c>
      <c r="Q450" s="12">
        <v>8.8207319825459967E-9</v>
      </c>
      <c r="R450" s="12">
        <v>0</v>
      </c>
      <c r="S450" s="12">
        <v>-3.9780376692957909E-5</v>
      </c>
      <c r="T450" s="12">
        <v>7.9776064431963264E-6</v>
      </c>
      <c r="U450" s="12">
        <v>7.9776064431963264E-6</v>
      </c>
      <c r="V450" s="12">
        <v>0</v>
      </c>
      <c r="W450" s="12">
        <v>0</v>
      </c>
      <c r="X450" s="12">
        <v>1.4884779842521807</v>
      </c>
      <c r="Y450" s="12">
        <v>2468.9128458944151</v>
      </c>
      <c r="Z450" s="12">
        <f t="shared" si="87"/>
        <v>0</v>
      </c>
      <c r="AA450" s="12">
        <f t="shared" si="88"/>
        <v>2.0000000000000001E-4</v>
      </c>
      <c r="AB450" s="5">
        <v>2</v>
      </c>
    </row>
    <row r="451" spans="1:28" x14ac:dyDescent="0.25">
      <c r="C451" s="5">
        <v>8</v>
      </c>
      <c r="D451" s="12">
        <v>37256727789.60289</v>
      </c>
      <c r="E451" s="12">
        <v>37256727789.60289</v>
      </c>
      <c r="F451" s="12">
        <v>0.1445130121583687</v>
      </c>
      <c r="G451" s="12">
        <v>0</v>
      </c>
      <c r="H451" s="12">
        <v>14309139364.212753</v>
      </c>
      <c r="I451" s="12">
        <v>20465456968.21064</v>
      </c>
      <c r="J451" s="12">
        <v>20465456968.21064</v>
      </c>
      <c r="K451" s="12">
        <v>-1.2510214951119261E-11</v>
      </c>
      <c r="L451" s="12">
        <v>-1.2510214951119261E-11</v>
      </c>
      <c r="M451" s="12">
        <v>0</v>
      </c>
      <c r="N451" s="12">
        <v>2.0000000000000001E-4</v>
      </c>
      <c r="O451" s="12">
        <v>-168.81220224561167</v>
      </c>
      <c r="P451" s="12">
        <v>-168.81220224561167</v>
      </c>
      <c r="Q451" s="12">
        <v>8.7336219018878421E-9</v>
      </c>
      <c r="R451" s="12">
        <v>0</v>
      </c>
      <c r="S451" s="12">
        <v>-3.8763042788393794E-5</v>
      </c>
      <c r="T451" s="12">
        <v>7.9381588019989411E-6</v>
      </c>
      <c r="U451" s="12">
        <v>7.9381588019989411E-6</v>
      </c>
      <c r="V451" s="12">
        <v>0</v>
      </c>
      <c r="W451" s="12">
        <v>0</v>
      </c>
      <c r="X451" s="12">
        <v>1.4836335370875897</v>
      </c>
      <c r="Y451" s="12">
        <v>2465.4525264911354</v>
      </c>
      <c r="Z451" s="12">
        <f t="shared" si="87"/>
        <v>2.0000000000000001E-4</v>
      </c>
      <c r="AA451" s="12">
        <f t="shared" si="88"/>
        <v>4.0000000000000002E-4</v>
      </c>
      <c r="AB451" s="5">
        <v>2</v>
      </c>
    </row>
    <row r="452" spans="1:28" x14ac:dyDescent="0.25">
      <c r="C452" s="5">
        <v>9</v>
      </c>
      <c r="D452" s="12">
        <v>38416086999.525909</v>
      </c>
      <c r="E452" s="12">
        <v>38416086999.525909</v>
      </c>
      <c r="F452" s="12">
        <v>0.14771480596751024</v>
      </c>
      <c r="G452" s="12">
        <v>0</v>
      </c>
      <c r="H452" s="12">
        <v>14581555785.149673</v>
      </c>
      <c r="I452" s="12">
        <v>20479077789.257484</v>
      </c>
      <c r="J452" s="12">
        <v>20479077789.257484</v>
      </c>
      <c r="K452" s="12">
        <v>-1.2099161366715126E-11</v>
      </c>
      <c r="L452" s="12">
        <v>-1.2099161366715126E-11</v>
      </c>
      <c r="M452" s="12">
        <v>0</v>
      </c>
      <c r="N452" s="12">
        <v>2.0000000000000001E-4</v>
      </c>
      <c r="O452" s="12">
        <v>-155.63859815647027</v>
      </c>
      <c r="P452" s="12">
        <v>-155.63859815647027</v>
      </c>
      <c r="Q452" s="12">
        <v>8.4478797776934191E-9</v>
      </c>
      <c r="R452" s="12">
        <v>0</v>
      </c>
      <c r="S452" s="12">
        <v>-3.5425941631916477E-5</v>
      </c>
      <c r="T452" s="12">
        <v>7.8087610020539029E-6</v>
      </c>
      <c r="U452" s="12">
        <v>7.8087610020539029E-6</v>
      </c>
      <c r="V452" s="12">
        <v>0</v>
      </c>
      <c r="W452" s="12">
        <v>0</v>
      </c>
      <c r="X452" s="12">
        <v>1.4677425791996024</v>
      </c>
      <c r="Y452" s="12">
        <v>2454.1018422854304</v>
      </c>
      <c r="Z452" s="12">
        <f t="shared" si="87"/>
        <v>4.0000000000000002E-4</v>
      </c>
      <c r="AA452" s="12">
        <f t="shared" si="88"/>
        <v>6.0000000000000006E-4</v>
      </c>
      <c r="AB452" s="5">
        <v>2</v>
      </c>
    </row>
    <row r="453" spans="1:28" x14ac:dyDescent="0.25">
      <c r="C453" s="5">
        <v>10</v>
      </c>
      <c r="D453" s="12">
        <v>41730686332.091812</v>
      </c>
      <c r="E453" s="12">
        <v>41730686332.091812</v>
      </c>
      <c r="F453" s="12">
        <v>0.15686871058305973</v>
      </c>
      <c r="G453" s="12">
        <v>0</v>
      </c>
      <c r="H453" s="12">
        <v>15360392300.432518</v>
      </c>
      <c r="I453" s="12">
        <v>20518019615.021629</v>
      </c>
      <c r="J453" s="12">
        <v>20518019615.021629</v>
      </c>
      <c r="K453" s="12">
        <v>-1.092396223528697E-11</v>
      </c>
      <c r="L453" s="12">
        <v>-1.092396223528697E-11</v>
      </c>
      <c r="M453" s="12">
        <v>0</v>
      </c>
      <c r="N453" s="12">
        <v>2.0000000000000001E-4</v>
      </c>
      <c r="O453" s="12">
        <v>-117.9753623382507</v>
      </c>
      <c r="P453" s="12">
        <v>-117.9753623382507</v>
      </c>
      <c r="Q453" s="12">
        <v>7.6309451762046572E-9</v>
      </c>
      <c r="R453" s="12">
        <v>0</v>
      </c>
      <c r="S453" s="12">
        <v>-2.588519431970163E-5</v>
      </c>
      <c r="T453" s="12">
        <v>7.4388136572945512E-6</v>
      </c>
      <c r="U453" s="12">
        <v>7.4388136572945512E-6</v>
      </c>
      <c r="V453" s="12">
        <v>0</v>
      </c>
      <c r="W453" s="12">
        <v>0</v>
      </c>
      <c r="X453" s="12">
        <v>1.4223104491414365</v>
      </c>
      <c r="Y453" s="12">
        <v>2421.6503208153117</v>
      </c>
      <c r="Z453" s="12">
        <f t="shared" si="87"/>
        <v>6.0000000000000006E-4</v>
      </c>
      <c r="AA453" s="12">
        <f t="shared" si="88"/>
        <v>8.0000000000000004E-4</v>
      </c>
      <c r="AB453" s="5">
        <v>2</v>
      </c>
    </row>
    <row r="454" spans="1:28" x14ac:dyDescent="0.25">
      <c r="B454" t="s">
        <v>296</v>
      </c>
      <c r="C454" s="5">
        <v>11</v>
      </c>
      <c r="D454" s="12">
        <v>50227522157.865417</v>
      </c>
      <c r="E454" s="12">
        <v>50227522157.865417</v>
      </c>
      <c r="F454" s="12">
        <v>0.18033435963419397</v>
      </c>
      <c r="G454" s="12">
        <v>0</v>
      </c>
      <c r="H454" s="12">
        <v>17356906913.965942</v>
      </c>
      <c r="I454" s="12">
        <v>20617845345.698296</v>
      </c>
      <c r="J454" s="12">
        <v>20617845345.698296</v>
      </c>
      <c r="K454" s="12">
        <v>-7.9113887443586367E-12</v>
      </c>
      <c r="L454" s="12">
        <v>-7.9113887443586367E-12</v>
      </c>
      <c r="M454" s="12">
        <v>0</v>
      </c>
      <c r="N454" s="12">
        <v>2.0000000000000001E-4</v>
      </c>
      <c r="O454" s="12">
        <v>-21.427243152130387</v>
      </c>
      <c r="P454" s="12">
        <v>-21.427243152130387</v>
      </c>
      <c r="Q454" s="12">
        <v>5.5367677228258916E-9</v>
      </c>
      <c r="R454" s="12">
        <v>0</v>
      </c>
      <c r="S454" s="12">
        <v>-1.4278903039172304E-6</v>
      </c>
      <c r="T454" s="12">
        <v>6.4904692158661773E-6</v>
      </c>
      <c r="U454" s="12">
        <v>6.4904692158661773E-6</v>
      </c>
      <c r="V454" s="12">
        <v>0</v>
      </c>
      <c r="W454" s="12">
        <v>0</v>
      </c>
      <c r="X454" s="12">
        <v>1.3058470966853202</v>
      </c>
      <c r="Y454" s="12">
        <v>2338.4622119180858</v>
      </c>
      <c r="Z454" s="12">
        <f t="shared" si="87"/>
        <v>8.0000000000000004E-4</v>
      </c>
      <c r="AA454" s="12">
        <f t="shared" si="88"/>
        <v>1E-3</v>
      </c>
      <c r="AB454" s="5">
        <v>2</v>
      </c>
    </row>
    <row r="455" spans="1:28" x14ac:dyDescent="0.25">
      <c r="C455" s="14">
        <v>12</v>
      </c>
      <c r="D455" s="12">
        <v>70160382855.958557</v>
      </c>
      <c r="E455" s="12">
        <v>70160382855.958557</v>
      </c>
      <c r="F455" s="12">
        <v>0.2353827945242507</v>
      </c>
      <c r="G455" s="12">
        <v>0</v>
      </c>
      <c r="H455" s="12">
        <v>22040561922.640373</v>
      </c>
      <c r="I455" s="12">
        <v>20852028096.132019</v>
      </c>
      <c r="J455" s="12">
        <v>20852028096.132019</v>
      </c>
      <c r="K455" s="12">
        <v>-8.4414524704469761E-13</v>
      </c>
      <c r="L455" s="12">
        <v>-8.4414524704469761E-13</v>
      </c>
      <c r="M455" s="12">
        <v>0</v>
      </c>
      <c r="N455" s="12">
        <v>2.0000000000000001E-4</v>
      </c>
      <c r="O455" s="12">
        <v>205.06650697568415</v>
      </c>
      <c r="P455" s="12">
        <v>205.06650697568415</v>
      </c>
      <c r="Q455" s="12">
        <v>6.2400392331046574E-10</v>
      </c>
      <c r="R455" s="12">
        <v>0</v>
      </c>
      <c r="S455" s="12">
        <v>5.5946883552344606E-5</v>
      </c>
      <c r="T455" s="12">
        <v>4.2657330867458206E-6</v>
      </c>
      <c r="U455" s="12">
        <v>4.2657330867458206E-6</v>
      </c>
      <c r="V455" s="12">
        <v>0</v>
      </c>
      <c r="W455" s="12">
        <v>0</v>
      </c>
      <c r="X455" s="12">
        <v>1.0326338878459782</v>
      </c>
      <c r="Y455" s="12">
        <v>2143.3099198899845</v>
      </c>
      <c r="Z455" s="12">
        <f t="shared" ref="Z455:AA455" si="89">Z454+0.0002</f>
        <v>1E-3</v>
      </c>
      <c r="AA455" s="12">
        <f t="shared" si="89"/>
        <v>1.2000000000000001E-3</v>
      </c>
      <c r="AB455" s="5">
        <v>2</v>
      </c>
    </row>
    <row r="456" spans="1:28" x14ac:dyDescent="0.25">
      <c r="A456" t="s">
        <v>308</v>
      </c>
    </row>
    <row r="457" spans="1:28" x14ac:dyDescent="0.25">
      <c r="A457" t="s">
        <v>308</v>
      </c>
    </row>
    <row r="458" spans="1:28" x14ac:dyDescent="0.25">
      <c r="A458" t="s">
        <v>308</v>
      </c>
    </row>
    <row r="459" spans="1:28" x14ac:dyDescent="0.25">
      <c r="A459" t="s">
        <v>308</v>
      </c>
    </row>
    <row r="664" spans="1:28" x14ac:dyDescent="0.25">
      <c r="A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x14ac:dyDescent="0.25">
      <c r="C665" s="14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5"/>
    </row>
    <row r="666" spans="1:28" x14ac:dyDescent="0.25">
      <c r="C666" s="5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5"/>
    </row>
    <row r="667" spans="1:28" x14ac:dyDescent="0.25">
      <c r="C667" s="5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5"/>
    </row>
    <row r="668" spans="1:28" x14ac:dyDescent="0.25">
      <c r="C668" s="5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5"/>
    </row>
    <row r="669" spans="1:28" x14ac:dyDescent="0.25">
      <c r="C669" s="5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5"/>
    </row>
    <row r="670" spans="1:28" x14ac:dyDescent="0.25">
      <c r="C670" s="5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5"/>
    </row>
    <row r="671" spans="1:28" x14ac:dyDescent="0.25">
      <c r="C671" s="5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5"/>
    </row>
    <row r="672" spans="1:28" x14ac:dyDescent="0.25">
      <c r="C672" s="5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5"/>
    </row>
    <row r="673" spans="1:28" x14ac:dyDescent="0.25">
      <c r="C673" s="5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5"/>
    </row>
    <row r="674" spans="1:28" x14ac:dyDescent="0.25">
      <c r="C674" s="5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5"/>
    </row>
    <row r="675" spans="1:28" x14ac:dyDescent="0.25">
      <c r="C675" s="5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5"/>
    </row>
    <row r="676" spans="1:28" x14ac:dyDescent="0.25">
      <c r="C676" s="14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5"/>
    </row>
    <row r="680" spans="1:28" x14ac:dyDescent="0.25">
      <c r="A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x14ac:dyDescent="0.25">
      <c r="C681" s="14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5"/>
    </row>
    <row r="682" spans="1:28" x14ac:dyDescent="0.25">
      <c r="C682" s="5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5"/>
    </row>
    <row r="683" spans="1:28" x14ac:dyDescent="0.25">
      <c r="C683" s="5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5"/>
    </row>
    <row r="684" spans="1:28" x14ac:dyDescent="0.25">
      <c r="C684" s="5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5"/>
    </row>
    <row r="685" spans="1:28" x14ac:dyDescent="0.25">
      <c r="C685" s="5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5"/>
    </row>
    <row r="686" spans="1:28" x14ac:dyDescent="0.25">
      <c r="C686" s="5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5"/>
    </row>
    <row r="687" spans="1:28" x14ac:dyDescent="0.25">
      <c r="C687" s="5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5"/>
    </row>
    <row r="688" spans="1:28" x14ac:dyDescent="0.25">
      <c r="C688" s="5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5"/>
    </row>
    <row r="689" spans="1:28" x14ac:dyDescent="0.25">
      <c r="C689" s="5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5"/>
    </row>
    <row r="690" spans="1:28" x14ac:dyDescent="0.25">
      <c r="C690" s="5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5"/>
    </row>
    <row r="691" spans="1:28" x14ac:dyDescent="0.25">
      <c r="C691" s="5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5"/>
    </row>
    <row r="692" spans="1:28" x14ac:dyDescent="0.25">
      <c r="C692" s="14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5"/>
    </row>
    <row r="696" spans="1:28" x14ac:dyDescent="0.25">
      <c r="A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x14ac:dyDescent="0.25">
      <c r="C697" s="14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5"/>
    </row>
    <row r="698" spans="1:28" x14ac:dyDescent="0.25">
      <c r="C698" s="5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5"/>
    </row>
    <row r="699" spans="1:28" x14ac:dyDescent="0.25">
      <c r="C699" s="5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5"/>
    </row>
    <row r="700" spans="1:28" x14ac:dyDescent="0.25">
      <c r="C700" s="5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5"/>
    </row>
    <row r="701" spans="1:28" x14ac:dyDescent="0.25">
      <c r="C701" s="5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5"/>
    </row>
    <row r="702" spans="1:28" x14ac:dyDescent="0.25">
      <c r="C702" s="5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5"/>
    </row>
    <row r="703" spans="1:28" x14ac:dyDescent="0.25">
      <c r="C703" s="5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5"/>
    </row>
    <row r="704" spans="1:28" x14ac:dyDescent="0.25">
      <c r="C704" s="5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5"/>
    </row>
    <row r="705" spans="1:28" x14ac:dyDescent="0.25">
      <c r="C705" s="5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5"/>
    </row>
    <row r="706" spans="1:28" x14ac:dyDescent="0.25">
      <c r="C706" s="5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5"/>
    </row>
    <row r="707" spans="1:28" x14ac:dyDescent="0.25">
      <c r="C707" s="5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5"/>
    </row>
    <row r="708" spans="1:28" x14ac:dyDescent="0.25">
      <c r="C708" s="14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5"/>
    </row>
    <row r="712" spans="1:28" x14ac:dyDescent="0.25">
      <c r="A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x14ac:dyDescent="0.25">
      <c r="C713" s="14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5"/>
    </row>
    <row r="714" spans="1:28" x14ac:dyDescent="0.25">
      <c r="C714" s="5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5"/>
    </row>
    <row r="715" spans="1:28" x14ac:dyDescent="0.25">
      <c r="C715" s="5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5"/>
    </row>
    <row r="716" spans="1:28" x14ac:dyDescent="0.25">
      <c r="C716" s="5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5"/>
    </row>
    <row r="717" spans="1:28" x14ac:dyDescent="0.25">
      <c r="C717" s="5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5"/>
    </row>
    <row r="718" spans="1:28" x14ac:dyDescent="0.25">
      <c r="C718" s="5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5"/>
    </row>
    <row r="719" spans="1:28" x14ac:dyDescent="0.25">
      <c r="C719" s="5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5"/>
    </row>
    <row r="720" spans="1:28" x14ac:dyDescent="0.25">
      <c r="C720" s="5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5"/>
    </row>
    <row r="721" spans="1:28" x14ac:dyDescent="0.25">
      <c r="C721" s="5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5"/>
    </row>
    <row r="722" spans="1:28" x14ac:dyDescent="0.25">
      <c r="C722" s="5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5"/>
    </row>
    <row r="723" spans="1:28" x14ac:dyDescent="0.25">
      <c r="C723" s="5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5"/>
    </row>
    <row r="724" spans="1:28" x14ac:dyDescent="0.25">
      <c r="C724" s="14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5"/>
    </row>
    <row r="728" spans="1:28" x14ac:dyDescent="0.25">
      <c r="A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x14ac:dyDescent="0.25">
      <c r="C729" s="14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5"/>
    </row>
    <row r="730" spans="1:28" x14ac:dyDescent="0.25">
      <c r="C730" s="5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5"/>
    </row>
    <row r="731" spans="1:28" x14ac:dyDescent="0.25">
      <c r="C731" s="5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5"/>
    </row>
    <row r="732" spans="1:28" x14ac:dyDescent="0.25">
      <c r="C732" s="5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5"/>
    </row>
    <row r="733" spans="1:28" x14ac:dyDescent="0.25">
      <c r="C733" s="5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5"/>
    </row>
    <row r="734" spans="1:28" x14ac:dyDescent="0.25">
      <c r="C734" s="5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5"/>
    </row>
    <row r="735" spans="1:28" x14ac:dyDescent="0.25">
      <c r="C735" s="5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5"/>
    </row>
    <row r="736" spans="1:28" x14ac:dyDescent="0.25">
      <c r="C736" s="5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5"/>
    </row>
    <row r="737" spans="1:28" x14ac:dyDescent="0.25">
      <c r="C737" s="5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5"/>
    </row>
    <row r="738" spans="1:28" x14ac:dyDescent="0.25">
      <c r="C738" s="5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5"/>
    </row>
    <row r="739" spans="1:28" x14ac:dyDescent="0.25">
      <c r="C739" s="5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5"/>
    </row>
    <row r="740" spans="1:28" x14ac:dyDescent="0.25">
      <c r="C740" s="14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5"/>
    </row>
    <row r="745" spans="1:28" x14ac:dyDescent="0.25">
      <c r="A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x14ac:dyDescent="0.25">
      <c r="C746" s="14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5"/>
    </row>
    <row r="747" spans="1:28" x14ac:dyDescent="0.25">
      <c r="C747" s="5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5"/>
    </row>
    <row r="748" spans="1:28" x14ac:dyDescent="0.25">
      <c r="C748" s="5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5"/>
    </row>
    <row r="749" spans="1:28" x14ac:dyDescent="0.25">
      <c r="C749" s="5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5"/>
    </row>
    <row r="750" spans="1:28" x14ac:dyDescent="0.25">
      <c r="C750" s="5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5"/>
    </row>
    <row r="751" spans="1:28" x14ac:dyDescent="0.25">
      <c r="C751" s="5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5"/>
    </row>
    <row r="752" spans="1:28" x14ac:dyDescent="0.25">
      <c r="C752" s="5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5"/>
    </row>
    <row r="753" spans="3:28" x14ac:dyDescent="0.25">
      <c r="C753" s="5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5"/>
    </row>
    <row r="754" spans="3:28" x14ac:dyDescent="0.25">
      <c r="C754" s="5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5"/>
    </row>
    <row r="755" spans="3:28" x14ac:dyDescent="0.25">
      <c r="C755" s="5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5"/>
    </row>
    <row r="756" spans="3:28" x14ac:dyDescent="0.25">
      <c r="C756" s="5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5"/>
    </row>
    <row r="757" spans="3:28" x14ac:dyDescent="0.25">
      <c r="C757" s="14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5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54"/>
  <sheetViews>
    <sheetView topLeftCell="A34" zoomScale="80" zoomScaleNormal="80" workbookViewId="0">
      <selection activeCell="I44" sqref="I44:I55"/>
    </sheetView>
  </sheetViews>
  <sheetFormatPr defaultRowHeight="14" x14ac:dyDescent="0.25"/>
  <cols>
    <col min="1" max="1" width="19.54296875" customWidth="1"/>
    <col min="2" max="2" width="12.6328125" customWidth="1"/>
    <col min="3" max="3" width="10.453125" bestFit="1" customWidth="1"/>
    <col min="4" max="4" width="11.90625" customWidth="1"/>
    <col min="5" max="5" width="13.1796875" customWidth="1"/>
    <col min="6" max="6" width="11.36328125" customWidth="1"/>
    <col min="7" max="7" width="10.54296875" bestFit="1" customWidth="1"/>
    <col min="8" max="8" width="12" customWidth="1"/>
    <col min="9" max="9" width="11" customWidth="1"/>
    <col min="10" max="10" width="11.36328125" bestFit="1" customWidth="1"/>
    <col min="11" max="11" width="11.6328125" customWidth="1"/>
    <col min="12" max="12" width="12.4531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.6328125" customWidth="1"/>
    <col min="18" max="18" width="10.26953125" bestFit="1" customWidth="1"/>
    <col min="19" max="19" width="11.26953125" customWidth="1"/>
    <col min="20" max="20" width="11.81640625" customWidth="1"/>
    <col min="21" max="21" width="12" customWidth="1"/>
    <col min="22" max="23" width="10.26953125" bestFit="1" customWidth="1"/>
    <col min="24" max="25" width="11.36328125" bestFit="1" customWidth="1"/>
    <col min="26" max="26" width="10.90625" customWidth="1"/>
    <col min="27" max="27" width="11.0898437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37</v>
      </c>
      <c r="C1" s="1" t="s">
        <v>39</v>
      </c>
      <c r="D1" s="1" t="s">
        <v>42</v>
      </c>
      <c r="E1" s="1" t="s">
        <v>40</v>
      </c>
      <c r="F1" s="1" t="s">
        <v>41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46</v>
      </c>
      <c r="L1" t="s">
        <v>174</v>
      </c>
      <c r="M1" t="s">
        <v>176</v>
      </c>
      <c r="N1" t="s">
        <v>177</v>
      </c>
      <c r="O1" t="s">
        <v>227</v>
      </c>
      <c r="P1" t="s">
        <v>228</v>
      </c>
      <c r="AE1" s="2" t="s">
        <v>130</v>
      </c>
      <c r="BB1" s="54"/>
    </row>
    <row r="2" spans="1:54" x14ac:dyDescent="0.25">
      <c r="A2" s="1" t="s">
        <v>229</v>
      </c>
      <c r="B2" s="1">
        <v>166000000000</v>
      </c>
      <c r="C2" s="1">
        <v>77000000000</v>
      </c>
      <c r="D2" s="1">
        <v>44500000000</v>
      </c>
      <c r="E2" s="1">
        <v>43000000000</v>
      </c>
      <c r="F2" s="1">
        <v>43000000000</v>
      </c>
      <c r="G2" s="1">
        <v>-4.4000000000000004</v>
      </c>
      <c r="H2" s="1">
        <v>0</v>
      </c>
      <c r="I2" s="1">
        <v>1.26E-8</v>
      </c>
      <c r="J2" s="1">
        <v>1.0000000000000001E-5</v>
      </c>
      <c r="K2" s="1">
        <v>0</v>
      </c>
      <c r="L2" s="1">
        <v>1.5699999999999999E-5</v>
      </c>
      <c r="M2" s="1">
        <v>0</v>
      </c>
      <c r="N2" s="1">
        <v>0</v>
      </c>
      <c r="O2" s="1">
        <v>3.2</v>
      </c>
      <c r="P2" s="1">
        <v>5800</v>
      </c>
      <c r="BB2" s="54"/>
    </row>
    <row r="3" spans="1:54" x14ac:dyDescent="0.25">
      <c r="A3" s="1" t="s">
        <v>230</v>
      </c>
      <c r="B3" s="1">
        <v>286000000000</v>
      </c>
      <c r="C3" s="1">
        <v>173000000000</v>
      </c>
      <c r="D3" s="1">
        <v>56500000000</v>
      </c>
      <c r="E3" s="1">
        <v>43500000000</v>
      </c>
      <c r="F3" s="1">
        <v>43500000000</v>
      </c>
      <c r="G3" s="1">
        <v>0</v>
      </c>
      <c r="H3" s="1">
        <v>580.29999999999995</v>
      </c>
      <c r="I3" s="1">
        <v>9.3000000000000002E-11</v>
      </c>
      <c r="J3" s="1">
        <v>1.5699999999999999E-4</v>
      </c>
      <c r="K3" s="1">
        <v>0</v>
      </c>
      <c r="L3" s="1">
        <v>1.0000000000000001E-5</v>
      </c>
      <c r="M3" s="1">
        <v>0</v>
      </c>
      <c r="N3" s="1">
        <v>0</v>
      </c>
      <c r="O3" s="1">
        <v>2.5</v>
      </c>
      <c r="P3" s="1">
        <v>5300</v>
      </c>
      <c r="AE3" t="s">
        <v>26</v>
      </c>
      <c r="AF3" t="s">
        <v>140</v>
      </c>
      <c r="AG3" t="s">
        <v>84</v>
      </c>
      <c r="AH3" t="s">
        <v>90</v>
      </c>
      <c r="AI3" t="s">
        <v>156</v>
      </c>
      <c r="AJ3" t="s">
        <v>87</v>
      </c>
      <c r="AK3" t="s">
        <v>86</v>
      </c>
      <c r="AL3" s="5" t="s">
        <v>88</v>
      </c>
      <c r="AM3" t="s">
        <v>89</v>
      </c>
      <c r="AN3" t="s">
        <v>137</v>
      </c>
      <c r="AO3" t="s">
        <v>138</v>
      </c>
      <c r="AP3" t="s">
        <v>61</v>
      </c>
      <c r="BB3" s="54"/>
    </row>
    <row r="4" spans="1:54" x14ac:dyDescent="0.25">
      <c r="A4" s="1"/>
      <c r="B4" s="1"/>
      <c r="C4" s="1"/>
      <c r="AE4">
        <v>1</v>
      </c>
      <c r="AF4">
        <v>0.4</v>
      </c>
      <c r="AG4" s="12">
        <v>2.0000000000000001E-4</v>
      </c>
      <c r="AH4" s="22">
        <f>AF15*AG4</f>
        <v>6.2500000000000001E-5</v>
      </c>
      <c r="AI4" s="12">
        <f>AF4*AG4</f>
        <v>8.0000000000000007E-5</v>
      </c>
      <c r="AJ4" s="22">
        <f>SUM(AI4:AI15)</f>
        <v>9.4613354369244744E-4</v>
      </c>
      <c r="AK4" s="23">
        <f>AH4/AJ4</f>
        <v>6.6058328041180212E-2</v>
      </c>
      <c r="AL4" s="36">
        <f>1-AM4</f>
        <v>0.93394167195881983</v>
      </c>
      <c r="AM4" s="36">
        <f>AH4/AJ4</f>
        <v>6.6058328041180212E-2</v>
      </c>
      <c r="AN4" s="27">
        <v>20</v>
      </c>
      <c r="AO4">
        <v>300</v>
      </c>
      <c r="AP4">
        <f>AN4*AL4+AO4*AM4</f>
        <v>38.496331851530456</v>
      </c>
      <c r="BB4" s="54"/>
    </row>
    <row r="5" spans="1:54" x14ac:dyDescent="0.25">
      <c r="A5" s="1"/>
      <c r="B5" s="1"/>
      <c r="C5" s="1"/>
      <c r="AE5">
        <v>2</v>
      </c>
      <c r="AF5" s="12">
        <v>0.31816735602927831</v>
      </c>
      <c r="AG5" s="12">
        <v>2.0000000000000001E-4</v>
      </c>
      <c r="AH5" s="22">
        <f t="shared" ref="AH5:AH15" si="0">AF5*AG5+AH4</f>
        <v>1.2613347120585567E-4</v>
      </c>
      <c r="AI5" s="12">
        <f t="shared" ref="AI5:AI15" si="1">AF5*AG5</f>
        <v>6.3633471205855671E-5</v>
      </c>
      <c r="AJ5" s="22">
        <v>9.4613354369244734E-4</v>
      </c>
      <c r="AK5" s="23">
        <f t="shared" ref="AK5:AK15" si="2">AH5/AJ5</f>
        <v>0.13331465948622676</v>
      </c>
      <c r="AL5" s="36">
        <f t="shared" ref="AL5:AL15" si="3">1-AM5</f>
        <v>0.86668534051377322</v>
      </c>
      <c r="AM5" s="36">
        <f t="shared" ref="AM5:AM15" si="4">AH5/AJ5</f>
        <v>0.13331465948622676</v>
      </c>
      <c r="AN5" s="27">
        <v>20</v>
      </c>
      <c r="AO5">
        <v>300</v>
      </c>
      <c r="AP5">
        <f t="shared" ref="AP5:AP15" si="5">AN5*AL5+AO5*AM5</f>
        <v>57.328104656143495</v>
      </c>
      <c r="BB5" s="54"/>
    </row>
    <row r="6" spans="1:54" x14ac:dyDescent="0.25">
      <c r="A6" s="1"/>
      <c r="B6" s="1"/>
      <c r="C6" s="1"/>
      <c r="AE6">
        <v>3</v>
      </c>
      <c r="AF6" s="12">
        <v>0.33014196148320746</v>
      </c>
      <c r="AG6" s="12">
        <v>2.0000000000000001E-4</v>
      </c>
      <c r="AH6" s="22">
        <f t="shared" si="0"/>
        <v>1.9216186350249717E-4</v>
      </c>
      <c r="AI6" s="12">
        <f t="shared" si="1"/>
        <v>6.60283922966415E-5</v>
      </c>
      <c r="AJ6" s="22">
        <v>9.4613354369244734E-4</v>
      </c>
      <c r="AK6" s="23">
        <f t="shared" si="2"/>
        <v>0.20310226266003925</v>
      </c>
      <c r="AL6" s="36">
        <f t="shared" si="3"/>
        <v>0.79689773733996072</v>
      </c>
      <c r="AM6" s="36">
        <f t="shared" si="4"/>
        <v>0.20310226266003925</v>
      </c>
      <c r="AN6" s="27">
        <v>20</v>
      </c>
      <c r="AO6">
        <v>300</v>
      </c>
      <c r="AP6">
        <f t="shared" si="5"/>
        <v>76.86863354481099</v>
      </c>
      <c r="BB6" s="54"/>
    </row>
    <row r="7" spans="1:54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232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83</v>
      </c>
      <c r="X7" s="3" t="s">
        <v>17</v>
      </c>
      <c r="Y7" s="3" t="s">
        <v>18</v>
      </c>
      <c r="Z7" s="3" t="s">
        <v>19</v>
      </c>
      <c r="AA7" s="3" t="s">
        <v>20</v>
      </c>
      <c r="AE7">
        <v>4</v>
      </c>
      <c r="AF7" s="12">
        <v>0.34305325180540408</v>
      </c>
      <c r="AG7" s="12">
        <v>2.0000000000000001E-4</v>
      </c>
      <c r="AH7" s="22">
        <f t="shared" si="0"/>
        <v>2.6077251386357798E-4</v>
      </c>
      <c r="AI7" s="12">
        <f t="shared" si="1"/>
        <v>6.8610650361080821E-5</v>
      </c>
      <c r="AJ7" s="22">
        <v>9.4613354369244734E-4</v>
      </c>
      <c r="AK7" s="23">
        <f t="shared" si="2"/>
        <v>0.27561914023877521</v>
      </c>
      <c r="AL7" s="36">
        <f t="shared" si="3"/>
        <v>0.72438085976122479</v>
      </c>
      <c r="AM7" s="36">
        <f t="shared" si="4"/>
        <v>0.27561914023877521</v>
      </c>
      <c r="AN7" s="27">
        <v>20</v>
      </c>
      <c r="AO7">
        <v>300</v>
      </c>
      <c r="AP7">
        <f t="shared" si="5"/>
        <v>97.173359266857062</v>
      </c>
      <c r="BB7" s="54"/>
    </row>
    <row r="8" spans="1:54" x14ac:dyDescent="0.25">
      <c r="A8" s="2" t="s">
        <v>329</v>
      </c>
      <c r="B8" s="14">
        <v>1</v>
      </c>
      <c r="C8" s="12">
        <v>129814080798.71936</v>
      </c>
      <c r="D8" s="12">
        <v>129814080798.71936</v>
      </c>
      <c r="E8" s="12">
        <v>0.46082582076557976</v>
      </c>
      <c r="F8" s="12">
        <v>0</v>
      </c>
      <c r="G8" s="12">
        <v>44158333333.333336</v>
      </c>
      <c r="H8" s="12">
        <v>50760000000</v>
      </c>
      <c r="I8" s="12">
        <v>50760000000</v>
      </c>
      <c r="J8" s="12">
        <v>-1.7201646090534921E-11</v>
      </c>
      <c r="K8" s="12">
        <v>-1.7201646090534921E-11</v>
      </c>
      <c r="L8" s="12">
        <v>0</v>
      </c>
      <c r="M8" s="12">
        <v>2.0000000000000001E-4</v>
      </c>
      <c r="N8" s="12">
        <v>19.343333333333288</v>
      </c>
      <c r="O8" s="12">
        <v>19.343333333333288</v>
      </c>
      <c r="P8" s="12">
        <v>1.2049100000000001E-8</v>
      </c>
      <c r="Q8" s="12">
        <v>0</v>
      </c>
      <c r="R8" s="12">
        <v>1.4733333333333322E-5</v>
      </c>
      <c r="S8" s="12">
        <v>1.5248333333333333E-5</v>
      </c>
      <c r="T8" s="12">
        <v>1.5248333333333333E-5</v>
      </c>
      <c r="U8" s="12">
        <v>0</v>
      </c>
      <c r="V8" s="12">
        <v>0</v>
      </c>
      <c r="W8" s="12">
        <v>3.1233333333333335</v>
      </c>
      <c r="X8" s="12">
        <v>5686.666666666667</v>
      </c>
      <c r="Y8" s="12">
        <v>-1.1999999999999999E-3</v>
      </c>
      <c r="Z8" s="12">
        <v>-1E-3</v>
      </c>
      <c r="AA8" s="5">
        <v>2</v>
      </c>
      <c r="AE8">
        <v>5</v>
      </c>
      <c r="AF8" s="12">
        <v>0.35701781290746187</v>
      </c>
      <c r="AG8" s="12">
        <v>2.0000000000000001E-4</v>
      </c>
      <c r="AH8" s="22">
        <f t="shared" si="0"/>
        <v>3.3217607644507033E-4</v>
      </c>
      <c r="AI8" s="12">
        <f t="shared" si="1"/>
        <v>7.1403562581492372E-5</v>
      </c>
      <c r="AJ8" s="22">
        <v>9.4613354369244734E-4</v>
      </c>
      <c r="AK8" s="23">
        <f t="shared" si="2"/>
        <v>0.35108793960384976</v>
      </c>
      <c r="AL8" s="36">
        <f t="shared" si="3"/>
        <v>0.64891206039615024</v>
      </c>
      <c r="AM8" s="36">
        <f t="shared" si="4"/>
        <v>0.35108793960384976</v>
      </c>
      <c r="AN8" s="27">
        <v>20</v>
      </c>
      <c r="AO8">
        <v>300</v>
      </c>
      <c r="AP8">
        <f t="shared" si="5"/>
        <v>118.30462308907794</v>
      </c>
      <c r="BB8" s="54"/>
    </row>
    <row r="9" spans="1:54" x14ac:dyDescent="0.25">
      <c r="B9" s="5">
        <v>2</v>
      </c>
      <c r="C9" s="12">
        <v>128875977335.9171</v>
      </c>
      <c r="D9" s="12">
        <v>128875977335.9171</v>
      </c>
      <c r="E9" s="12">
        <v>0.45476661892324544</v>
      </c>
      <c r="F9" s="12">
        <v>0</v>
      </c>
      <c r="G9" s="12">
        <v>43475000000</v>
      </c>
      <c r="H9" s="12">
        <v>49080000000</v>
      </c>
      <c r="I9" s="12">
        <v>49080000000</v>
      </c>
      <c r="J9" s="12">
        <v>-1.5390946502057562E-11</v>
      </c>
      <c r="K9" s="12">
        <v>-1.5390946502057562E-11</v>
      </c>
      <c r="L9" s="12">
        <v>0</v>
      </c>
      <c r="M9" s="12">
        <v>2.0000000000000001E-4</v>
      </c>
      <c r="N9" s="12">
        <v>58.029999999999994</v>
      </c>
      <c r="O9" s="12">
        <v>58.029999999999994</v>
      </c>
      <c r="P9" s="12">
        <v>1.0787299999999999E-8</v>
      </c>
      <c r="Q9" s="12">
        <v>0</v>
      </c>
      <c r="R9" s="12">
        <v>2.4199999999999999E-5</v>
      </c>
      <c r="S9" s="12">
        <v>1.4344999999999999E-5</v>
      </c>
      <c r="T9" s="12">
        <v>1.4344999999999999E-5</v>
      </c>
      <c r="U9" s="12">
        <v>0</v>
      </c>
      <c r="V9" s="12">
        <v>0</v>
      </c>
      <c r="W9" s="12">
        <v>2.97</v>
      </c>
      <c r="X9" s="12">
        <v>5460</v>
      </c>
      <c r="Y9" s="12">
        <f t="shared" ref="Y9:Z9" si="6">Y8+0.0002</f>
        <v>-9.999999999999998E-4</v>
      </c>
      <c r="Z9" s="12">
        <f t="shared" si="6"/>
        <v>-8.0000000000000004E-4</v>
      </c>
      <c r="AA9" s="5">
        <v>2</v>
      </c>
      <c r="AE9">
        <v>6</v>
      </c>
      <c r="AF9" s="12">
        <v>0.37219527889217757</v>
      </c>
      <c r="AG9" s="12">
        <v>2.0000000000000001E-4</v>
      </c>
      <c r="AH9" s="22">
        <f t="shared" si="0"/>
        <v>4.0661513222350584E-4</v>
      </c>
      <c r="AI9" s="12">
        <f t="shared" si="1"/>
        <v>7.4439055778435524E-5</v>
      </c>
      <c r="AJ9" s="22">
        <v>9.4613354369244734E-4</v>
      </c>
      <c r="AK9" s="23">
        <f t="shared" si="2"/>
        <v>0.42976505265485149</v>
      </c>
      <c r="AL9" s="36">
        <f t="shared" si="3"/>
        <v>0.57023494734514846</v>
      </c>
      <c r="AM9" s="36">
        <f t="shared" si="4"/>
        <v>0.42976505265485149</v>
      </c>
      <c r="AN9" s="27">
        <v>20</v>
      </c>
      <c r="AO9">
        <v>300</v>
      </c>
      <c r="AP9">
        <f t="shared" si="5"/>
        <v>140.33421474335842</v>
      </c>
      <c r="BB9" s="54"/>
    </row>
    <row r="10" spans="1:54" x14ac:dyDescent="0.25">
      <c r="B10" s="5">
        <v>3</v>
      </c>
      <c r="C10" s="12">
        <v>127937873873.11482</v>
      </c>
      <c r="D10" s="12">
        <v>127937873873.11482</v>
      </c>
      <c r="E10" s="12">
        <v>0.44870741708091105</v>
      </c>
      <c r="F10" s="12">
        <v>0</v>
      </c>
      <c r="G10" s="12">
        <v>42791666666.666664</v>
      </c>
      <c r="H10" s="12">
        <v>47400000000</v>
      </c>
      <c r="I10" s="12">
        <v>47400000000</v>
      </c>
      <c r="J10" s="12">
        <v>-1.3580246913580199E-11</v>
      </c>
      <c r="K10" s="12">
        <v>-1.3580246913580199E-11</v>
      </c>
      <c r="L10" s="12">
        <v>0</v>
      </c>
      <c r="M10" s="12">
        <v>2.0000000000000001E-4</v>
      </c>
      <c r="N10" s="12">
        <v>96.716666666666654</v>
      </c>
      <c r="O10" s="12">
        <v>96.716666666666654</v>
      </c>
      <c r="P10" s="12">
        <v>9.5254999999999998E-9</v>
      </c>
      <c r="Q10" s="12">
        <v>0</v>
      </c>
      <c r="R10" s="12">
        <v>3.3666666666666667E-5</v>
      </c>
      <c r="S10" s="12">
        <v>1.3441666666666665E-5</v>
      </c>
      <c r="T10" s="12">
        <v>1.3441666666666665E-5</v>
      </c>
      <c r="U10" s="12">
        <v>0</v>
      </c>
      <c r="V10" s="12">
        <v>0</v>
      </c>
      <c r="W10" s="12">
        <v>2.8166666666666669</v>
      </c>
      <c r="X10" s="12">
        <v>5233.333333333333</v>
      </c>
      <c r="Y10" s="12">
        <f t="shared" ref="Y10:Z10" si="7">Y9+0.0002</f>
        <v>-7.9999999999999982E-4</v>
      </c>
      <c r="Z10" s="12">
        <f t="shared" si="7"/>
        <v>-6.0000000000000006E-4</v>
      </c>
      <c r="AA10" s="5">
        <v>2</v>
      </c>
      <c r="AE10">
        <v>7</v>
      </c>
      <c r="AF10" s="12">
        <v>0.38891938585007046</v>
      </c>
      <c r="AG10" s="12">
        <v>2.0000000000000001E-4</v>
      </c>
      <c r="AH10" s="22">
        <f t="shared" si="0"/>
        <v>4.8439900939351992E-4</v>
      </c>
      <c r="AI10" s="12">
        <f t="shared" si="1"/>
        <v>7.7783877170014098E-5</v>
      </c>
      <c r="AJ10" s="22">
        <v>9.4613354369244734E-4</v>
      </c>
      <c r="AK10" s="23">
        <f t="shared" si="2"/>
        <v>0.511977418645438</v>
      </c>
      <c r="AL10" s="36">
        <f t="shared" si="3"/>
        <v>0.488022581354562</v>
      </c>
      <c r="AM10" s="36">
        <f t="shared" si="4"/>
        <v>0.511977418645438</v>
      </c>
      <c r="AN10" s="27">
        <v>20</v>
      </c>
      <c r="AO10">
        <v>300</v>
      </c>
      <c r="AP10">
        <f t="shared" si="5"/>
        <v>163.35367722072263</v>
      </c>
      <c r="BB10" s="54"/>
    </row>
    <row r="11" spans="1:54" x14ac:dyDescent="0.25">
      <c r="B11" s="5">
        <v>4</v>
      </c>
      <c r="C11" s="12">
        <v>126999770410.31259</v>
      </c>
      <c r="D11" s="12">
        <v>126999770410.31259</v>
      </c>
      <c r="E11" s="12">
        <v>0.44264821523857661</v>
      </c>
      <c r="F11" s="12">
        <v>0</v>
      </c>
      <c r="G11" s="12">
        <v>42108333333.333336</v>
      </c>
      <c r="H11" s="12">
        <v>45720000000</v>
      </c>
      <c r="I11" s="12">
        <v>45720000000</v>
      </c>
      <c r="J11" s="12">
        <v>-1.1769547325102838E-11</v>
      </c>
      <c r="K11" s="12">
        <v>-1.1769547325102838E-11</v>
      </c>
      <c r="L11" s="12">
        <v>0</v>
      </c>
      <c r="M11" s="12">
        <v>2.0000000000000001E-4</v>
      </c>
      <c r="N11" s="12">
        <v>135.40333333333331</v>
      </c>
      <c r="O11" s="12">
        <v>135.40333333333331</v>
      </c>
      <c r="P11" s="12">
        <v>8.2637000000000007E-9</v>
      </c>
      <c r="Q11" s="12">
        <v>0</v>
      </c>
      <c r="R11" s="12">
        <v>4.3133333333333329E-5</v>
      </c>
      <c r="S11" s="12">
        <v>1.2538333333333332E-5</v>
      </c>
      <c r="T11" s="12">
        <v>1.2538333333333332E-5</v>
      </c>
      <c r="U11" s="12">
        <v>0</v>
      </c>
      <c r="V11" s="12">
        <v>0</v>
      </c>
      <c r="W11" s="12">
        <v>2.6633333333333336</v>
      </c>
      <c r="X11" s="12">
        <v>5006.666666666667</v>
      </c>
      <c r="Y11" s="12">
        <f t="shared" ref="Y11:Z11" si="8">Y10+0.0002</f>
        <v>-5.9999999999999984E-4</v>
      </c>
      <c r="Z11" s="12">
        <f t="shared" si="8"/>
        <v>-4.0000000000000007E-4</v>
      </c>
      <c r="AA11" s="5">
        <v>2</v>
      </c>
      <c r="AE11">
        <v>8</v>
      </c>
      <c r="AF11" s="12">
        <v>0.40823390149176575</v>
      </c>
      <c r="AG11" s="12">
        <v>2.0000000000000001E-4</v>
      </c>
      <c r="AH11" s="22">
        <f t="shared" si="0"/>
        <v>5.6604578969187303E-4</v>
      </c>
      <c r="AI11" s="12">
        <f t="shared" si="1"/>
        <v>8.164678029835315E-5</v>
      </c>
      <c r="AJ11" s="22">
        <v>9.4613354369244734E-4</v>
      </c>
      <c r="AK11" s="23">
        <f t="shared" si="2"/>
        <v>0.59827261538871446</v>
      </c>
      <c r="AL11" s="36">
        <f t="shared" si="3"/>
        <v>0.40172738461128554</v>
      </c>
      <c r="AM11" s="36">
        <f t="shared" si="4"/>
        <v>0.59827261538871446</v>
      </c>
      <c r="AN11" s="27">
        <v>20</v>
      </c>
      <c r="AO11">
        <v>300</v>
      </c>
      <c r="AP11">
        <f t="shared" si="5"/>
        <v>187.51633230884005</v>
      </c>
      <c r="BB11" s="54"/>
    </row>
    <row r="12" spans="1:54" x14ac:dyDescent="0.25">
      <c r="B12" s="5">
        <v>5</v>
      </c>
      <c r="C12" s="12">
        <v>126061666947.51031</v>
      </c>
      <c r="D12" s="12">
        <v>126061666947.51031</v>
      </c>
      <c r="E12" s="12">
        <v>0.43658901339624229</v>
      </c>
      <c r="F12" s="12">
        <v>0</v>
      </c>
      <c r="G12" s="12">
        <v>41425000000</v>
      </c>
      <c r="H12" s="12">
        <v>44040000000</v>
      </c>
      <c r="I12" s="12">
        <v>44040000000</v>
      </c>
      <c r="J12" s="12">
        <v>-9.9588477366254791E-12</v>
      </c>
      <c r="K12" s="12">
        <v>-9.9588477366254791E-12</v>
      </c>
      <c r="L12" s="12">
        <v>0</v>
      </c>
      <c r="M12" s="12">
        <v>2.0000000000000001E-4</v>
      </c>
      <c r="N12" s="12">
        <v>174.08999999999997</v>
      </c>
      <c r="O12" s="12">
        <v>174.08999999999997</v>
      </c>
      <c r="P12" s="12">
        <v>7.0019E-9</v>
      </c>
      <c r="Q12" s="12">
        <v>0</v>
      </c>
      <c r="R12" s="12">
        <v>5.2599999999999998E-5</v>
      </c>
      <c r="S12" s="12">
        <v>1.1635E-5</v>
      </c>
      <c r="T12" s="12">
        <v>1.1635E-5</v>
      </c>
      <c r="U12" s="12">
        <v>0</v>
      </c>
      <c r="V12" s="12">
        <v>0</v>
      </c>
      <c r="W12" s="12">
        <v>2.5099999999999998</v>
      </c>
      <c r="X12" s="12">
        <v>4780</v>
      </c>
      <c r="Y12" s="12">
        <f t="shared" ref="Y12:Z12" si="9">Y11+0.0002</f>
        <v>-3.9999999999999986E-4</v>
      </c>
      <c r="Z12" s="12">
        <f t="shared" si="9"/>
        <v>-2.0000000000000006E-4</v>
      </c>
      <c r="AA12" s="5">
        <v>2</v>
      </c>
      <c r="AE12">
        <v>9</v>
      </c>
      <c r="AF12" s="12">
        <v>0.43373023964222807</v>
      </c>
      <c r="AG12" s="12">
        <v>2.0000000000000001E-4</v>
      </c>
      <c r="AH12" s="22">
        <f t="shared" si="0"/>
        <v>6.527918376203186E-4</v>
      </c>
      <c r="AI12" s="12">
        <f t="shared" si="1"/>
        <v>8.6746047928445622E-5</v>
      </c>
      <c r="AJ12" s="22">
        <v>9.4613354369244734E-4</v>
      </c>
      <c r="AK12" s="23">
        <f t="shared" si="2"/>
        <v>0.68995739763404562</v>
      </c>
      <c r="AL12" s="36">
        <f t="shared" si="3"/>
        <v>0.31004260236595438</v>
      </c>
      <c r="AM12" s="36">
        <f t="shared" si="4"/>
        <v>0.68995739763404562</v>
      </c>
      <c r="AN12" s="27">
        <v>20</v>
      </c>
      <c r="AO12">
        <v>300</v>
      </c>
      <c r="AP12">
        <f t="shared" si="5"/>
        <v>213.18807133753276</v>
      </c>
      <c r="BB12" s="54"/>
    </row>
    <row r="13" spans="1:54" x14ac:dyDescent="0.25">
      <c r="B13" s="5">
        <v>6</v>
      </c>
      <c r="C13" s="12">
        <v>125123563484.70805</v>
      </c>
      <c r="D13" s="12">
        <v>125123563484.70805</v>
      </c>
      <c r="E13" s="12">
        <v>0.43052981155390796</v>
      </c>
      <c r="F13" s="12">
        <v>0</v>
      </c>
      <c r="G13" s="12">
        <v>40741666666.666672</v>
      </c>
      <c r="H13" s="12">
        <v>42360000000</v>
      </c>
      <c r="I13" s="12">
        <v>42360000000</v>
      </c>
      <c r="J13" s="12">
        <v>-8.1481481481481198E-12</v>
      </c>
      <c r="K13" s="12">
        <v>-8.1481481481481198E-12</v>
      </c>
      <c r="L13" s="12">
        <v>0</v>
      </c>
      <c r="M13" s="12">
        <v>2.0000000000000001E-4</v>
      </c>
      <c r="N13" s="12">
        <v>212.77666666666664</v>
      </c>
      <c r="O13" s="12">
        <v>212.77666666666664</v>
      </c>
      <c r="P13" s="12">
        <v>5.7401000000000001E-9</v>
      </c>
      <c r="Q13" s="12">
        <v>0</v>
      </c>
      <c r="R13" s="12">
        <v>6.2066666666666666E-5</v>
      </c>
      <c r="S13" s="12">
        <v>1.0731666666666666E-5</v>
      </c>
      <c r="T13" s="12">
        <v>1.0731666666666666E-5</v>
      </c>
      <c r="U13" s="12">
        <v>0</v>
      </c>
      <c r="V13" s="12">
        <v>0</v>
      </c>
      <c r="W13" s="12">
        <v>2.3566666666666669</v>
      </c>
      <c r="X13" s="12">
        <v>4553.333333333333</v>
      </c>
      <c r="Y13" s="12">
        <f t="shared" ref="Y13:Z13" si="10">Y12+0.0002</f>
        <v>-1.9999999999999985E-4</v>
      </c>
      <c r="Z13" s="12">
        <f t="shared" si="10"/>
        <v>0</v>
      </c>
      <c r="AA13" s="5">
        <v>2</v>
      </c>
      <c r="AE13">
        <v>10</v>
      </c>
      <c r="AF13" s="12">
        <v>0.4777401932701848</v>
      </c>
      <c r="AG13" s="12">
        <v>2.0000000000000001E-4</v>
      </c>
      <c r="AH13" s="22">
        <f t="shared" si="0"/>
        <v>7.4833987627435559E-4</v>
      </c>
      <c r="AI13" s="12">
        <f t="shared" si="1"/>
        <v>9.5548038654036962E-5</v>
      </c>
      <c r="AJ13" s="22">
        <v>9.4613354369244734E-4</v>
      </c>
      <c r="AK13" s="23">
        <f t="shared" si="2"/>
        <v>0.79094529653164158</v>
      </c>
      <c r="AL13" s="36">
        <f t="shared" si="3"/>
        <v>0.20905470346835842</v>
      </c>
      <c r="AM13" s="36">
        <f t="shared" si="4"/>
        <v>0.79094529653164158</v>
      </c>
      <c r="AN13" s="27">
        <v>20</v>
      </c>
      <c r="AO13">
        <v>300</v>
      </c>
      <c r="AP13">
        <f t="shared" si="5"/>
        <v>241.46468302885964</v>
      </c>
      <c r="BB13" s="54"/>
    </row>
    <row r="14" spans="1:54" x14ac:dyDescent="0.25">
      <c r="B14" s="5">
        <v>7</v>
      </c>
      <c r="C14" s="12">
        <v>124185460021.90582</v>
      </c>
      <c r="D14" s="12">
        <v>124185460021.90582</v>
      </c>
      <c r="E14" s="12">
        <v>0.42447060971157352</v>
      </c>
      <c r="F14" s="12">
        <v>0</v>
      </c>
      <c r="G14" s="12">
        <v>40058333333.333336</v>
      </c>
      <c r="H14" s="12">
        <v>40680000000</v>
      </c>
      <c r="I14" s="12">
        <v>40680000000</v>
      </c>
      <c r="J14" s="12">
        <v>-6.3374485596707606E-12</v>
      </c>
      <c r="K14" s="12">
        <v>-6.3374485596707606E-12</v>
      </c>
      <c r="L14" s="12">
        <v>0</v>
      </c>
      <c r="M14" s="12">
        <v>2.0000000000000001E-4</v>
      </c>
      <c r="N14" s="12">
        <v>251.46333333333325</v>
      </c>
      <c r="O14" s="12">
        <v>251.46333333333325</v>
      </c>
      <c r="P14" s="12">
        <v>4.4783000000000001E-9</v>
      </c>
      <c r="Q14" s="12">
        <v>0</v>
      </c>
      <c r="R14" s="12">
        <v>7.1533333333333328E-5</v>
      </c>
      <c r="S14" s="12">
        <v>9.8283333333333321E-6</v>
      </c>
      <c r="T14" s="12">
        <v>9.8283333333333321E-6</v>
      </c>
      <c r="U14" s="12">
        <v>0</v>
      </c>
      <c r="V14" s="12">
        <v>0</v>
      </c>
      <c r="W14" s="12">
        <v>2.2033333333333331</v>
      </c>
      <c r="X14" s="12">
        <v>4326.666666666667</v>
      </c>
      <c r="Y14" s="12">
        <f t="shared" ref="Y14:Z14" si="11">Y13+0.0002</f>
        <v>0</v>
      </c>
      <c r="Z14" s="12">
        <f t="shared" si="11"/>
        <v>2.0000000000000001E-4</v>
      </c>
      <c r="AA14" s="5">
        <v>2</v>
      </c>
      <c r="AE14">
        <v>11</v>
      </c>
      <c r="AF14">
        <v>0.58896833709045882</v>
      </c>
      <c r="AG14" s="12">
        <v>2.0000000000000001E-4</v>
      </c>
      <c r="AH14" s="22">
        <f t="shared" si="0"/>
        <v>8.6613354369244734E-4</v>
      </c>
      <c r="AI14" s="12">
        <f t="shared" si="1"/>
        <v>1.1779366741809177E-4</v>
      </c>
      <c r="AJ14" s="22">
        <v>9.4613354369244734E-4</v>
      </c>
      <c r="AK14" s="23">
        <f t="shared" si="2"/>
        <v>0.91544534010728928</v>
      </c>
      <c r="AL14" s="36">
        <f t="shared" si="3"/>
        <v>8.4554659892710715E-2</v>
      </c>
      <c r="AM14" s="36">
        <f t="shared" si="4"/>
        <v>0.91544534010728928</v>
      </c>
      <c r="AN14" s="27">
        <v>20</v>
      </c>
      <c r="AO14">
        <v>300</v>
      </c>
      <c r="AP14">
        <f t="shared" si="5"/>
        <v>276.32469523004102</v>
      </c>
      <c r="BB14" s="54"/>
    </row>
    <row r="15" spans="1:54" x14ac:dyDescent="0.25">
      <c r="B15" s="5">
        <v>8</v>
      </c>
      <c r="C15" s="12">
        <v>123247356559.10355</v>
      </c>
      <c r="D15" s="12">
        <v>123247356559.10355</v>
      </c>
      <c r="E15" s="12">
        <v>0.41841140786923919</v>
      </c>
      <c r="F15" s="12">
        <v>0</v>
      </c>
      <c r="G15" s="12">
        <v>39375000000</v>
      </c>
      <c r="H15" s="12">
        <v>39000000000</v>
      </c>
      <c r="I15" s="12">
        <v>39000000000</v>
      </c>
      <c r="J15" s="12">
        <v>-4.5267489711933997E-12</v>
      </c>
      <c r="K15" s="12">
        <v>-4.5267489711933997E-12</v>
      </c>
      <c r="L15" s="12">
        <v>0</v>
      </c>
      <c r="M15" s="12">
        <v>2.0000000000000001E-4</v>
      </c>
      <c r="N15" s="12">
        <v>290.14999999999998</v>
      </c>
      <c r="O15" s="12">
        <v>290.14999999999998</v>
      </c>
      <c r="P15" s="12">
        <v>3.2164999999999998E-9</v>
      </c>
      <c r="Q15" s="12">
        <v>0</v>
      </c>
      <c r="R15" s="12">
        <v>8.099999999999999E-5</v>
      </c>
      <c r="S15" s="12">
        <v>8.9250000000000001E-6</v>
      </c>
      <c r="T15" s="12">
        <v>8.9250000000000001E-6</v>
      </c>
      <c r="U15" s="12">
        <v>0</v>
      </c>
      <c r="V15" s="12">
        <v>0</v>
      </c>
      <c r="W15" s="12">
        <v>2.0499999999999998</v>
      </c>
      <c r="X15" s="12">
        <v>4100</v>
      </c>
      <c r="Y15" s="12">
        <f t="shared" ref="Y15:Z15" si="12">Y14+0.0002</f>
        <v>2.0000000000000001E-4</v>
      </c>
      <c r="Z15" s="12">
        <f t="shared" si="12"/>
        <v>4.0000000000000002E-4</v>
      </c>
      <c r="AA15" s="5">
        <v>2</v>
      </c>
      <c r="AE15">
        <v>12</v>
      </c>
      <c r="AF15" s="12">
        <v>0.3125</v>
      </c>
      <c r="AG15" s="12">
        <v>2.0000000000000001E-4</v>
      </c>
      <c r="AH15" s="22">
        <f t="shared" si="0"/>
        <v>9.2863354369244729E-4</v>
      </c>
      <c r="AI15" s="12">
        <f t="shared" si="1"/>
        <v>6.2500000000000001E-5</v>
      </c>
      <c r="AJ15" s="22">
        <v>9.4613354369244734E-4</v>
      </c>
      <c r="AK15" s="23">
        <f t="shared" si="2"/>
        <v>0.98150366814846945</v>
      </c>
      <c r="AL15" s="36">
        <f t="shared" si="3"/>
        <v>1.8496331851530545E-2</v>
      </c>
      <c r="AM15" s="36">
        <f t="shared" si="4"/>
        <v>0.98150366814846945</v>
      </c>
      <c r="AN15" s="27">
        <v>20</v>
      </c>
      <c r="AO15">
        <v>300</v>
      </c>
      <c r="AP15">
        <f t="shared" si="5"/>
        <v>294.82102708157146</v>
      </c>
      <c r="BB15" s="54"/>
    </row>
    <row r="16" spans="1:54" x14ac:dyDescent="0.25">
      <c r="B16" s="5">
        <v>9</v>
      </c>
      <c r="C16" s="12">
        <v>122309253096.3013</v>
      </c>
      <c r="D16" s="12">
        <v>122309253096.3013</v>
      </c>
      <c r="E16" s="12">
        <v>0.41235220602690476</v>
      </c>
      <c r="F16" s="12">
        <v>0</v>
      </c>
      <c r="G16" s="12">
        <v>38691666666.666664</v>
      </c>
      <c r="H16" s="12">
        <v>37320000000</v>
      </c>
      <c r="I16" s="12">
        <v>37320000000</v>
      </c>
      <c r="J16" s="12">
        <v>-2.7160493827160385E-12</v>
      </c>
      <c r="K16" s="12">
        <v>-2.7160493827160385E-12</v>
      </c>
      <c r="L16" s="12">
        <v>0</v>
      </c>
      <c r="M16" s="12">
        <v>2.0000000000000001E-4</v>
      </c>
      <c r="N16" s="12">
        <v>328.8366666666667</v>
      </c>
      <c r="O16" s="12">
        <v>328.8366666666667</v>
      </c>
      <c r="P16" s="12">
        <v>1.9546999999999986E-9</v>
      </c>
      <c r="Q16" s="12">
        <v>0</v>
      </c>
      <c r="R16" s="12">
        <v>9.0466666666666666E-5</v>
      </c>
      <c r="S16" s="12">
        <v>8.0216666666666647E-6</v>
      </c>
      <c r="T16" s="12">
        <v>8.0216666666666647E-6</v>
      </c>
      <c r="U16" s="12">
        <v>0</v>
      </c>
      <c r="V16" s="12">
        <v>0</v>
      </c>
      <c r="W16" s="12">
        <v>1.8966666666666665</v>
      </c>
      <c r="X16" s="12">
        <v>3873.333333333333</v>
      </c>
      <c r="Y16" s="12">
        <f t="shared" ref="Y16:Z16" si="13">Y15+0.0002</f>
        <v>4.0000000000000002E-4</v>
      </c>
      <c r="Z16" s="12">
        <f t="shared" si="13"/>
        <v>6.0000000000000006E-4</v>
      </c>
      <c r="AA16" s="5">
        <v>2</v>
      </c>
      <c r="BB16" s="54"/>
    </row>
    <row r="17" spans="1:54" x14ac:dyDescent="0.25">
      <c r="B17" s="5">
        <v>10</v>
      </c>
      <c r="C17" s="12">
        <v>121371149633.49902</v>
      </c>
      <c r="D17" s="12">
        <v>121371149633.49902</v>
      </c>
      <c r="E17" s="12">
        <v>0.40629300418457037</v>
      </c>
      <c r="F17" s="12">
        <v>0</v>
      </c>
      <c r="G17" s="12">
        <v>38008333333.333328</v>
      </c>
      <c r="H17" s="12">
        <v>35640000000</v>
      </c>
      <c r="I17" s="12">
        <v>35640000000</v>
      </c>
      <c r="J17" s="12">
        <v>-9.0534979423867881E-13</v>
      </c>
      <c r="K17" s="12">
        <v>-9.0534979423867881E-13</v>
      </c>
      <c r="L17" s="12">
        <v>0</v>
      </c>
      <c r="M17" s="12">
        <v>2.0000000000000001E-4</v>
      </c>
      <c r="N17" s="12">
        <v>367.52333333333337</v>
      </c>
      <c r="O17" s="12">
        <v>367.52333333333337</v>
      </c>
      <c r="P17" s="12">
        <v>6.9289999999999747E-10</v>
      </c>
      <c r="Q17" s="12">
        <v>0</v>
      </c>
      <c r="R17" s="12">
        <v>9.9933333333333355E-5</v>
      </c>
      <c r="S17" s="12">
        <v>7.1183333333333335E-6</v>
      </c>
      <c r="T17" s="12">
        <v>7.1183333333333335E-6</v>
      </c>
      <c r="U17" s="12">
        <v>0</v>
      </c>
      <c r="V17" s="12">
        <v>0</v>
      </c>
      <c r="W17" s="12">
        <v>1.7433333333333332</v>
      </c>
      <c r="X17" s="12">
        <v>3646.666666666667</v>
      </c>
      <c r="Y17" s="12">
        <f t="shared" ref="Y17:Z17" si="14">Y16+0.0002</f>
        <v>6.0000000000000006E-4</v>
      </c>
      <c r="Z17" s="12">
        <f t="shared" si="14"/>
        <v>8.0000000000000004E-4</v>
      </c>
      <c r="AA17" s="5">
        <v>2</v>
      </c>
      <c r="BB17" s="54"/>
    </row>
    <row r="18" spans="1:54" x14ac:dyDescent="0.25">
      <c r="B18" s="5">
        <v>11</v>
      </c>
      <c r="C18" s="12">
        <v>120433046170.69676</v>
      </c>
      <c r="D18" s="12">
        <v>120433046170.69676</v>
      </c>
      <c r="E18" s="12">
        <v>0.4002338023422361</v>
      </c>
      <c r="F18" s="12">
        <v>0</v>
      </c>
      <c r="G18" s="12">
        <v>37325000000</v>
      </c>
      <c r="H18" s="12">
        <v>33960000000</v>
      </c>
      <c r="I18" s="12">
        <v>33960000000</v>
      </c>
      <c r="J18" s="12">
        <v>9.0534979423868205E-13</v>
      </c>
      <c r="K18" s="12">
        <v>9.0534979423868205E-13</v>
      </c>
      <c r="L18" s="12">
        <v>0</v>
      </c>
      <c r="M18" s="12">
        <v>2.0000000000000001E-4</v>
      </c>
      <c r="N18" s="12">
        <v>406.20999999999992</v>
      </c>
      <c r="O18" s="12">
        <v>406.20999999999992</v>
      </c>
      <c r="P18" s="12">
        <v>-5.6889999999999997E-10</v>
      </c>
      <c r="Q18" s="12">
        <v>0</v>
      </c>
      <c r="R18" s="12">
        <v>1.094E-4</v>
      </c>
      <c r="S18" s="12">
        <v>6.2149999999999989E-6</v>
      </c>
      <c r="T18" s="12">
        <v>6.2149999999999989E-6</v>
      </c>
      <c r="U18" s="12">
        <v>0</v>
      </c>
      <c r="V18" s="12">
        <v>0</v>
      </c>
      <c r="W18" s="12">
        <v>1.5899999999999999</v>
      </c>
      <c r="X18" s="12">
        <v>3420</v>
      </c>
      <c r="Y18" s="12">
        <f t="shared" ref="Y18:Z18" si="15">Y17+0.0002</f>
        <v>8.0000000000000004E-4</v>
      </c>
      <c r="Z18" s="12">
        <f t="shared" si="15"/>
        <v>1E-3</v>
      </c>
      <c r="AA18" s="5">
        <v>2</v>
      </c>
      <c r="BB18" s="54"/>
    </row>
    <row r="19" spans="1:54" x14ac:dyDescent="0.25">
      <c r="A19" s="2" t="s">
        <v>328</v>
      </c>
      <c r="B19" s="14">
        <v>12</v>
      </c>
      <c r="C19" s="12">
        <v>119494942707.89452</v>
      </c>
      <c r="D19" s="12">
        <v>119494942707.89452</v>
      </c>
      <c r="E19" s="12">
        <v>0.39417460049990172</v>
      </c>
      <c r="F19" s="12">
        <v>0</v>
      </c>
      <c r="G19" s="12">
        <v>36641666666.666664</v>
      </c>
      <c r="H19" s="12">
        <v>32279999999.999996</v>
      </c>
      <c r="I19" s="12">
        <v>32279999999.999996</v>
      </c>
      <c r="J19" s="12">
        <v>2.7160493827160433E-12</v>
      </c>
      <c r="K19" s="12">
        <v>2.7160493827160433E-12</v>
      </c>
      <c r="L19" s="12">
        <v>0</v>
      </c>
      <c r="M19" s="12">
        <v>2.0000000000000001E-4</v>
      </c>
      <c r="N19" s="12">
        <v>444.8966666666667</v>
      </c>
      <c r="O19" s="12">
        <v>444.8966666666667</v>
      </c>
      <c r="P19" s="12">
        <v>-1.8307000000000032E-9</v>
      </c>
      <c r="Q19" s="12">
        <v>0</v>
      </c>
      <c r="R19" s="12">
        <v>1.1886666666666669E-4</v>
      </c>
      <c r="S19" s="12">
        <v>5.3116666666666652E-6</v>
      </c>
      <c r="T19" s="12">
        <v>5.3116666666666652E-6</v>
      </c>
      <c r="U19" s="12">
        <v>0</v>
      </c>
      <c r="V19" s="12">
        <v>0</v>
      </c>
      <c r="W19" s="12">
        <v>1.4366666666666665</v>
      </c>
      <c r="X19" s="12">
        <v>3193.3333333333326</v>
      </c>
      <c r="Y19" s="12">
        <f t="shared" ref="Y19:Z19" si="16">Y18+0.0002</f>
        <v>1E-3</v>
      </c>
      <c r="Z19" s="12">
        <f t="shared" si="16"/>
        <v>1.2000000000000001E-3</v>
      </c>
      <c r="AA19" s="5">
        <v>2</v>
      </c>
      <c r="BB19" s="54"/>
    </row>
    <row r="20" spans="1:54" x14ac:dyDescent="0.25"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5"/>
      <c r="BB20" s="54"/>
    </row>
    <row r="21" spans="1:54" x14ac:dyDescent="0.25"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5"/>
      <c r="BB21" s="54"/>
    </row>
    <row r="22" spans="1:54" x14ac:dyDescent="0.25"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5"/>
      <c r="BB22" s="54"/>
    </row>
    <row r="23" spans="1:54" x14ac:dyDescent="0.25">
      <c r="B23" s="3" t="s">
        <v>0</v>
      </c>
      <c r="C23" s="3" t="s">
        <v>1</v>
      </c>
      <c r="D23" s="3" t="s">
        <v>2</v>
      </c>
      <c r="E23" s="3" t="s">
        <v>3</v>
      </c>
      <c r="F23" s="3" t="s">
        <v>4</v>
      </c>
      <c r="G23" s="3" t="s">
        <v>232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10</v>
      </c>
      <c r="M23" s="3" t="s">
        <v>11</v>
      </c>
      <c r="N23" s="3" t="s">
        <v>12</v>
      </c>
      <c r="O23" s="3" t="s">
        <v>13</v>
      </c>
      <c r="P23" s="3" t="s">
        <v>14</v>
      </c>
      <c r="Q23" s="3" t="s">
        <v>15</v>
      </c>
      <c r="R23" s="3" t="s">
        <v>16</v>
      </c>
      <c r="S23" s="3" t="s">
        <v>21</v>
      </c>
      <c r="T23" s="3" t="s">
        <v>22</v>
      </c>
      <c r="U23" s="3" t="s">
        <v>23</v>
      </c>
      <c r="V23" s="3" t="s">
        <v>24</v>
      </c>
      <c r="W23" s="3" t="s">
        <v>83</v>
      </c>
      <c r="X23" s="3" t="s">
        <v>17</v>
      </c>
      <c r="Y23" s="3" t="s">
        <v>18</v>
      </c>
      <c r="Z23" s="3" t="s">
        <v>19</v>
      </c>
      <c r="AA23" s="3" t="s">
        <v>20</v>
      </c>
      <c r="BB23" s="54"/>
    </row>
    <row r="24" spans="1:54" x14ac:dyDescent="0.25">
      <c r="A24" s="2" t="s">
        <v>328</v>
      </c>
      <c r="B24" s="14">
        <v>1</v>
      </c>
      <c r="C24" s="12">
        <v>119494942707.89452</v>
      </c>
      <c r="D24" s="12">
        <v>119494942707.89452</v>
      </c>
      <c r="E24" s="12">
        <v>0.39417460049990172</v>
      </c>
      <c r="F24" s="12">
        <v>0</v>
      </c>
      <c r="G24" s="12">
        <v>36641666666.666664</v>
      </c>
      <c r="H24" s="12">
        <v>32279999999.999996</v>
      </c>
      <c r="I24" s="12">
        <v>32279999999.999996</v>
      </c>
      <c r="J24" s="12">
        <v>2.7160493827160433E-12</v>
      </c>
      <c r="K24" s="12">
        <v>2.7160493827160433E-12</v>
      </c>
      <c r="L24" s="12">
        <v>0</v>
      </c>
      <c r="M24" s="12">
        <v>2.0000000000000001E-4</v>
      </c>
      <c r="N24" s="12">
        <v>444.8966666666667</v>
      </c>
      <c r="O24" s="12">
        <v>444.8966666666667</v>
      </c>
      <c r="P24" s="12">
        <v>-1.8307000000000032E-9</v>
      </c>
      <c r="Q24" s="12">
        <v>0</v>
      </c>
      <c r="R24" s="12">
        <v>1.1886666666666669E-4</v>
      </c>
      <c r="S24" s="12">
        <v>5.3116666666666652E-6</v>
      </c>
      <c r="T24" s="12">
        <v>5.3116666666666652E-6</v>
      </c>
      <c r="U24" s="12">
        <v>0</v>
      </c>
      <c r="V24" s="12">
        <v>0</v>
      </c>
      <c r="W24" s="12">
        <v>1.4366666666666665</v>
      </c>
      <c r="X24" s="12">
        <v>3193.3333333333326</v>
      </c>
      <c r="Y24" s="12">
        <v>-1.1999999999999999E-3</v>
      </c>
      <c r="Z24" s="12">
        <v>-1E-3</v>
      </c>
      <c r="AA24" s="5">
        <v>2</v>
      </c>
      <c r="BB24" s="54"/>
    </row>
    <row r="25" spans="1:54" x14ac:dyDescent="0.25">
      <c r="B25" s="5">
        <v>2</v>
      </c>
      <c r="C25" s="12">
        <v>120433046170.69676</v>
      </c>
      <c r="D25" s="12">
        <v>120433046170.69676</v>
      </c>
      <c r="E25" s="12">
        <v>0.4002338023422361</v>
      </c>
      <c r="F25" s="12">
        <v>0</v>
      </c>
      <c r="G25" s="12">
        <v>37325000000</v>
      </c>
      <c r="H25" s="12">
        <v>33960000000</v>
      </c>
      <c r="I25" s="12">
        <v>33960000000</v>
      </c>
      <c r="J25" s="12">
        <v>9.0534979423868205E-13</v>
      </c>
      <c r="K25" s="12">
        <v>9.0534979423868205E-13</v>
      </c>
      <c r="L25" s="12">
        <v>0</v>
      </c>
      <c r="M25" s="12">
        <v>2.0000000000000001E-4</v>
      </c>
      <c r="N25" s="12">
        <v>406.20999999999992</v>
      </c>
      <c r="O25" s="12">
        <v>406.20999999999992</v>
      </c>
      <c r="P25" s="12">
        <v>-5.6889999999999997E-10</v>
      </c>
      <c r="Q25" s="12">
        <v>0</v>
      </c>
      <c r="R25" s="12">
        <v>1.094E-4</v>
      </c>
      <c r="S25" s="12">
        <v>6.2149999999999989E-6</v>
      </c>
      <c r="T25" s="12">
        <v>6.2149999999999989E-6</v>
      </c>
      <c r="U25" s="12">
        <v>0</v>
      </c>
      <c r="V25" s="12">
        <v>0</v>
      </c>
      <c r="W25" s="12">
        <v>1.5899999999999999</v>
      </c>
      <c r="X25" s="12">
        <v>3420</v>
      </c>
      <c r="Y25" s="12">
        <f t="shared" ref="Y25:Z35" si="17">Y24+0.0002</f>
        <v>-9.999999999999998E-4</v>
      </c>
      <c r="Z25" s="12">
        <f t="shared" si="17"/>
        <v>-8.0000000000000004E-4</v>
      </c>
      <c r="AA25" s="5">
        <v>2</v>
      </c>
      <c r="BB25" s="54"/>
    </row>
    <row r="26" spans="1:54" x14ac:dyDescent="0.25">
      <c r="B26" s="5">
        <v>3</v>
      </c>
      <c r="C26" s="12">
        <v>121371149633.49902</v>
      </c>
      <c r="D26" s="12">
        <v>121371149633.49902</v>
      </c>
      <c r="E26" s="12">
        <v>0.40629300418457037</v>
      </c>
      <c r="F26" s="12">
        <v>0</v>
      </c>
      <c r="G26" s="12">
        <v>38008333333.333328</v>
      </c>
      <c r="H26" s="12">
        <v>35640000000</v>
      </c>
      <c r="I26" s="12">
        <v>35640000000</v>
      </c>
      <c r="J26" s="12">
        <v>-9.0534979423867881E-13</v>
      </c>
      <c r="K26" s="12">
        <v>-9.0534979423867881E-13</v>
      </c>
      <c r="L26" s="12">
        <v>0</v>
      </c>
      <c r="M26" s="12">
        <v>2.0000000000000001E-4</v>
      </c>
      <c r="N26" s="12">
        <v>367.52333333333337</v>
      </c>
      <c r="O26" s="12">
        <v>367.52333333333337</v>
      </c>
      <c r="P26" s="12">
        <v>6.9289999999999747E-10</v>
      </c>
      <c r="Q26" s="12">
        <v>0</v>
      </c>
      <c r="R26" s="12">
        <v>9.9933333333333355E-5</v>
      </c>
      <c r="S26" s="12">
        <v>7.1183333333333335E-6</v>
      </c>
      <c r="T26" s="12">
        <v>7.1183333333333335E-6</v>
      </c>
      <c r="U26" s="12">
        <v>0</v>
      </c>
      <c r="V26" s="12">
        <v>0</v>
      </c>
      <c r="W26" s="12">
        <v>1.7433333333333332</v>
      </c>
      <c r="X26" s="12">
        <v>3646.666666666667</v>
      </c>
      <c r="Y26" s="12">
        <f t="shared" si="17"/>
        <v>-7.9999999999999982E-4</v>
      </c>
      <c r="Z26" s="12">
        <f t="shared" si="17"/>
        <v>-6.0000000000000006E-4</v>
      </c>
      <c r="AA26" s="5">
        <v>2</v>
      </c>
      <c r="BB26" s="54"/>
    </row>
    <row r="27" spans="1:54" x14ac:dyDescent="0.25">
      <c r="B27" s="5">
        <v>4</v>
      </c>
      <c r="C27" s="12">
        <v>122309253096.3013</v>
      </c>
      <c r="D27" s="12">
        <v>122309253096.3013</v>
      </c>
      <c r="E27" s="12">
        <v>0.41235220602690476</v>
      </c>
      <c r="F27" s="12">
        <v>0</v>
      </c>
      <c r="G27" s="12">
        <v>38691666666.666664</v>
      </c>
      <c r="H27" s="12">
        <v>37320000000</v>
      </c>
      <c r="I27" s="12">
        <v>37320000000</v>
      </c>
      <c r="J27" s="12">
        <v>-2.7160493827160385E-12</v>
      </c>
      <c r="K27" s="12">
        <v>-2.7160493827160385E-12</v>
      </c>
      <c r="L27" s="12">
        <v>0</v>
      </c>
      <c r="M27" s="12">
        <v>2.0000000000000001E-4</v>
      </c>
      <c r="N27" s="12">
        <v>328.8366666666667</v>
      </c>
      <c r="O27" s="12">
        <v>328.8366666666667</v>
      </c>
      <c r="P27" s="12">
        <v>1.9546999999999986E-9</v>
      </c>
      <c r="Q27" s="12">
        <v>0</v>
      </c>
      <c r="R27" s="12">
        <v>9.0466666666666666E-5</v>
      </c>
      <c r="S27" s="12">
        <v>8.0216666666666647E-6</v>
      </c>
      <c r="T27" s="12">
        <v>8.0216666666666647E-6</v>
      </c>
      <c r="U27" s="12">
        <v>0</v>
      </c>
      <c r="V27" s="12">
        <v>0</v>
      </c>
      <c r="W27" s="12">
        <v>1.8966666666666665</v>
      </c>
      <c r="X27" s="12">
        <v>3873.333333333333</v>
      </c>
      <c r="Y27" s="12">
        <f t="shared" si="17"/>
        <v>-5.9999999999999984E-4</v>
      </c>
      <c r="Z27" s="12">
        <f t="shared" si="17"/>
        <v>-4.0000000000000007E-4</v>
      </c>
      <c r="AA27" s="5">
        <v>2</v>
      </c>
      <c r="BB27" s="54"/>
    </row>
    <row r="28" spans="1:54" x14ac:dyDescent="0.25">
      <c r="B28" s="5">
        <v>5</v>
      </c>
      <c r="C28" s="12">
        <v>123247356559.10355</v>
      </c>
      <c r="D28" s="12">
        <v>123247356559.10355</v>
      </c>
      <c r="E28" s="12">
        <v>0.41841140786923919</v>
      </c>
      <c r="F28" s="12">
        <v>0</v>
      </c>
      <c r="G28" s="12">
        <v>39375000000</v>
      </c>
      <c r="H28" s="12">
        <v>39000000000</v>
      </c>
      <c r="I28" s="12">
        <v>39000000000</v>
      </c>
      <c r="J28" s="12">
        <v>-4.5267489711933997E-12</v>
      </c>
      <c r="K28" s="12">
        <v>-4.5267489711933997E-12</v>
      </c>
      <c r="L28" s="12">
        <v>0</v>
      </c>
      <c r="M28" s="12">
        <v>2.0000000000000001E-4</v>
      </c>
      <c r="N28" s="12">
        <v>290.14999999999998</v>
      </c>
      <c r="O28" s="12">
        <v>290.14999999999998</v>
      </c>
      <c r="P28" s="12">
        <v>3.2164999999999998E-9</v>
      </c>
      <c r="Q28" s="12">
        <v>0</v>
      </c>
      <c r="R28" s="12">
        <v>8.099999999999999E-5</v>
      </c>
      <c r="S28" s="12">
        <v>8.9250000000000001E-6</v>
      </c>
      <c r="T28" s="12">
        <v>8.9250000000000001E-6</v>
      </c>
      <c r="U28" s="12">
        <v>0</v>
      </c>
      <c r="V28" s="12">
        <v>0</v>
      </c>
      <c r="W28" s="12">
        <v>2.0499999999999998</v>
      </c>
      <c r="X28" s="12">
        <v>4100</v>
      </c>
      <c r="Y28" s="12">
        <f t="shared" si="17"/>
        <v>-3.9999999999999986E-4</v>
      </c>
      <c r="Z28" s="12">
        <f t="shared" si="17"/>
        <v>-2.0000000000000006E-4</v>
      </c>
      <c r="AA28" s="5">
        <v>2</v>
      </c>
      <c r="BB28" s="54"/>
    </row>
    <row r="29" spans="1:54" x14ac:dyDescent="0.25">
      <c r="B29" s="5">
        <v>6</v>
      </c>
      <c r="C29" s="12">
        <v>124185460021.90582</v>
      </c>
      <c r="D29" s="12">
        <v>124185460021.90582</v>
      </c>
      <c r="E29" s="12">
        <v>0.42447060971157352</v>
      </c>
      <c r="F29" s="12">
        <v>0</v>
      </c>
      <c r="G29" s="12">
        <v>40058333333.333336</v>
      </c>
      <c r="H29" s="12">
        <v>40680000000</v>
      </c>
      <c r="I29" s="12">
        <v>40680000000</v>
      </c>
      <c r="J29" s="12">
        <v>-6.3374485596707606E-12</v>
      </c>
      <c r="K29" s="12">
        <v>-6.3374485596707606E-12</v>
      </c>
      <c r="L29" s="12">
        <v>0</v>
      </c>
      <c r="M29" s="12">
        <v>2.0000000000000001E-4</v>
      </c>
      <c r="N29" s="12">
        <v>251.46333333333325</v>
      </c>
      <c r="O29" s="12">
        <v>251.46333333333325</v>
      </c>
      <c r="P29" s="12">
        <v>4.4783000000000001E-9</v>
      </c>
      <c r="Q29" s="12">
        <v>0</v>
      </c>
      <c r="R29" s="12">
        <v>7.1533333333333328E-5</v>
      </c>
      <c r="S29" s="12">
        <v>9.8283333333333321E-6</v>
      </c>
      <c r="T29" s="12">
        <v>9.8283333333333321E-6</v>
      </c>
      <c r="U29" s="12">
        <v>0</v>
      </c>
      <c r="V29" s="12">
        <v>0</v>
      </c>
      <c r="W29" s="12">
        <v>2.2033333333333331</v>
      </c>
      <c r="X29" s="12">
        <v>4326.666666666667</v>
      </c>
      <c r="Y29" s="12">
        <f t="shared" si="17"/>
        <v>-1.9999999999999985E-4</v>
      </c>
      <c r="Z29" s="12">
        <f t="shared" si="17"/>
        <v>0</v>
      </c>
      <c r="AA29" s="5">
        <v>2</v>
      </c>
      <c r="BB29" s="54"/>
    </row>
    <row r="30" spans="1:54" x14ac:dyDescent="0.25">
      <c r="B30" s="5">
        <v>7</v>
      </c>
      <c r="C30" s="12">
        <v>125123563484.70805</v>
      </c>
      <c r="D30" s="12">
        <v>125123563484.70805</v>
      </c>
      <c r="E30" s="12">
        <v>0.43052981155390796</v>
      </c>
      <c r="F30" s="12">
        <v>0</v>
      </c>
      <c r="G30" s="12">
        <v>40741666666.666672</v>
      </c>
      <c r="H30" s="12">
        <v>42360000000</v>
      </c>
      <c r="I30" s="12">
        <v>42360000000</v>
      </c>
      <c r="J30" s="12">
        <v>-8.1481481481481198E-12</v>
      </c>
      <c r="K30" s="12">
        <v>-8.1481481481481198E-12</v>
      </c>
      <c r="L30" s="12">
        <v>0</v>
      </c>
      <c r="M30" s="12">
        <v>2.0000000000000001E-4</v>
      </c>
      <c r="N30" s="12">
        <v>212.77666666666664</v>
      </c>
      <c r="O30" s="12">
        <v>212.77666666666664</v>
      </c>
      <c r="P30" s="12">
        <v>5.7401000000000001E-9</v>
      </c>
      <c r="Q30" s="12">
        <v>0</v>
      </c>
      <c r="R30" s="12">
        <v>6.2066666666666666E-5</v>
      </c>
      <c r="S30" s="12">
        <v>1.0731666666666666E-5</v>
      </c>
      <c r="T30" s="12">
        <v>1.0731666666666666E-5</v>
      </c>
      <c r="U30" s="12">
        <v>0</v>
      </c>
      <c r="V30" s="12">
        <v>0</v>
      </c>
      <c r="W30" s="12">
        <v>2.3566666666666669</v>
      </c>
      <c r="X30" s="12">
        <v>4553.333333333333</v>
      </c>
      <c r="Y30" s="12">
        <f t="shared" si="17"/>
        <v>0</v>
      </c>
      <c r="Z30" s="12">
        <f t="shared" si="17"/>
        <v>2.0000000000000001E-4</v>
      </c>
      <c r="AA30" s="5">
        <v>2</v>
      </c>
      <c r="BB30" s="54"/>
    </row>
    <row r="31" spans="1:54" x14ac:dyDescent="0.25">
      <c r="B31" s="5">
        <v>8</v>
      </c>
      <c r="C31" s="12">
        <v>126061666947.51031</v>
      </c>
      <c r="D31" s="12">
        <v>126061666947.51031</v>
      </c>
      <c r="E31" s="12">
        <v>0.43658901339624229</v>
      </c>
      <c r="F31" s="12">
        <v>0</v>
      </c>
      <c r="G31" s="12">
        <v>41425000000</v>
      </c>
      <c r="H31" s="12">
        <v>44040000000</v>
      </c>
      <c r="I31" s="12">
        <v>44040000000</v>
      </c>
      <c r="J31" s="12">
        <v>-9.9588477366254791E-12</v>
      </c>
      <c r="K31" s="12">
        <v>-9.9588477366254791E-12</v>
      </c>
      <c r="L31" s="12">
        <v>0</v>
      </c>
      <c r="M31" s="12">
        <v>2.0000000000000001E-4</v>
      </c>
      <c r="N31" s="12">
        <v>174.08999999999997</v>
      </c>
      <c r="O31" s="12">
        <v>174.08999999999997</v>
      </c>
      <c r="P31" s="12">
        <v>7.0019E-9</v>
      </c>
      <c r="Q31" s="12">
        <v>0</v>
      </c>
      <c r="R31" s="12">
        <v>5.2599999999999998E-5</v>
      </c>
      <c r="S31" s="12">
        <v>1.1635E-5</v>
      </c>
      <c r="T31" s="12">
        <v>1.1635E-5</v>
      </c>
      <c r="U31" s="12">
        <v>0</v>
      </c>
      <c r="V31" s="12">
        <v>0</v>
      </c>
      <c r="W31" s="12">
        <v>2.5099999999999998</v>
      </c>
      <c r="X31" s="12">
        <v>4780</v>
      </c>
      <c r="Y31" s="12">
        <f t="shared" si="17"/>
        <v>2.0000000000000001E-4</v>
      </c>
      <c r="Z31" s="12">
        <f t="shared" si="17"/>
        <v>4.0000000000000002E-4</v>
      </c>
      <c r="AA31" s="5">
        <v>2</v>
      </c>
      <c r="BB31" s="54"/>
    </row>
    <row r="32" spans="1:54" x14ac:dyDescent="0.25">
      <c r="B32" s="5">
        <v>9</v>
      </c>
      <c r="C32" s="12">
        <v>126999770410.31259</v>
      </c>
      <c r="D32" s="12">
        <v>126999770410.31259</v>
      </c>
      <c r="E32" s="12">
        <v>0.44264821523857661</v>
      </c>
      <c r="F32" s="12">
        <v>0</v>
      </c>
      <c r="G32" s="12">
        <v>42108333333.333336</v>
      </c>
      <c r="H32" s="12">
        <v>45720000000</v>
      </c>
      <c r="I32" s="12">
        <v>45720000000</v>
      </c>
      <c r="J32" s="12">
        <v>-1.1769547325102838E-11</v>
      </c>
      <c r="K32" s="12">
        <v>-1.1769547325102838E-11</v>
      </c>
      <c r="L32" s="12">
        <v>0</v>
      </c>
      <c r="M32" s="12">
        <v>2.0000000000000001E-4</v>
      </c>
      <c r="N32" s="12">
        <v>135.40333333333331</v>
      </c>
      <c r="O32" s="12">
        <v>135.40333333333331</v>
      </c>
      <c r="P32" s="12">
        <v>8.2637000000000007E-9</v>
      </c>
      <c r="Q32" s="12">
        <v>0</v>
      </c>
      <c r="R32" s="12">
        <v>4.3133333333333329E-5</v>
      </c>
      <c r="S32" s="12">
        <v>1.2538333333333332E-5</v>
      </c>
      <c r="T32" s="12">
        <v>1.2538333333333332E-5</v>
      </c>
      <c r="U32" s="12">
        <v>0</v>
      </c>
      <c r="V32" s="12">
        <v>0</v>
      </c>
      <c r="W32" s="12">
        <v>2.6633333333333336</v>
      </c>
      <c r="X32" s="12">
        <v>5006.666666666667</v>
      </c>
      <c r="Y32" s="12">
        <f t="shared" si="17"/>
        <v>4.0000000000000002E-4</v>
      </c>
      <c r="Z32" s="12">
        <f t="shared" si="17"/>
        <v>6.0000000000000006E-4</v>
      </c>
      <c r="AA32" s="5">
        <v>2</v>
      </c>
      <c r="BB32" s="54"/>
    </row>
    <row r="33" spans="1:54" x14ac:dyDescent="0.25">
      <c r="B33" s="5">
        <v>10</v>
      </c>
      <c r="C33" s="12">
        <v>127937873873.11482</v>
      </c>
      <c r="D33" s="12">
        <v>127937873873.11482</v>
      </c>
      <c r="E33" s="12">
        <v>0.44870741708091105</v>
      </c>
      <c r="F33" s="12">
        <v>0</v>
      </c>
      <c r="G33" s="12">
        <v>42791666666.666664</v>
      </c>
      <c r="H33" s="12">
        <v>47400000000</v>
      </c>
      <c r="I33" s="12">
        <v>47400000000</v>
      </c>
      <c r="J33" s="12">
        <v>-1.3580246913580199E-11</v>
      </c>
      <c r="K33" s="12">
        <v>-1.3580246913580199E-11</v>
      </c>
      <c r="L33" s="12">
        <v>0</v>
      </c>
      <c r="M33" s="12">
        <v>2.0000000000000001E-4</v>
      </c>
      <c r="N33" s="12">
        <v>96.716666666666654</v>
      </c>
      <c r="O33" s="12">
        <v>96.716666666666654</v>
      </c>
      <c r="P33" s="12">
        <v>9.5254999999999998E-9</v>
      </c>
      <c r="Q33" s="12">
        <v>0</v>
      </c>
      <c r="R33" s="12">
        <v>3.3666666666666667E-5</v>
      </c>
      <c r="S33" s="12">
        <v>1.3441666666666665E-5</v>
      </c>
      <c r="T33" s="12">
        <v>1.3441666666666665E-5</v>
      </c>
      <c r="U33" s="12">
        <v>0</v>
      </c>
      <c r="V33" s="12">
        <v>0</v>
      </c>
      <c r="W33" s="12">
        <v>2.8166666666666669</v>
      </c>
      <c r="X33" s="12">
        <v>5233.333333333333</v>
      </c>
      <c r="Y33" s="12">
        <f t="shared" si="17"/>
        <v>6.0000000000000006E-4</v>
      </c>
      <c r="Z33" s="12">
        <f t="shared" si="17"/>
        <v>8.0000000000000004E-4</v>
      </c>
      <c r="AA33" s="5">
        <v>2</v>
      </c>
      <c r="BB33" s="54"/>
    </row>
    <row r="34" spans="1:54" x14ac:dyDescent="0.25">
      <c r="B34" s="5">
        <v>11</v>
      </c>
      <c r="C34" s="12">
        <v>128875977335.9171</v>
      </c>
      <c r="D34" s="12">
        <v>128875977335.9171</v>
      </c>
      <c r="E34" s="12">
        <v>0.45476661892324544</v>
      </c>
      <c r="F34" s="12">
        <v>0</v>
      </c>
      <c r="G34" s="12">
        <v>43475000000</v>
      </c>
      <c r="H34" s="12">
        <v>49080000000</v>
      </c>
      <c r="I34" s="12">
        <v>49080000000</v>
      </c>
      <c r="J34" s="12">
        <v>-1.5390946502057562E-11</v>
      </c>
      <c r="K34" s="12">
        <v>-1.5390946502057562E-11</v>
      </c>
      <c r="L34" s="12">
        <v>0</v>
      </c>
      <c r="M34" s="12">
        <v>2.0000000000000001E-4</v>
      </c>
      <c r="N34" s="12">
        <v>58.029999999999994</v>
      </c>
      <c r="O34" s="12">
        <v>58.029999999999994</v>
      </c>
      <c r="P34" s="12">
        <v>1.0787299999999999E-8</v>
      </c>
      <c r="Q34" s="12">
        <v>0</v>
      </c>
      <c r="R34" s="12">
        <v>2.4199999999999999E-5</v>
      </c>
      <c r="S34" s="12">
        <v>1.4344999999999999E-5</v>
      </c>
      <c r="T34" s="12">
        <v>1.4344999999999999E-5</v>
      </c>
      <c r="U34" s="12">
        <v>0</v>
      </c>
      <c r="V34" s="12">
        <v>0</v>
      </c>
      <c r="W34" s="12">
        <v>2.97</v>
      </c>
      <c r="X34" s="12">
        <v>5460</v>
      </c>
      <c r="Y34" s="12">
        <f t="shared" si="17"/>
        <v>8.0000000000000004E-4</v>
      </c>
      <c r="Z34" s="12">
        <f t="shared" si="17"/>
        <v>1E-3</v>
      </c>
      <c r="AA34" s="5">
        <v>2</v>
      </c>
      <c r="BB34" s="54"/>
    </row>
    <row r="35" spans="1:54" x14ac:dyDescent="0.25">
      <c r="A35" s="2" t="s">
        <v>329</v>
      </c>
      <c r="B35" s="14">
        <v>12</v>
      </c>
      <c r="C35" s="12">
        <v>129814080798.71936</v>
      </c>
      <c r="D35" s="12">
        <v>129814080798.71936</v>
      </c>
      <c r="E35" s="12">
        <v>0.46082582076557976</v>
      </c>
      <c r="F35" s="12">
        <v>0</v>
      </c>
      <c r="G35" s="12">
        <v>44158333333.333336</v>
      </c>
      <c r="H35" s="12">
        <v>50760000000</v>
      </c>
      <c r="I35" s="12">
        <v>50760000000</v>
      </c>
      <c r="J35" s="12">
        <v>-1.7201646090534921E-11</v>
      </c>
      <c r="K35" s="12">
        <v>-1.7201646090534921E-11</v>
      </c>
      <c r="L35" s="12">
        <v>0</v>
      </c>
      <c r="M35" s="12">
        <v>2.0000000000000001E-4</v>
      </c>
      <c r="N35" s="12">
        <v>19.343333333333288</v>
      </c>
      <c r="O35" s="12">
        <v>19.343333333333288</v>
      </c>
      <c r="P35" s="12">
        <v>1.2049100000000001E-8</v>
      </c>
      <c r="Q35" s="12">
        <v>0</v>
      </c>
      <c r="R35" s="12">
        <v>1.4733333333333322E-5</v>
      </c>
      <c r="S35" s="12">
        <v>1.5248333333333333E-5</v>
      </c>
      <c r="T35" s="12">
        <v>1.5248333333333333E-5</v>
      </c>
      <c r="U35" s="12">
        <v>0</v>
      </c>
      <c r="V35" s="12">
        <v>0</v>
      </c>
      <c r="W35" s="12">
        <v>3.1233333333333335</v>
      </c>
      <c r="X35" s="12">
        <v>5686.666666666667</v>
      </c>
      <c r="Y35" s="12">
        <f t="shared" si="17"/>
        <v>1E-3</v>
      </c>
      <c r="Z35" s="12">
        <f t="shared" si="17"/>
        <v>1.2000000000000001E-3</v>
      </c>
      <c r="AA35" s="5">
        <v>2</v>
      </c>
      <c r="BB35" s="54"/>
    </row>
    <row r="36" spans="1:54" x14ac:dyDescent="0.25">
      <c r="B36" s="1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5"/>
      <c r="BB36" s="54"/>
    </row>
    <row r="37" spans="1:54" x14ac:dyDescent="0.25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5"/>
      <c r="BB37" s="54"/>
    </row>
    <row r="38" spans="1:54" x14ac:dyDescent="0.25">
      <c r="B38" s="1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5"/>
      <c r="BB38" s="54"/>
    </row>
    <row r="39" spans="1:54" x14ac:dyDescent="0.25">
      <c r="A39" s="50" t="s">
        <v>330</v>
      </c>
      <c r="B39" t="s">
        <v>288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5"/>
      <c r="BB39" s="54"/>
    </row>
    <row r="40" spans="1:54" x14ac:dyDescent="0.25">
      <c r="BB40" s="54"/>
    </row>
    <row r="41" spans="1:54" x14ac:dyDescent="0.25">
      <c r="BB41" s="54"/>
    </row>
    <row r="42" spans="1:54" x14ac:dyDescent="0.25">
      <c r="BB42" s="54"/>
    </row>
    <row r="43" spans="1:54" x14ac:dyDescent="0.25">
      <c r="A43" t="s">
        <v>146</v>
      </c>
      <c r="B43" s="2" t="s">
        <v>108</v>
      </c>
      <c r="C43" s="2" t="s">
        <v>111</v>
      </c>
      <c r="D43" s="2" t="s">
        <v>284</v>
      </c>
      <c r="E43" s="2" t="s">
        <v>285</v>
      </c>
      <c r="F43" s="2" t="s">
        <v>286</v>
      </c>
      <c r="G43" s="2" t="s">
        <v>135</v>
      </c>
      <c r="H43" s="2" t="s">
        <v>331</v>
      </c>
      <c r="I43" s="2" t="s">
        <v>280</v>
      </c>
      <c r="J43" s="2" t="s">
        <v>287</v>
      </c>
      <c r="BB43" s="54"/>
    </row>
    <row r="44" spans="1:54" x14ac:dyDescent="0.25">
      <c r="B44" s="1">
        <v>181353146853.14685</v>
      </c>
      <c r="C44" s="1">
        <v>130283132530.12048</v>
      </c>
      <c r="D44" s="1">
        <v>2.3999999999999998E-3</v>
      </c>
      <c r="E44">
        <v>-1.1000000000000001E-3</v>
      </c>
      <c r="F44" s="1">
        <v>5</v>
      </c>
      <c r="G44">
        <f>(0.5+E44/D44)^F44</f>
        <v>1.2558674125514264E-7</v>
      </c>
      <c r="H44" s="1">
        <v>0.6</v>
      </c>
      <c r="I44" s="1">
        <f>1+2*E44/D44</f>
        <v>8.3333333333333148E-2</v>
      </c>
      <c r="J44" s="1">
        <f>(B44-C44)*G44+C44-(B44+C44)*(H44/2)*I44</f>
        <v>122492231959.25549</v>
      </c>
      <c r="BB44" s="54"/>
    </row>
    <row r="45" spans="1:54" x14ac:dyDescent="0.25">
      <c r="B45" s="1">
        <v>181353146853.14685</v>
      </c>
      <c r="C45" s="1">
        <v>130283132530.12048</v>
      </c>
      <c r="D45" s="1">
        <v>2.3999999999999998E-3</v>
      </c>
      <c r="E45">
        <f>-0.001+0.0001</f>
        <v>-8.9999999999999998E-4</v>
      </c>
      <c r="F45" s="1">
        <v>5</v>
      </c>
      <c r="G45">
        <f t="shared" ref="G45:G55" si="18">(0.5+E45/D45)^F45</f>
        <v>3.0517578125E-5</v>
      </c>
      <c r="H45" s="1">
        <v>0.6</v>
      </c>
      <c r="I45" s="1">
        <f t="shared" ref="I45:I55" si="19">1+2*E45/D45</f>
        <v>0.25</v>
      </c>
      <c r="J45" s="1">
        <f t="shared" ref="J45:J55" si="20">(B45-C45)*G45+C45-(B45+C45)*(H45/2)*I45</f>
        <v>106911970109.52737</v>
      </c>
      <c r="BB45" s="54"/>
    </row>
    <row r="46" spans="1:54" x14ac:dyDescent="0.25">
      <c r="A46" s="21"/>
      <c r="B46" s="1">
        <v>181353146853.14685</v>
      </c>
      <c r="C46" s="1">
        <v>130283132530.12048</v>
      </c>
      <c r="D46" s="1">
        <v>2.3999999999999998E-3</v>
      </c>
      <c r="E46">
        <f>E45+0.0002</f>
        <v>-6.9999999999999999E-4</v>
      </c>
      <c r="F46" s="1">
        <v>5</v>
      </c>
      <c r="G46">
        <f t="shared" si="18"/>
        <v>3.9245856642232494E-4</v>
      </c>
      <c r="H46" s="1">
        <v>0.6</v>
      </c>
      <c r="I46" s="1">
        <f t="shared" si="19"/>
        <v>0.41666666666666663</v>
      </c>
      <c r="J46" s="1">
        <f t="shared" si="20"/>
        <v>91348640471.820465</v>
      </c>
      <c r="BB46" s="54"/>
    </row>
    <row r="47" spans="1:54" x14ac:dyDescent="0.25">
      <c r="B47" s="1">
        <v>181353146853.14685</v>
      </c>
      <c r="C47" s="1">
        <v>130283132530.12048</v>
      </c>
      <c r="D47" s="1">
        <v>2.3999999999999998E-3</v>
      </c>
      <c r="E47">
        <f t="shared" ref="E47:E54" si="21">E46+0.0002</f>
        <v>-5.0000000000000001E-4</v>
      </c>
      <c r="F47" s="1">
        <v>5</v>
      </c>
      <c r="G47">
        <f t="shared" si="18"/>
        <v>2.110736360275204E-3</v>
      </c>
      <c r="H47" s="1">
        <v>0.6</v>
      </c>
      <c r="I47" s="1">
        <f t="shared" si="19"/>
        <v>0.58333333333333326</v>
      </c>
      <c r="J47" s="1">
        <f t="shared" si="20"/>
        <v>75854578974.200104</v>
      </c>
    </row>
    <row r="48" spans="1:54" x14ac:dyDescent="0.25">
      <c r="B48" s="1">
        <v>181353146853.14685</v>
      </c>
      <c r="C48" s="1">
        <v>130283132530.12048</v>
      </c>
      <c r="D48" s="1">
        <v>2.3999999999999998E-3</v>
      </c>
      <c r="E48">
        <f t="shared" si="21"/>
        <v>-3.0000000000000003E-4</v>
      </c>
      <c r="F48" s="1">
        <v>5</v>
      </c>
      <c r="G48">
        <f t="shared" si="18"/>
        <v>7.415771484375E-3</v>
      </c>
      <c r="H48" s="1">
        <v>0.6</v>
      </c>
      <c r="I48" s="1">
        <f t="shared" si="19"/>
        <v>0.75</v>
      </c>
      <c r="J48" s="1">
        <f t="shared" si="20"/>
        <v>60543693224.80867</v>
      </c>
    </row>
    <row r="49" spans="1:10" x14ac:dyDescent="0.25">
      <c r="B49" s="1">
        <v>181353146853.14685</v>
      </c>
      <c r="C49" s="1">
        <v>130283132530.12048</v>
      </c>
      <c r="D49" s="1">
        <v>2.3999999999999998E-3</v>
      </c>
      <c r="E49">
        <f t="shared" si="21"/>
        <v>-1.0000000000000002E-4</v>
      </c>
      <c r="F49" s="1">
        <v>5</v>
      </c>
      <c r="G49">
        <f t="shared" si="18"/>
        <v>2.0225870265882195E-2</v>
      </c>
      <c r="H49" s="1">
        <v>0.6</v>
      </c>
      <c r="I49" s="1">
        <f t="shared" si="19"/>
        <v>0.91666666666666663</v>
      </c>
      <c r="J49" s="1">
        <f t="shared" si="20"/>
        <v>45616091183.89624</v>
      </c>
    </row>
    <row r="50" spans="1:10" x14ac:dyDescent="0.25">
      <c r="B50" s="1">
        <v>181353146853.14685</v>
      </c>
      <c r="C50" s="1">
        <v>130283132530.12048</v>
      </c>
      <c r="D50" s="1">
        <v>2.3999999999999998E-3</v>
      </c>
      <c r="E50">
        <f t="shared" si="21"/>
        <v>9.9999999999999991E-5</v>
      </c>
      <c r="F50" s="1">
        <v>5</v>
      </c>
      <c r="G50">
        <f t="shared" si="18"/>
        <v>4.662947792084618E-2</v>
      </c>
      <c r="H50" s="1">
        <v>0.6</v>
      </c>
      <c r="I50" s="1">
        <f t="shared" si="19"/>
        <v>1.0833333333333333</v>
      </c>
      <c r="J50" s="1">
        <f t="shared" si="20"/>
        <v>31382709835.851471</v>
      </c>
    </row>
    <row r="51" spans="1:10" x14ac:dyDescent="0.25">
      <c r="B51" s="1">
        <v>181353146853.14685</v>
      </c>
      <c r="C51" s="1">
        <v>130283132530.12048</v>
      </c>
      <c r="D51" s="1">
        <v>2.3999999999999998E-3</v>
      </c>
      <c r="E51">
        <f t="shared" si="21"/>
        <v>3.0000000000000003E-4</v>
      </c>
      <c r="F51" s="1">
        <v>5</v>
      </c>
      <c r="G51">
        <f t="shared" si="18"/>
        <v>9.5367431640625E-2</v>
      </c>
      <c r="H51" s="1">
        <v>0.6</v>
      </c>
      <c r="I51" s="1">
        <f t="shared" si="19"/>
        <v>1.25</v>
      </c>
      <c r="J51" s="1">
        <f t="shared" si="20"/>
        <v>18289943861.232193</v>
      </c>
    </row>
    <row r="52" spans="1:10" x14ac:dyDescent="0.25">
      <c r="B52" s="1">
        <v>181353146853.14685</v>
      </c>
      <c r="C52" s="1">
        <v>130283132530.12048</v>
      </c>
      <c r="D52" s="1">
        <v>2.3999999999999998E-3</v>
      </c>
      <c r="E52">
        <f t="shared" si="21"/>
        <v>5.0000000000000001E-4</v>
      </c>
      <c r="F52" s="1">
        <v>5</v>
      </c>
      <c r="G52">
        <f t="shared" si="18"/>
        <v>0.17831521367830508</v>
      </c>
      <c r="H52" s="1">
        <v>0.6</v>
      </c>
      <c r="I52" s="1">
        <f t="shared" si="19"/>
        <v>1.4166666666666667</v>
      </c>
      <c r="J52" s="1">
        <f t="shared" si="20"/>
        <v>6944274308.7964172</v>
      </c>
    </row>
    <row r="53" spans="1:10" x14ac:dyDescent="0.25">
      <c r="B53" s="1">
        <v>181353146853.14685</v>
      </c>
      <c r="C53" s="1">
        <v>130283132530.12048</v>
      </c>
      <c r="D53" s="1">
        <v>2.3999999999999998E-3</v>
      </c>
      <c r="E53">
        <f t="shared" si="21"/>
        <v>6.9999999999999999E-4</v>
      </c>
      <c r="F53" s="1">
        <v>5</v>
      </c>
      <c r="G53">
        <f t="shared" si="18"/>
        <v>0.3109652044351211</v>
      </c>
      <c r="H53" s="1">
        <v>0.6</v>
      </c>
      <c r="I53" s="1">
        <f t="shared" si="19"/>
        <v>1.5833333333333335</v>
      </c>
      <c r="J53" s="1">
        <f t="shared" si="20"/>
        <v>-1863102732.4670715</v>
      </c>
    </row>
    <row r="54" spans="1:10" x14ac:dyDescent="0.25">
      <c r="A54" s="1"/>
      <c r="B54" s="1">
        <v>181353146853.14685</v>
      </c>
      <c r="C54" s="1">
        <v>130283132530.12048</v>
      </c>
      <c r="D54" s="1">
        <v>2.3999999999999998E-3</v>
      </c>
      <c r="E54">
        <f t="shared" si="21"/>
        <v>8.9999999999999998E-4</v>
      </c>
      <c r="F54" s="1">
        <v>5</v>
      </c>
      <c r="G54">
        <f t="shared" si="18"/>
        <v>0.512908935546875</v>
      </c>
      <c r="H54" s="1">
        <v>0.6</v>
      </c>
      <c r="I54" s="1">
        <f t="shared" si="19"/>
        <v>1.75</v>
      </c>
      <c r="J54" s="1">
        <f t="shared" si="20"/>
        <v>-7131647461.3077393</v>
      </c>
    </row>
    <row r="55" spans="1:10" x14ac:dyDescent="0.25">
      <c r="A55" s="1"/>
      <c r="B55" s="31">
        <v>181353146853.14685</v>
      </c>
      <c r="C55" s="31">
        <v>130283132530.12048</v>
      </c>
      <c r="D55" s="1">
        <v>2.3999999999999998E-3</v>
      </c>
      <c r="E55" s="21">
        <v>1.1000000000000001E-3</v>
      </c>
      <c r="F55" s="1">
        <v>5</v>
      </c>
      <c r="G55">
        <f t="shared" si="18"/>
        <v>0.80831934297035812</v>
      </c>
      <c r="H55" s="1">
        <v>0.6</v>
      </c>
      <c r="I55" s="1">
        <f t="shared" si="19"/>
        <v>1.916666666666667</v>
      </c>
      <c r="J55" s="1">
        <f t="shared" si="20"/>
        <v>-7626847692.1828003</v>
      </c>
    </row>
    <row r="56" spans="1:10" x14ac:dyDescent="0.25">
      <c r="A56" s="1"/>
      <c r="B56" s="1"/>
      <c r="C56" s="1"/>
      <c r="D56" s="1"/>
      <c r="F56" s="1"/>
      <c r="H56" s="1"/>
      <c r="J56" s="1"/>
    </row>
    <row r="57" spans="1:10" x14ac:dyDescent="0.25">
      <c r="A57" t="s">
        <v>152</v>
      </c>
      <c r="B57" s="2" t="s">
        <v>108</v>
      </c>
      <c r="C57" s="2" t="s">
        <v>111</v>
      </c>
      <c r="D57" s="2" t="s">
        <v>284</v>
      </c>
      <c r="E57" s="2" t="s">
        <v>285</v>
      </c>
      <c r="F57" s="2" t="s">
        <v>286</v>
      </c>
      <c r="G57" s="2" t="s">
        <v>135</v>
      </c>
      <c r="H57" s="2" t="s">
        <v>279</v>
      </c>
      <c r="I57" s="2" t="s">
        <v>280</v>
      </c>
      <c r="J57" s="2" t="s">
        <v>287</v>
      </c>
    </row>
    <row r="58" spans="1:10" x14ac:dyDescent="0.25">
      <c r="B58" s="1">
        <v>0.6048951048951049</v>
      </c>
      <c r="C58" s="1">
        <v>0.46385542168674698</v>
      </c>
      <c r="D58" s="1">
        <v>2.3999999999999998E-3</v>
      </c>
      <c r="E58">
        <v>-1.1000000000000001E-3</v>
      </c>
      <c r="F58" s="1">
        <v>10</v>
      </c>
      <c r="G58">
        <f>(0.5+E58/D58)^F58</f>
        <v>1.5772029579086145E-14</v>
      </c>
      <c r="H58" s="1">
        <v>0.6</v>
      </c>
      <c r="I58" s="1">
        <f t="shared" ref="I58:I69" si="22">1+2*E58/D58</f>
        <v>8.3333333333333148E-2</v>
      </c>
      <c r="J58" s="1">
        <f t="shared" ref="J58:J69" si="23">(B58-C58)*G58+C58-(B58+C58)*(H58/2)*I58</f>
        <v>0.43713665852220296</v>
      </c>
    </row>
    <row r="59" spans="1:10" x14ac:dyDescent="0.25">
      <c r="B59" s="1">
        <v>0.6048951048951049</v>
      </c>
      <c r="C59" s="1">
        <v>0.46385542168674698</v>
      </c>
      <c r="D59" s="1">
        <v>2.3999999999999998E-3</v>
      </c>
      <c r="E59">
        <f>-0.001+0.0001</f>
        <v>-8.9999999999999998E-4</v>
      </c>
      <c r="F59" s="1">
        <v>10</v>
      </c>
      <c r="G59">
        <f>(0.5+E59/D59)^F59</f>
        <v>9.3132257461547852E-10</v>
      </c>
      <c r="H59" s="1">
        <v>0.6</v>
      </c>
      <c r="I59" s="1">
        <f t="shared" si="22"/>
        <v>0.25</v>
      </c>
      <c r="J59" s="1">
        <f t="shared" si="23"/>
        <v>0.38369913232446151</v>
      </c>
    </row>
    <row r="60" spans="1:10" x14ac:dyDescent="0.25">
      <c r="A60" s="21"/>
      <c r="B60" s="1">
        <v>0.6048951048951049</v>
      </c>
      <c r="C60" s="1">
        <v>0.46385542168674698</v>
      </c>
      <c r="D60" s="1">
        <v>2.3999999999999998E-3</v>
      </c>
      <c r="E60">
        <f>E59+0.0002</f>
        <v>-6.9999999999999999E-4</v>
      </c>
      <c r="F60" s="1">
        <v>10</v>
      </c>
      <c r="G60">
        <f t="shared" ref="G60:G69" si="24">(0.5+E60/D60)^F60</f>
        <v>1.5402372635826642E-7</v>
      </c>
      <c r="H60" s="1">
        <v>0.6</v>
      </c>
      <c r="I60" s="1">
        <f t="shared" si="22"/>
        <v>0.41666666666666663</v>
      </c>
      <c r="J60" s="1">
        <f t="shared" si="23"/>
        <v>0.33026162758747307</v>
      </c>
    </row>
    <row r="61" spans="1:10" x14ac:dyDescent="0.25">
      <c r="B61" s="1">
        <v>0.6048951048951049</v>
      </c>
      <c r="C61" s="1">
        <v>0.46385542168674698</v>
      </c>
      <c r="D61" s="1">
        <v>2.3999999999999998E-3</v>
      </c>
      <c r="E61">
        <f t="shared" ref="E61:E68" si="25">E60+0.0002</f>
        <v>-5.0000000000000001E-4</v>
      </c>
      <c r="F61" s="1">
        <v>10</v>
      </c>
      <c r="G61">
        <f t="shared" si="24"/>
        <v>4.4552079825878168E-6</v>
      </c>
      <c r="H61" s="1">
        <v>0.6</v>
      </c>
      <c r="I61" s="1">
        <f t="shared" si="22"/>
        <v>0.58333333333333326</v>
      </c>
      <c r="J61" s="1">
        <f t="shared" si="23"/>
        <v>0.27682470789604541</v>
      </c>
    </row>
    <row r="62" spans="1:10" x14ac:dyDescent="0.25">
      <c r="B62" s="1">
        <v>0.6048951048951049</v>
      </c>
      <c r="C62" s="1">
        <v>0.46385542168674698</v>
      </c>
      <c r="D62" s="1">
        <v>2.3999999999999998E-3</v>
      </c>
      <c r="E62">
        <f t="shared" si="25"/>
        <v>-3.0000000000000003E-4</v>
      </c>
      <c r="F62" s="1">
        <v>10</v>
      </c>
      <c r="G62">
        <f t="shared" si="24"/>
        <v>5.4993666708469391E-5</v>
      </c>
      <c r="H62" s="1">
        <v>0.6</v>
      </c>
      <c r="I62" s="1">
        <f t="shared" si="22"/>
        <v>0.75</v>
      </c>
      <c r="J62" s="1">
        <f t="shared" si="23"/>
        <v>0.22339430949516131</v>
      </c>
    </row>
    <row r="63" spans="1:10" x14ac:dyDescent="0.25">
      <c r="B63" s="1">
        <v>0.6048951048951049</v>
      </c>
      <c r="C63" s="1">
        <v>0.46385542168674698</v>
      </c>
      <c r="D63" s="1">
        <v>2.3999999999999998E-3</v>
      </c>
      <c r="E63">
        <f t="shared" si="25"/>
        <v>-1.0000000000000002E-4</v>
      </c>
      <c r="F63" s="1">
        <v>10</v>
      </c>
      <c r="G63">
        <f t="shared" si="24"/>
        <v>4.0908582801229746E-4</v>
      </c>
      <c r="H63" s="1">
        <v>0.6</v>
      </c>
      <c r="I63" s="1">
        <f t="shared" si="22"/>
        <v>0.91666666666666663</v>
      </c>
      <c r="J63" s="1">
        <f t="shared" si="23"/>
        <v>0.17000672421232554</v>
      </c>
    </row>
    <row r="64" spans="1:10" x14ac:dyDescent="0.25">
      <c r="B64" s="1">
        <v>0.6048951048951049</v>
      </c>
      <c r="C64" s="1">
        <v>0.46385542168674698</v>
      </c>
      <c r="D64" s="1">
        <v>2.3999999999999998E-3</v>
      </c>
      <c r="E64">
        <f t="shared" si="25"/>
        <v>9.9999999999999991E-5</v>
      </c>
      <c r="F64" s="1">
        <v>10</v>
      </c>
      <c r="G64">
        <f t="shared" si="24"/>
        <v>2.1743082111706814E-3</v>
      </c>
      <c r="H64" s="1">
        <v>0.6</v>
      </c>
      <c r="I64" s="1">
        <f t="shared" si="22"/>
        <v>1.0833333333333333</v>
      </c>
      <c r="J64" s="1">
        <f t="shared" si="23"/>
        <v>0.11681816428894592</v>
      </c>
    </row>
    <row r="65" spans="1:10" x14ac:dyDescent="0.25">
      <c r="B65" s="1">
        <v>0.6048951048951049</v>
      </c>
      <c r="C65" s="1">
        <v>0.46385542168674698</v>
      </c>
      <c r="D65" s="1">
        <v>2.3999999999999998E-3</v>
      </c>
      <c r="E65">
        <f t="shared" si="25"/>
        <v>3.0000000000000003E-4</v>
      </c>
      <c r="F65" s="1">
        <v>10</v>
      </c>
      <c r="G65">
        <f t="shared" si="24"/>
        <v>9.0949470177292824E-3</v>
      </c>
      <c r="H65" s="1">
        <v>0.6</v>
      </c>
      <c r="I65" s="1">
        <f t="shared" si="22"/>
        <v>1.25</v>
      </c>
      <c r="J65" s="1">
        <f t="shared" si="23"/>
        <v>6.4356722664729804E-2</v>
      </c>
    </row>
    <row r="66" spans="1:10" x14ac:dyDescent="0.25">
      <c r="B66" s="1">
        <v>0.6048951048951049</v>
      </c>
      <c r="C66" s="1">
        <v>0.46385542168674698</v>
      </c>
      <c r="D66" s="1">
        <v>2.3999999999999998E-3</v>
      </c>
      <c r="E66">
        <f t="shared" si="25"/>
        <v>5.0000000000000001E-4</v>
      </c>
      <c r="F66" s="1">
        <v>10</v>
      </c>
      <c r="G66">
        <f t="shared" si="24"/>
        <v>3.1796315429139591E-2</v>
      </c>
      <c r="H66" s="1">
        <v>0.6</v>
      </c>
      <c r="I66" s="1">
        <f t="shared" si="22"/>
        <v>1.4166666666666667</v>
      </c>
      <c r="J66" s="1">
        <f t="shared" si="23"/>
        <v>1.4120990144778744E-2</v>
      </c>
    </row>
    <row r="67" spans="1:10" x14ac:dyDescent="0.25">
      <c r="B67" s="1">
        <v>0.6048951048951049</v>
      </c>
      <c r="C67" s="1">
        <v>0.46385542168674698</v>
      </c>
      <c r="D67" s="1">
        <v>2.3999999999999998E-3</v>
      </c>
      <c r="E67">
        <f t="shared" si="25"/>
        <v>6.9999999999999999E-4</v>
      </c>
      <c r="F67" s="1">
        <v>10</v>
      </c>
      <c r="G67">
        <f t="shared" si="24"/>
        <v>9.6699358369376653E-2</v>
      </c>
      <c r="H67" s="1">
        <v>0.6</v>
      </c>
      <c r="I67" s="1">
        <f t="shared" si="22"/>
        <v>1.5833333333333335</v>
      </c>
      <c r="J67" s="1">
        <f t="shared" si="23"/>
        <v>-3.016263156876442E-2</v>
      </c>
    </row>
    <row r="68" spans="1:10" x14ac:dyDescent="0.25">
      <c r="B68" s="1">
        <v>0.6048951048951049</v>
      </c>
      <c r="C68" s="1">
        <v>0.46385542168674698</v>
      </c>
      <c r="D68" s="1">
        <v>2.3999999999999998E-3</v>
      </c>
      <c r="E68">
        <f t="shared" si="25"/>
        <v>8.9999999999999998E-4</v>
      </c>
      <c r="F68" s="1">
        <v>10</v>
      </c>
      <c r="G68">
        <f t="shared" si="24"/>
        <v>0.26307557616382837</v>
      </c>
      <c r="H68" s="1">
        <v>0.6</v>
      </c>
      <c r="I68" s="1">
        <f t="shared" si="22"/>
        <v>1.75</v>
      </c>
      <c r="J68" s="1">
        <f t="shared" si="23"/>
        <v>-6.0134508846722667E-2</v>
      </c>
    </row>
    <row r="69" spans="1:10" x14ac:dyDescent="0.25">
      <c r="B69" s="1">
        <v>0.6048951048951049</v>
      </c>
      <c r="C69" s="1">
        <v>0.46385542168674698</v>
      </c>
      <c r="D69" s="1">
        <v>2.3999999999999998E-3</v>
      </c>
      <c r="E69" s="21">
        <v>1.1000000000000001E-3</v>
      </c>
      <c r="F69" s="1">
        <v>10</v>
      </c>
      <c r="G69">
        <f t="shared" si="24"/>
        <v>0.65338016022003131</v>
      </c>
      <c r="H69" s="1">
        <v>0.6</v>
      </c>
      <c r="I69" s="1">
        <f t="shared" si="22"/>
        <v>1.916666666666667</v>
      </c>
      <c r="J69" s="1">
        <f t="shared" si="23"/>
        <v>-5.8523600285758648E-2</v>
      </c>
    </row>
    <row r="71" spans="1:10" x14ac:dyDescent="0.25">
      <c r="A71" t="s">
        <v>232</v>
      </c>
      <c r="B71" s="2" t="s">
        <v>108</v>
      </c>
      <c r="C71" s="2" t="s">
        <v>111</v>
      </c>
      <c r="D71" s="2" t="s">
        <v>284</v>
      </c>
      <c r="E71" s="2" t="s">
        <v>285</v>
      </c>
      <c r="F71" s="2" t="s">
        <v>286</v>
      </c>
      <c r="G71" s="2" t="s">
        <v>135</v>
      </c>
      <c r="H71" s="2" t="s">
        <v>279</v>
      </c>
      <c r="I71" s="2" t="s">
        <v>280</v>
      </c>
      <c r="J71" s="2" t="s">
        <v>287</v>
      </c>
    </row>
    <row r="72" spans="1:10" x14ac:dyDescent="0.25">
      <c r="B72" s="1">
        <v>56500000000</v>
      </c>
      <c r="C72" s="1">
        <v>44500000000</v>
      </c>
      <c r="D72" s="1">
        <v>2.3999999999999998E-3</v>
      </c>
      <c r="E72">
        <v>-1.1000000000000001E-3</v>
      </c>
      <c r="F72" s="1">
        <v>10</v>
      </c>
      <c r="G72">
        <f>(0.5+E72/D72)^F72</f>
        <v>1.5772029579086145E-14</v>
      </c>
      <c r="H72" s="1">
        <v>0.6</v>
      </c>
      <c r="I72" s="1">
        <f t="shared" ref="I72:I83" si="26">1+2*E72/D72</f>
        <v>8.3333333333333148E-2</v>
      </c>
      <c r="J72" s="1">
        <f t="shared" ref="J72:J83" si="27">(B72-C72)*G72+C72-(B72+C72)*(H72/2)*I72</f>
        <v>41975000000.000198</v>
      </c>
    </row>
    <row r="73" spans="1:10" x14ac:dyDescent="0.25">
      <c r="B73" s="1">
        <v>56500000000</v>
      </c>
      <c r="C73" s="1">
        <v>44500000000</v>
      </c>
      <c r="D73" s="1">
        <v>2.3999999999999998E-3</v>
      </c>
      <c r="E73">
        <f>-0.001+0.0001</f>
        <v>-8.9999999999999998E-4</v>
      </c>
      <c r="F73" s="1">
        <v>10</v>
      </c>
      <c r="G73">
        <f>(0.5+E73/D73)^F73</f>
        <v>9.3132257461547852E-10</v>
      </c>
      <c r="H73" s="1">
        <v>0.6</v>
      </c>
      <c r="I73" s="1">
        <f t="shared" si="26"/>
        <v>0.25</v>
      </c>
      <c r="J73" s="1">
        <f t="shared" si="27"/>
        <v>36925000011.175873</v>
      </c>
    </row>
    <row r="74" spans="1:10" x14ac:dyDescent="0.25">
      <c r="A74" s="21"/>
      <c r="B74" s="1">
        <v>56500000000</v>
      </c>
      <c r="C74" s="1">
        <v>44500000000</v>
      </c>
      <c r="D74" s="1">
        <v>2.3999999999999998E-3</v>
      </c>
      <c r="E74">
        <f>E73+0.0002</f>
        <v>-6.9999999999999999E-4</v>
      </c>
      <c r="F74" s="1">
        <v>10</v>
      </c>
      <c r="G74">
        <f t="shared" ref="G74:G83" si="28">(0.5+E74/D74)^F74</f>
        <v>1.5402372635826642E-7</v>
      </c>
      <c r="H74" s="1">
        <v>0.6</v>
      </c>
      <c r="I74" s="1">
        <f t="shared" si="26"/>
        <v>0.41666666666666663</v>
      </c>
      <c r="J74" s="1">
        <f t="shared" si="27"/>
        <v>31875001848.284714</v>
      </c>
    </row>
    <row r="75" spans="1:10" x14ac:dyDescent="0.25">
      <c r="B75" s="1">
        <v>56500000000</v>
      </c>
      <c r="C75" s="1">
        <v>44500000000</v>
      </c>
      <c r="D75" s="1">
        <v>2.3999999999999998E-3</v>
      </c>
      <c r="E75">
        <f t="shared" ref="E75:E82" si="29">E74+0.0002</f>
        <v>-5.0000000000000001E-4</v>
      </c>
      <c r="F75" s="1">
        <v>10</v>
      </c>
      <c r="G75">
        <f t="shared" si="28"/>
        <v>4.4552079825878168E-6</v>
      </c>
      <c r="H75" s="1">
        <v>0.6</v>
      </c>
      <c r="I75" s="1">
        <f t="shared" si="26"/>
        <v>0.58333333333333326</v>
      </c>
      <c r="J75" s="1">
        <f t="shared" si="27"/>
        <v>26825053462.495792</v>
      </c>
    </row>
    <row r="76" spans="1:10" x14ac:dyDescent="0.25">
      <c r="B76" s="1">
        <v>56500000000</v>
      </c>
      <c r="C76" s="1">
        <v>44500000000</v>
      </c>
      <c r="D76" s="1">
        <v>2.3999999999999998E-3</v>
      </c>
      <c r="E76">
        <f t="shared" si="29"/>
        <v>-3.0000000000000003E-4</v>
      </c>
      <c r="F76" s="1">
        <v>10</v>
      </c>
      <c r="G76">
        <f t="shared" si="28"/>
        <v>5.4993666708469391E-5</v>
      </c>
      <c r="H76" s="1">
        <v>0.6</v>
      </c>
      <c r="I76" s="1">
        <f t="shared" si="26"/>
        <v>0.75</v>
      </c>
      <c r="J76" s="1">
        <f t="shared" si="27"/>
        <v>21775659924.000504</v>
      </c>
    </row>
    <row r="77" spans="1:10" x14ac:dyDescent="0.25">
      <c r="B77" s="1">
        <v>56500000000</v>
      </c>
      <c r="C77" s="1">
        <v>44500000000</v>
      </c>
      <c r="D77" s="1">
        <v>2.3999999999999998E-3</v>
      </c>
      <c r="E77">
        <f t="shared" si="29"/>
        <v>-1.0000000000000002E-4</v>
      </c>
      <c r="F77" s="1">
        <v>10</v>
      </c>
      <c r="G77">
        <f t="shared" si="28"/>
        <v>4.0908582801229746E-4</v>
      </c>
      <c r="H77" s="1">
        <v>0.6</v>
      </c>
      <c r="I77" s="1">
        <f t="shared" si="26"/>
        <v>0.91666666666666663</v>
      </c>
      <c r="J77" s="1">
        <f t="shared" si="27"/>
        <v>16729909029.93615</v>
      </c>
    </row>
    <row r="78" spans="1:10" x14ac:dyDescent="0.25">
      <c r="B78" s="1">
        <v>56500000000</v>
      </c>
      <c r="C78" s="1">
        <v>44500000000</v>
      </c>
      <c r="D78" s="1">
        <v>2.3999999999999998E-3</v>
      </c>
      <c r="E78">
        <f t="shared" si="29"/>
        <v>9.9999999999999991E-5</v>
      </c>
      <c r="F78" s="1">
        <v>10</v>
      </c>
      <c r="G78">
        <f t="shared" si="28"/>
        <v>2.1743082111706814E-3</v>
      </c>
      <c r="H78" s="1">
        <v>0.6</v>
      </c>
      <c r="I78" s="1">
        <f t="shared" si="26"/>
        <v>1.0833333333333333</v>
      </c>
      <c r="J78" s="1">
        <f t="shared" si="27"/>
        <v>11701091698.534054</v>
      </c>
    </row>
    <row r="79" spans="1:10" x14ac:dyDescent="0.25">
      <c r="B79" s="1">
        <v>56500000000</v>
      </c>
      <c r="C79" s="1">
        <v>44500000000</v>
      </c>
      <c r="D79" s="1">
        <v>2.3999999999999998E-3</v>
      </c>
      <c r="E79">
        <f t="shared" si="29"/>
        <v>3.0000000000000003E-4</v>
      </c>
      <c r="F79" s="1">
        <v>10</v>
      </c>
      <c r="G79">
        <f t="shared" si="28"/>
        <v>9.0949470177292824E-3</v>
      </c>
      <c r="H79" s="1">
        <v>0.6</v>
      </c>
      <c r="I79" s="1">
        <f t="shared" si="26"/>
        <v>1.25</v>
      </c>
      <c r="J79" s="1">
        <f t="shared" si="27"/>
        <v>6734139364.2127533</v>
      </c>
    </row>
    <row r="80" spans="1:10" x14ac:dyDescent="0.25">
      <c r="B80" s="1">
        <v>56500000000</v>
      </c>
      <c r="C80" s="1">
        <v>44500000000</v>
      </c>
      <c r="D80" s="1">
        <v>2.3999999999999998E-3</v>
      </c>
      <c r="E80">
        <f t="shared" si="29"/>
        <v>5.0000000000000001E-4</v>
      </c>
      <c r="F80" s="1">
        <v>10</v>
      </c>
      <c r="G80">
        <f t="shared" si="28"/>
        <v>3.1796315429139591E-2</v>
      </c>
      <c r="H80" s="1">
        <v>0.6</v>
      </c>
      <c r="I80" s="1">
        <f t="shared" si="26"/>
        <v>1.4166666666666667</v>
      </c>
      <c r="J80" s="1">
        <f t="shared" si="27"/>
        <v>1956555785.1496735</v>
      </c>
    </row>
    <row r="81" spans="1:10" x14ac:dyDescent="0.25">
      <c r="B81" s="1">
        <v>56500000000</v>
      </c>
      <c r="C81" s="1">
        <v>44500000000</v>
      </c>
      <c r="D81" s="1">
        <v>2.3999999999999998E-3</v>
      </c>
      <c r="E81">
        <f t="shared" si="29"/>
        <v>6.9999999999999999E-4</v>
      </c>
      <c r="F81" s="1">
        <v>10</v>
      </c>
      <c r="G81">
        <f t="shared" si="28"/>
        <v>9.6699358369376653E-2</v>
      </c>
      <c r="H81" s="1">
        <v>0.6</v>
      </c>
      <c r="I81" s="1">
        <f t="shared" si="26"/>
        <v>1.5833333333333335</v>
      </c>
      <c r="J81" s="1">
        <f t="shared" si="27"/>
        <v>-2314607699.5674896</v>
      </c>
    </row>
    <row r="82" spans="1:10" x14ac:dyDescent="0.25">
      <c r="B82" s="1">
        <v>56500000000</v>
      </c>
      <c r="C82" s="1">
        <v>44500000000</v>
      </c>
      <c r="D82" s="1">
        <v>2.3999999999999998E-3</v>
      </c>
      <c r="E82">
        <f t="shared" si="29"/>
        <v>8.9999999999999998E-4</v>
      </c>
      <c r="F82" s="1">
        <v>10</v>
      </c>
      <c r="G82">
        <f t="shared" si="28"/>
        <v>0.26307557616382837</v>
      </c>
      <c r="H82" s="1">
        <v>0.6</v>
      </c>
      <c r="I82" s="1">
        <f t="shared" si="26"/>
        <v>1.75</v>
      </c>
      <c r="J82" s="1">
        <f t="shared" si="27"/>
        <v>-5368093086.0340576</v>
      </c>
    </row>
    <row r="83" spans="1:10" x14ac:dyDescent="0.25">
      <c r="B83" s="1">
        <v>56500000000</v>
      </c>
      <c r="C83" s="1">
        <v>44500000000</v>
      </c>
      <c r="D83" s="1">
        <v>2.3999999999999998E-3</v>
      </c>
      <c r="E83" s="21">
        <v>1.1000000000000001E-3</v>
      </c>
      <c r="F83" s="1">
        <v>10</v>
      </c>
      <c r="G83">
        <f t="shared" si="28"/>
        <v>0.65338016022003131</v>
      </c>
      <c r="H83" s="1">
        <v>0.6</v>
      </c>
      <c r="I83" s="1">
        <f t="shared" si="26"/>
        <v>1.916666666666667</v>
      </c>
      <c r="J83" s="1">
        <f t="shared" si="27"/>
        <v>-5734438077.3596344</v>
      </c>
    </row>
    <row r="85" spans="1:10" x14ac:dyDescent="0.25">
      <c r="A85" s="3" t="s">
        <v>6</v>
      </c>
      <c r="B85" s="2" t="s">
        <v>108</v>
      </c>
      <c r="C85" s="2" t="s">
        <v>111</v>
      </c>
      <c r="D85" s="2" t="s">
        <v>284</v>
      </c>
      <c r="E85" s="2" t="s">
        <v>285</v>
      </c>
      <c r="F85" s="2" t="s">
        <v>286</v>
      </c>
      <c r="G85" s="2" t="s">
        <v>135</v>
      </c>
      <c r="H85" s="2" t="s">
        <v>279</v>
      </c>
      <c r="I85" s="2" t="s">
        <v>280</v>
      </c>
      <c r="J85" s="2" t="s">
        <v>287</v>
      </c>
    </row>
    <row r="86" spans="1:10" x14ac:dyDescent="0.25">
      <c r="B86" s="1">
        <v>52200000000</v>
      </c>
      <c r="C86" s="1">
        <v>51600000000</v>
      </c>
      <c r="D86" s="1">
        <v>2.3999999999999998E-3</v>
      </c>
      <c r="E86">
        <v>-1.1000000000000001E-3</v>
      </c>
      <c r="F86" s="1">
        <v>10</v>
      </c>
      <c r="G86">
        <f>(0.5+E86/D86)^F86</f>
        <v>1.5772029579086145E-14</v>
      </c>
      <c r="H86" s="1">
        <v>0.6</v>
      </c>
      <c r="I86" s="1">
        <f>1+2*E86/D86</f>
        <v>8.3333333333333148E-2</v>
      </c>
      <c r="J86" s="1">
        <f t="shared" ref="J86:J97" si="30">(B86-C86)*G86+C86-(B86+C86)*(H86/2)*I86</f>
        <v>49005000000.000015</v>
      </c>
    </row>
    <row r="87" spans="1:10" x14ac:dyDescent="0.25">
      <c r="B87" s="1">
        <v>52200000000</v>
      </c>
      <c r="C87" s="1">
        <v>51600000000</v>
      </c>
      <c r="D87" s="1">
        <v>2.3999999999999998E-3</v>
      </c>
      <c r="E87">
        <f>-0.001+0.0001</f>
        <v>-8.9999999999999998E-4</v>
      </c>
      <c r="F87" s="1">
        <v>10</v>
      </c>
      <c r="G87">
        <f t="shared" ref="G87:G97" si="31">(0.5+E87/D87)^F87</f>
        <v>9.3132257461547852E-10</v>
      </c>
      <c r="H87" s="1">
        <v>0.6</v>
      </c>
      <c r="I87" s="1">
        <f t="shared" ref="I87:I97" si="32">1+2*E87/D87</f>
        <v>0.25</v>
      </c>
      <c r="J87" s="1">
        <f t="shared" si="30"/>
        <v>43815000000.558792</v>
      </c>
    </row>
    <row r="88" spans="1:10" x14ac:dyDescent="0.25">
      <c r="B88" s="1">
        <v>52200000000</v>
      </c>
      <c r="C88" s="1">
        <v>51600000000</v>
      </c>
      <c r="D88" s="1">
        <v>2.3999999999999998E-3</v>
      </c>
      <c r="E88">
        <f>E87+0.0002</f>
        <v>-6.9999999999999999E-4</v>
      </c>
      <c r="F88" s="1">
        <v>10</v>
      </c>
      <c r="G88">
        <f t="shared" si="31"/>
        <v>1.5402372635826642E-7</v>
      </c>
      <c r="H88" s="1">
        <v>0.6</v>
      </c>
      <c r="I88" s="1">
        <f t="shared" si="32"/>
        <v>0.41666666666666663</v>
      </c>
      <c r="J88" s="1">
        <f t="shared" si="30"/>
        <v>38625000092.414238</v>
      </c>
    </row>
    <row r="89" spans="1:10" x14ac:dyDescent="0.25">
      <c r="B89" s="1">
        <v>52200000000</v>
      </c>
      <c r="C89" s="1">
        <v>51600000000</v>
      </c>
      <c r="D89" s="1">
        <v>2.3999999999999998E-3</v>
      </c>
      <c r="E89">
        <f t="shared" ref="E89:E96" si="33">E88+0.0002</f>
        <v>-5.0000000000000001E-4</v>
      </c>
      <c r="F89" s="1">
        <v>10</v>
      </c>
      <c r="G89">
        <f t="shared" si="31"/>
        <v>4.4552079825878168E-6</v>
      </c>
      <c r="H89" s="1">
        <v>0.6</v>
      </c>
      <c r="I89" s="1">
        <f t="shared" si="32"/>
        <v>0.58333333333333326</v>
      </c>
      <c r="J89" s="1">
        <f t="shared" si="30"/>
        <v>33435002673.12479</v>
      </c>
    </row>
    <row r="90" spans="1:10" x14ac:dyDescent="0.25">
      <c r="B90" s="1">
        <v>52200000000</v>
      </c>
      <c r="C90" s="1">
        <v>51600000000</v>
      </c>
      <c r="D90" s="1">
        <v>2.3999999999999998E-3</v>
      </c>
      <c r="E90">
        <f t="shared" si="33"/>
        <v>-3.0000000000000003E-4</v>
      </c>
      <c r="F90" s="1">
        <v>10</v>
      </c>
      <c r="G90">
        <f t="shared" si="31"/>
        <v>5.4993666708469391E-5</v>
      </c>
      <c r="H90" s="1">
        <v>0.6</v>
      </c>
      <c r="I90" s="1">
        <f t="shared" si="32"/>
        <v>0.75</v>
      </c>
      <c r="J90" s="1">
        <f t="shared" si="30"/>
        <v>28245032996.200027</v>
      </c>
    </row>
    <row r="91" spans="1:10" x14ac:dyDescent="0.25">
      <c r="B91" s="1">
        <v>52200000000</v>
      </c>
      <c r="C91" s="1">
        <v>51600000000</v>
      </c>
      <c r="D91" s="1">
        <v>2.3999999999999998E-3</v>
      </c>
      <c r="E91">
        <f t="shared" si="33"/>
        <v>-1.0000000000000002E-4</v>
      </c>
      <c r="F91" s="1">
        <v>10</v>
      </c>
      <c r="G91">
        <f t="shared" si="31"/>
        <v>4.0908582801229746E-4</v>
      </c>
      <c r="H91" s="1">
        <v>0.6</v>
      </c>
      <c r="I91" s="1">
        <f t="shared" si="32"/>
        <v>0.91666666666666663</v>
      </c>
      <c r="J91" s="1">
        <f t="shared" si="30"/>
        <v>23055245451.496811</v>
      </c>
    </row>
    <row r="92" spans="1:10" x14ac:dyDescent="0.25">
      <c r="B92" s="1">
        <v>52200000000</v>
      </c>
      <c r="C92" s="1">
        <v>51600000000</v>
      </c>
      <c r="D92" s="1">
        <v>2.3999999999999998E-3</v>
      </c>
      <c r="E92">
        <f t="shared" si="33"/>
        <v>9.9999999999999991E-5</v>
      </c>
      <c r="F92" s="1">
        <v>10</v>
      </c>
      <c r="G92">
        <f t="shared" si="31"/>
        <v>2.1743082111706814E-3</v>
      </c>
      <c r="H92" s="1">
        <v>0.6</v>
      </c>
      <c r="I92" s="1">
        <f t="shared" si="32"/>
        <v>1.0833333333333333</v>
      </c>
      <c r="J92" s="1">
        <f t="shared" si="30"/>
        <v>17866304584.926708</v>
      </c>
    </row>
    <row r="93" spans="1:10" x14ac:dyDescent="0.25">
      <c r="B93" s="1">
        <v>52200000000</v>
      </c>
      <c r="C93" s="1">
        <v>51600000000</v>
      </c>
      <c r="D93" s="1">
        <v>2.3999999999999998E-3</v>
      </c>
      <c r="E93">
        <f t="shared" si="33"/>
        <v>3.0000000000000003E-4</v>
      </c>
      <c r="F93" s="1">
        <v>10</v>
      </c>
      <c r="G93">
        <f t="shared" si="31"/>
        <v>9.0949470177292824E-3</v>
      </c>
      <c r="H93" s="1">
        <v>0.6</v>
      </c>
      <c r="I93" s="1">
        <f t="shared" si="32"/>
        <v>1.25</v>
      </c>
      <c r="J93" s="1">
        <f t="shared" si="30"/>
        <v>12680456968.21064</v>
      </c>
    </row>
    <row r="94" spans="1:10" x14ac:dyDescent="0.25">
      <c r="B94" s="1">
        <v>52200000000</v>
      </c>
      <c r="C94" s="1">
        <v>51600000000</v>
      </c>
      <c r="D94" s="1">
        <v>2.3999999999999998E-3</v>
      </c>
      <c r="E94">
        <f t="shared" si="33"/>
        <v>5.0000000000000001E-4</v>
      </c>
      <c r="F94" s="1">
        <v>10</v>
      </c>
      <c r="G94">
        <f t="shared" si="31"/>
        <v>3.1796315429139591E-2</v>
      </c>
      <c r="H94" s="1">
        <v>0.6</v>
      </c>
      <c r="I94" s="1">
        <f t="shared" si="32"/>
        <v>1.4166666666666667</v>
      </c>
      <c r="J94" s="1">
        <f t="shared" si="30"/>
        <v>7504077789.2574844</v>
      </c>
    </row>
    <row r="95" spans="1:10" x14ac:dyDescent="0.25">
      <c r="B95" s="1">
        <v>52200000000</v>
      </c>
      <c r="C95" s="1">
        <v>51600000000</v>
      </c>
      <c r="D95" s="1">
        <v>2.3999999999999998E-3</v>
      </c>
      <c r="E95">
        <f t="shared" si="33"/>
        <v>6.9999999999999999E-4</v>
      </c>
      <c r="F95" s="1">
        <v>10</v>
      </c>
      <c r="G95">
        <f t="shared" si="31"/>
        <v>9.6699358369376653E-2</v>
      </c>
      <c r="H95" s="1">
        <v>0.6</v>
      </c>
      <c r="I95" s="1">
        <f t="shared" si="32"/>
        <v>1.5833333333333335</v>
      </c>
      <c r="J95" s="1">
        <f t="shared" si="30"/>
        <v>2353019615.0216217</v>
      </c>
    </row>
    <row r="96" spans="1:10" x14ac:dyDescent="0.25">
      <c r="B96" s="1">
        <v>52200000000</v>
      </c>
      <c r="C96" s="1">
        <v>51600000000</v>
      </c>
      <c r="D96" s="1">
        <v>2.3999999999999998E-3</v>
      </c>
      <c r="E96">
        <f t="shared" si="33"/>
        <v>8.9999999999999998E-4</v>
      </c>
      <c r="F96" s="1">
        <v>10</v>
      </c>
      <c r="G96">
        <f t="shared" si="31"/>
        <v>0.26307557616382837</v>
      </c>
      <c r="H96" s="1">
        <v>0.6</v>
      </c>
      <c r="I96" s="1">
        <f t="shared" si="32"/>
        <v>1.75</v>
      </c>
      <c r="J96" s="1">
        <f t="shared" si="30"/>
        <v>-2737154654.3017044</v>
      </c>
    </row>
    <row r="97" spans="1:10" x14ac:dyDescent="0.25">
      <c r="B97" s="1">
        <v>52200000000</v>
      </c>
      <c r="C97" s="1">
        <v>51600000000</v>
      </c>
      <c r="D97" s="1">
        <v>2.3999999999999998E-3</v>
      </c>
      <c r="E97" s="21">
        <v>1.1000000000000001E-3</v>
      </c>
      <c r="F97" s="1">
        <v>10</v>
      </c>
      <c r="G97">
        <f t="shared" si="31"/>
        <v>0.65338016022003131</v>
      </c>
      <c r="H97" s="1">
        <v>0.6</v>
      </c>
      <c r="I97" s="1">
        <f t="shared" si="32"/>
        <v>1.916666666666667</v>
      </c>
      <c r="J97" s="1">
        <f t="shared" si="30"/>
        <v>-7692971903.8679886</v>
      </c>
    </row>
    <row r="99" spans="1:10" x14ac:dyDescent="0.25">
      <c r="A99" s="3" t="s">
        <v>235</v>
      </c>
      <c r="B99" s="2" t="s">
        <v>108</v>
      </c>
      <c r="C99" s="2" t="s">
        <v>111</v>
      </c>
      <c r="D99" s="2" t="s">
        <v>284</v>
      </c>
      <c r="E99" s="2" t="s">
        <v>285</v>
      </c>
      <c r="F99" s="2" t="s">
        <v>286</v>
      </c>
      <c r="G99" s="2" t="s">
        <v>135</v>
      </c>
      <c r="H99" s="2" t="s">
        <v>279</v>
      </c>
      <c r="I99" s="2" t="s">
        <v>280</v>
      </c>
      <c r="J99" s="2" t="s">
        <v>287</v>
      </c>
    </row>
    <row r="100" spans="1:10" x14ac:dyDescent="0.25">
      <c r="B100">
        <v>0</v>
      </c>
      <c r="C100" s="1">
        <v>-1.8106995884773599E-11</v>
      </c>
      <c r="D100" s="1">
        <v>2.3999999999999998E-3</v>
      </c>
      <c r="E100">
        <v>-1.1000000000000001E-3</v>
      </c>
      <c r="F100" s="1">
        <v>10</v>
      </c>
      <c r="G100">
        <f>(0.5+E100/D100)^F100</f>
        <v>1.5772029579086145E-14</v>
      </c>
      <c r="H100" s="1">
        <v>0.6</v>
      </c>
      <c r="I100" s="1">
        <f t="shared" ref="I100:I111" si="34">1+2*E100/D100</f>
        <v>8.3333333333333148E-2</v>
      </c>
      <c r="J100" s="1">
        <f t="shared" ref="J100:J111" si="35">(B100-C100)*G100+C100-(B100+C100)*(H100/2)*I100</f>
        <v>-1.7654320987653976E-11</v>
      </c>
    </row>
    <row r="101" spans="1:10" x14ac:dyDescent="0.25">
      <c r="B101">
        <v>0</v>
      </c>
      <c r="C101" s="1">
        <v>-1.8106995884773599E-11</v>
      </c>
      <c r="D101" s="1">
        <v>2.3999999999999998E-3</v>
      </c>
      <c r="E101">
        <f>-0.001+0.0001</f>
        <v>-8.9999999999999998E-4</v>
      </c>
      <c r="F101" s="1">
        <v>10</v>
      </c>
      <c r="G101">
        <f>(0.5+E101/D101)^F101</f>
        <v>9.3132257461547852E-10</v>
      </c>
      <c r="H101" s="1">
        <v>0.6</v>
      </c>
      <c r="I101" s="1">
        <f t="shared" si="34"/>
        <v>0.25</v>
      </c>
      <c r="J101" s="1">
        <f t="shared" si="35"/>
        <v>-1.6748971176552125E-11</v>
      </c>
    </row>
    <row r="102" spans="1:10" x14ac:dyDescent="0.25">
      <c r="B102">
        <v>0</v>
      </c>
      <c r="C102" s="1">
        <v>-1.8106995884773599E-11</v>
      </c>
      <c r="D102" s="1">
        <v>2.3999999999999998E-3</v>
      </c>
      <c r="E102">
        <f>E101+0.0002</f>
        <v>-6.9999999999999999E-4</v>
      </c>
      <c r="F102" s="1">
        <v>10</v>
      </c>
      <c r="G102">
        <f t="shared" ref="G102:G111" si="36">(0.5+E102/D102)^F102</f>
        <v>1.5402372635826642E-7</v>
      </c>
      <c r="H102" s="1">
        <v>0.6</v>
      </c>
      <c r="I102" s="1">
        <f t="shared" si="34"/>
        <v>0.41666666666666663</v>
      </c>
      <c r="J102" s="1">
        <f t="shared" si="35"/>
        <v>-1.5843618610269921E-11</v>
      </c>
    </row>
    <row r="103" spans="1:10" x14ac:dyDescent="0.25">
      <c r="B103">
        <v>0</v>
      </c>
      <c r="C103" s="1">
        <v>-1.8106995884773599E-11</v>
      </c>
      <c r="D103" s="1">
        <v>2.3999999999999998E-3</v>
      </c>
      <c r="E103">
        <f t="shared" ref="E103:E110" si="37">E102+0.0002</f>
        <v>-5.0000000000000001E-4</v>
      </c>
      <c r="F103" s="1">
        <v>10</v>
      </c>
      <c r="G103">
        <f t="shared" si="36"/>
        <v>4.4552079825878168E-6</v>
      </c>
      <c r="H103" s="1">
        <v>0.6</v>
      </c>
      <c r="I103" s="1">
        <f t="shared" si="34"/>
        <v>0.58333333333333326</v>
      </c>
      <c r="J103" s="1">
        <f t="shared" si="35"/>
        <v>-1.4938190934505611E-11</v>
      </c>
    </row>
    <row r="104" spans="1:10" x14ac:dyDescent="0.25">
      <c r="B104">
        <v>0</v>
      </c>
      <c r="C104" s="1">
        <v>-1.8106995884773599E-11</v>
      </c>
      <c r="D104" s="1">
        <v>2.3999999999999998E-3</v>
      </c>
      <c r="E104">
        <f t="shared" si="37"/>
        <v>-3.0000000000000003E-4</v>
      </c>
      <c r="F104" s="1">
        <v>10</v>
      </c>
      <c r="G104">
        <f t="shared" si="36"/>
        <v>5.4993666708469391E-5</v>
      </c>
      <c r="H104" s="1">
        <v>0.6</v>
      </c>
      <c r="I104" s="1">
        <f t="shared" si="34"/>
        <v>0.75</v>
      </c>
      <c r="J104" s="1">
        <f t="shared" si="35"/>
        <v>-1.4031926040602762E-11</v>
      </c>
    </row>
    <row r="105" spans="1:10" x14ac:dyDescent="0.25">
      <c r="B105">
        <v>0</v>
      </c>
      <c r="C105" s="1">
        <v>-1.8106995884773599E-11</v>
      </c>
      <c r="D105" s="1">
        <v>2.3999999999999998E-3</v>
      </c>
      <c r="E105">
        <f t="shared" si="37"/>
        <v>-1.0000000000000002E-4</v>
      </c>
      <c r="F105" s="1">
        <v>10</v>
      </c>
      <c r="G105">
        <f t="shared" si="36"/>
        <v>4.0908582801229746E-4</v>
      </c>
      <c r="H105" s="1">
        <v>0.6</v>
      </c>
      <c r="I105" s="1">
        <f t="shared" si="34"/>
        <v>0.91666666666666663</v>
      </c>
      <c r="J105" s="1">
        <f t="shared" si="35"/>
        <v>-1.3120164701056523E-11</v>
      </c>
    </row>
    <row r="106" spans="1:10" x14ac:dyDescent="0.25">
      <c r="B106">
        <v>0</v>
      </c>
      <c r="C106" s="1">
        <v>-1.8106995884773599E-11</v>
      </c>
      <c r="D106" s="1">
        <v>2.3999999999999998E-3</v>
      </c>
      <c r="E106">
        <f t="shared" si="37"/>
        <v>9.9999999999999991E-5</v>
      </c>
      <c r="F106" s="1">
        <v>10</v>
      </c>
      <c r="G106">
        <f t="shared" si="36"/>
        <v>2.1743082111706814E-3</v>
      </c>
      <c r="H106" s="1">
        <v>0.6</v>
      </c>
      <c r="I106" s="1">
        <f t="shared" si="34"/>
        <v>1.0833333333333333</v>
      </c>
      <c r="J106" s="1">
        <f t="shared" si="35"/>
        <v>-1.2182852032390281E-11</v>
      </c>
    </row>
    <row r="107" spans="1:10" x14ac:dyDescent="0.25">
      <c r="B107">
        <v>0</v>
      </c>
      <c r="C107" s="1">
        <v>-1.8106995884773599E-11</v>
      </c>
      <c r="D107" s="1">
        <v>2.3999999999999998E-3</v>
      </c>
      <c r="E107">
        <f t="shared" si="37"/>
        <v>3.0000000000000003E-4</v>
      </c>
      <c r="F107" s="1">
        <v>10</v>
      </c>
      <c r="G107">
        <f t="shared" si="36"/>
        <v>9.0949470177292824E-3</v>
      </c>
      <c r="H107" s="1">
        <v>0.6</v>
      </c>
      <c r="I107" s="1">
        <f t="shared" si="34"/>
        <v>1.25</v>
      </c>
      <c r="J107" s="1">
        <f t="shared" si="35"/>
        <v>-1.1152190259761241E-11</v>
      </c>
    </row>
    <row r="108" spans="1:10" x14ac:dyDescent="0.25">
      <c r="B108">
        <v>0</v>
      </c>
      <c r="C108" s="1">
        <v>-1.8106995884773599E-11</v>
      </c>
      <c r="D108" s="1">
        <v>2.3999999999999998E-3</v>
      </c>
      <c r="E108">
        <f t="shared" si="37"/>
        <v>5.0000000000000001E-4</v>
      </c>
      <c r="F108" s="1">
        <v>10</v>
      </c>
      <c r="G108">
        <f t="shared" si="36"/>
        <v>3.1796315429139591E-2</v>
      </c>
      <c r="H108" s="1">
        <v>0.6</v>
      </c>
      <c r="I108" s="1">
        <f t="shared" si="34"/>
        <v>1.4166666666666667</v>
      </c>
      <c r="J108" s="1">
        <f t="shared" si="35"/>
        <v>-9.8357868811184258E-12</v>
      </c>
    </row>
    <row r="109" spans="1:10" x14ac:dyDescent="0.25">
      <c r="B109">
        <v>0</v>
      </c>
      <c r="C109" s="1">
        <v>-1.8106995884773599E-11</v>
      </c>
      <c r="D109" s="1">
        <v>2.3999999999999998E-3</v>
      </c>
      <c r="E109">
        <f t="shared" si="37"/>
        <v>6.9999999999999999E-4</v>
      </c>
      <c r="F109" s="1">
        <v>10</v>
      </c>
      <c r="G109">
        <f t="shared" si="36"/>
        <v>9.6699358369376653E-2</v>
      </c>
      <c r="H109" s="1">
        <v>0.6</v>
      </c>
      <c r="I109" s="1">
        <f t="shared" si="34"/>
        <v>1.5833333333333335</v>
      </c>
      <c r="J109" s="1">
        <f t="shared" si="35"/>
        <v>-7.7552379554515888E-12</v>
      </c>
    </row>
    <row r="110" spans="1:10" x14ac:dyDescent="0.25">
      <c r="B110">
        <v>0</v>
      </c>
      <c r="C110" s="1">
        <v>-1.8106995884773599E-11</v>
      </c>
      <c r="D110" s="1">
        <v>2.3999999999999998E-3</v>
      </c>
      <c r="E110">
        <f t="shared" si="37"/>
        <v>8.9999999999999998E-4</v>
      </c>
      <c r="F110" s="1">
        <v>10</v>
      </c>
      <c r="G110">
        <f t="shared" si="36"/>
        <v>0.26307557616382837</v>
      </c>
      <c r="H110" s="1">
        <v>0.6</v>
      </c>
      <c r="I110" s="1">
        <f t="shared" si="34"/>
        <v>1.75</v>
      </c>
      <c r="J110" s="1">
        <f t="shared" si="35"/>
        <v>-3.8373146702845776E-12</v>
      </c>
    </row>
    <row r="111" spans="1:10" x14ac:dyDescent="0.25">
      <c r="B111">
        <v>0</v>
      </c>
      <c r="C111" s="1">
        <v>-1.8106995884773599E-11</v>
      </c>
      <c r="D111" s="1">
        <v>2.3999999999999998E-3</v>
      </c>
      <c r="E111" s="21">
        <v>1.1000000000000001E-3</v>
      </c>
      <c r="F111" s="1">
        <v>10</v>
      </c>
      <c r="G111">
        <f t="shared" si="36"/>
        <v>0.65338016022003131</v>
      </c>
      <c r="H111" s="1">
        <v>0.6</v>
      </c>
      <c r="I111" s="1">
        <f t="shared" si="34"/>
        <v>1.916666666666667</v>
      </c>
      <c r="J111" s="1">
        <f t="shared" si="35"/>
        <v>4.1352786212680427E-12</v>
      </c>
    </row>
    <row r="112" spans="1:10" x14ac:dyDescent="0.25">
      <c r="J112" s="1"/>
    </row>
    <row r="113" spans="1:10" x14ac:dyDescent="0.25">
      <c r="A113" s="3" t="s">
        <v>12</v>
      </c>
      <c r="B113" s="2" t="s">
        <v>108</v>
      </c>
      <c r="C113" s="2" t="s">
        <v>111</v>
      </c>
      <c r="D113" s="2" t="s">
        <v>284</v>
      </c>
      <c r="E113" s="2" t="s">
        <v>285</v>
      </c>
      <c r="F113" s="2" t="s">
        <v>286</v>
      </c>
      <c r="G113" s="2" t="s">
        <v>135</v>
      </c>
      <c r="H113" s="2" t="s">
        <v>279</v>
      </c>
      <c r="I113" s="2" t="s">
        <v>280</v>
      </c>
      <c r="J113" s="2" t="s">
        <v>287</v>
      </c>
    </row>
    <row r="114" spans="1:10" x14ac:dyDescent="0.25">
      <c r="B114" s="1">
        <v>580.29999999999995</v>
      </c>
      <c r="C114" s="1">
        <v>0</v>
      </c>
      <c r="D114" s="1">
        <v>2.3999999999999998E-3</v>
      </c>
      <c r="E114">
        <v>-1.1000000000000001E-3</v>
      </c>
      <c r="F114" s="1">
        <v>10</v>
      </c>
      <c r="G114">
        <f>(0.5+E114/D114)^F114</f>
        <v>1.5772029579086145E-14</v>
      </c>
      <c r="H114" s="1">
        <v>0.6</v>
      </c>
      <c r="I114" s="1">
        <f t="shared" ref="I114:I125" si="38">1+2*E114/D114</f>
        <v>8.3333333333333148E-2</v>
      </c>
      <c r="J114" s="1">
        <f t="shared" ref="J114:J125" si="39">(B114-C114)*G114+C114-(B114+C114)*(H114/2)*I114</f>
        <v>-14.507499999990815</v>
      </c>
    </row>
    <row r="115" spans="1:10" x14ac:dyDescent="0.25">
      <c r="B115" s="1">
        <v>580.29999999999995</v>
      </c>
      <c r="C115" s="1">
        <v>0</v>
      </c>
      <c r="D115" s="1">
        <v>2.3999999999999998E-3</v>
      </c>
      <c r="E115">
        <f>-0.001+0.0001</f>
        <v>-8.9999999999999998E-4</v>
      </c>
      <c r="F115" s="1">
        <v>10</v>
      </c>
      <c r="G115">
        <f>(0.5+E115/D115)^F115</f>
        <v>9.3132257461547852E-10</v>
      </c>
      <c r="H115" s="1">
        <v>0.6</v>
      </c>
      <c r="I115" s="1">
        <f t="shared" si="38"/>
        <v>0.25</v>
      </c>
      <c r="J115" s="1">
        <f t="shared" si="39"/>
        <v>-43.522499459553501</v>
      </c>
    </row>
    <row r="116" spans="1:10" x14ac:dyDescent="0.25">
      <c r="B116" s="1">
        <v>580.29999999999995</v>
      </c>
      <c r="C116" s="1">
        <v>0</v>
      </c>
      <c r="D116" s="1">
        <v>2.3999999999999998E-3</v>
      </c>
      <c r="E116">
        <f>E115+0.0002</f>
        <v>-6.9999999999999999E-4</v>
      </c>
      <c r="F116" s="1">
        <v>10</v>
      </c>
      <c r="G116">
        <f t="shared" ref="G116:G125" si="40">(0.5+E116/D116)^F116</f>
        <v>1.5402372635826642E-7</v>
      </c>
      <c r="H116" s="1">
        <v>0.6</v>
      </c>
      <c r="I116" s="1">
        <f t="shared" si="38"/>
        <v>0.41666666666666663</v>
      </c>
      <c r="J116" s="1">
        <f t="shared" si="39"/>
        <v>-72.537410620031579</v>
      </c>
    </row>
    <row r="117" spans="1:10" x14ac:dyDescent="0.25">
      <c r="B117" s="1">
        <v>580.29999999999995</v>
      </c>
      <c r="C117" s="1">
        <v>0</v>
      </c>
      <c r="D117" s="1">
        <v>2.3999999999999998E-3</v>
      </c>
      <c r="E117">
        <f t="shared" ref="E117:E124" si="41">E116+0.0002</f>
        <v>-5.0000000000000001E-4</v>
      </c>
      <c r="F117" s="1">
        <v>10</v>
      </c>
      <c r="G117">
        <f t="shared" si="40"/>
        <v>4.4552079825878168E-6</v>
      </c>
      <c r="H117" s="1">
        <v>0.6</v>
      </c>
      <c r="I117" s="1">
        <f t="shared" si="38"/>
        <v>0.58333333333333326</v>
      </c>
      <c r="J117" s="1">
        <f t="shared" si="39"/>
        <v>-101.54991464280766</v>
      </c>
    </row>
    <row r="118" spans="1:10" x14ac:dyDescent="0.25">
      <c r="B118" s="1">
        <v>580.29999999999995</v>
      </c>
      <c r="C118" s="1">
        <v>0</v>
      </c>
      <c r="D118" s="1">
        <v>2.3999999999999998E-3</v>
      </c>
      <c r="E118">
        <f t="shared" si="41"/>
        <v>-3.0000000000000003E-4</v>
      </c>
      <c r="F118" s="1">
        <v>10</v>
      </c>
      <c r="G118">
        <f t="shared" si="40"/>
        <v>5.4993666708469391E-5</v>
      </c>
      <c r="H118" s="1">
        <v>0.6</v>
      </c>
      <c r="I118" s="1">
        <f t="shared" si="38"/>
        <v>0.75</v>
      </c>
      <c r="J118" s="1">
        <f t="shared" si="39"/>
        <v>-130.53558717520906</v>
      </c>
    </row>
    <row r="119" spans="1:10" x14ac:dyDescent="0.25">
      <c r="B119" s="1">
        <v>580.29999999999995</v>
      </c>
      <c r="C119" s="1">
        <v>0</v>
      </c>
      <c r="D119" s="1">
        <v>2.3999999999999998E-3</v>
      </c>
      <c r="E119">
        <f t="shared" si="41"/>
        <v>-1.0000000000000002E-4</v>
      </c>
      <c r="F119" s="1">
        <v>10</v>
      </c>
      <c r="G119">
        <f t="shared" si="40"/>
        <v>4.0908582801229746E-4</v>
      </c>
      <c r="H119" s="1">
        <v>0.6</v>
      </c>
      <c r="I119" s="1">
        <f t="shared" si="38"/>
        <v>0.91666666666666663</v>
      </c>
      <c r="J119" s="1">
        <f t="shared" si="39"/>
        <v>-159.34510749400445</v>
      </c>
    </row>
    <row r="120" spans="1:10" x14ac:dyDescent="0.25">
      <c r="B120" s="1">
        <v>580.29999999999995</v>
      </c>
      <c r="C120" s="1">
        <v>0</v>
      </c>
      <c r="D120" s="1">
        <v>2.3999999999999998E-3</v>
      </c>
      <c r="E120">
        <f t="shared" si="41"/>
        <v>9.9999999999999991E-5</v>
      </c>
      <c r="F120" s="1">
        <v>10</v>
      </c>
      <c r="G120">
        <f t="shared" si="40"/>
        <v>2.1743082111706814E-3</v>
      </c>
      <c r="H120" s="1">
        <v>0.6</v>
      </c>
      <c r="I120" s="1">
        <f t="shared" si="38"/>
        <v>1.0833333333333333</v>
      </c>
      <c r="J120" s="1">
        <f t="shared" si="39"/>
        <v>-187.33574894505762</v>
      </c>
    </row>
    <row r="121" spans="1:10" x14ac:dyDescent="0.25">
      <c r="B121" s="1">
        <v>580.29999999999995</v>
      </c>
      <c r="C121" s="1">
        <v>0</v>
      </c>
      <c r="D121" s="1">
        <v>2.3999999999999998E-3</v>
      </c>
      <c r="E121">
        <f t="shared" si="41"/>
        <v>3.0000000000000003E-4</v>
      </c>
      <c r="F121" s="1">
        <v>10</v>
      </c>
      <c r="G121">
        <f t="shared" si="40"/>
        <v>9.0949470177292824E-3</v>
      </c>
      <c r="H121" s="1">
        <v>0.6</v>
      </c>
      <c r="I121" s="1">
        <f t="shared" si="38"/>
        <v>1.25</v>
      </c>
      <c r="J121" s="1">
        <f t="shared" si="39"/>
        <v>-212.33470224561165</v>
      </c>
    </row>
    <row r="122" spans="1:10" x14ac:dyDescent="0.25">
      <c r="B122" s="1">
        <v>580.29999999999995</v>
      </c>
      <c r="C122" s="1">
        <v>0</v>
      </c>
      <c r="D122" s="1">
        <v>2.3999999999999998E-3</v>
      </c>
      <c r="E122">
        <f t="shared" si="41"/>
        <v>5.0000000000000001E-4</v>
      </c>
      <c r="F122" s="1">
        <v>10</v>
      </c>
      <c r="G122">
        <f t="shared" si="40"/>
        <v>3.1796315429139591E-2</v>
      </c>
      <c r="H122" s="1">
        <v>0.6</v>
      </c>
      <c r="I122" s="1">
        <f t="shared" si="38"/>
        <v>1.4166666666666667</v>
      </c>
      <c r="J122" s="1">
        <f t="shared" si="39"/>
        <v>-228.17609815647026</v>
      </c>
    </row>
    <row r="123" spans="1:10" x14ac:dyDescent="0.25">
      <c r="B123" s="1">
        <v>580.29999999999995</v>
      </c>
      <c r="C123" s="1">
        <v>0</v>
      </c>
      <c r="D123" s="1">
        <v>2.3999999999999998E-3</v>
      </c>
      <c r="E123">
        <f t="shared" si="41"/>
        <v>6.9999999999999999E-4</v>
      </c>
      <c r="F123" s="1">
        <v>10</v>
      </c>
      <c r="G123">
        <f t="shared" si="40"/>
        <v>9.6699358369376653E-2</v>
      </c>
      <c r="H123" s="1">
        <v>0.6</v>
      </c>
      <c r="I123" s="1">
        <f t="shared" si="38"/>
        <v>1.5833333333333335</v>
      </c>
      <c r="J123" s="1">
        <f t="shared" si="39"/>
        <v>-219.52786233825071</v>
      </c>
    </row>
    <row r="124" spans="1:10" x14ac:dyDescent="0.25">
      <c r="B124" s="1">
        <v>580.29999999999995</v>
      </c>
      <c r="C124" s="1">
        <v>0</v>
      </c>
      <c r="D124" s="1">
        <v>2.3999999999999998E-3</v>
      </c>
      <c r="E124">
        <f t="shared" si="41"/>
        <v>8.9999999999999998E-4</v>
      </c>
      <c r="F124" s="1">
        <v>10</v>
      </c>
      <c r="G124">
        <f t="shared" si="40"/>
        <v>0.26307557616382837</v>
      </c>
      <c r="H124" s="1">
        <v>0.6</v>
      </c>
      <c r="I124" s="1">
        <f t="shared" si="38"/>
        <v>1.75</v>
      </c>
      <c r="J124" s="1">
        <f t="shared" si="39"/>
        <v>-151.99474315213038</v>
      </c>
    </row>
    <row r="125" spans="1:10" x14ac:dyDescent="0.25">
      <c r="B125" s="1">
        <v>580.29999999999995</v>
      </c>
      <c r="C125" s="1">
        <v>0</v>
      </c>
      <c r="D125" s="1">
        <v>2.3999999999999998E-3</v>
      </c>
      <c r="E125" s="21">
        <v>1.1000000000000001E-3</v>
      </c>
      <c r="F125" s="1">
        <v>10</v>
      </c>
      <c r="G125">
        <f t="shared" si="40"/>
        <v>0.65338016022003131</v>
      </c>
      <c r="H125" s="1">
        <v>0.6</v>
      </c>
      <c r="I125" s="1">
        <f t="shared" si="38"/>
        <v>1.916666666666667</v>
      </c>
      <c r="J125" s="1">
        <f t="shared" si="39"/>
        <v>45.48400697568411</v>
      </c>
    </row>
    <row r="127" spans="1:10" x14ac:dyDescent="0.25">
      <c r="A127" s="3" t="s">
        <v>14</v>
      </c>
      <c r="B127" s="2" t="s">
        <v>108</v>
      </c>
      <c r="C127" s="2" t="s">
        <v>111</v>
      </c>
      <c r="D127" s="2" t="s">
        <v>284</v>
      </c>
      <c r="E127" s="2" t="s">
        <v>285</v>
      </c>
      <c r="F127" s="2" t="s">
        <v>286</v>
      </c>
      <c r="G127" s="2" t="s">
        <v>135</v>
      </c>
      <c r="H127" s="2" t="s">
        <v>279</v>
      </c>
      <c r="I127" s="2" t="s">
        <v>280</v>
      </c>
      <c r="J127" s="2" t="s">
        <v>287</v>
      </c>
    </row>
    <row r="128" spans="1:10" x14ac:dyDescent="0.25">
      <c r="B128">
        <v>9.3000000000000002E-11</v>
      </c>
      <c r="C128">
        <v>1.268E-8</v>
      </c>
      <c r="D128" s="1">
        <v>2.3999999999999998E-3</v>
      </c>
      <c r="E128">
        <v>-1.1000000000000001E-3</v>
      </c>
      <c r="F128" s="1">
        <v>10</v>
      </c>
      <c r="G128">
        <f>(0.5+E128/D128)^F128</f>
        <v>1.5772029579086145E-14</v>
      </c>
      <c r="H128" s="1">
        <v>0.6</v>
      </c>
      <c r="I128" s="1">
        <f t="shared" ref="I128:I139" si="42">1+2*E128/D128</f>
        <v>8.3333333333333148E-2</v>
      </c>
      <c r="J128" s="1">
        <f t="shared" ref="J128:J139" si="43">(B128-C128)*G128+C128-(B128+C128)*(H128/2)*I128</f>
        <v>1.2360674999999803E-8</v>
      </c>
    </row>
    <row r="129" spans="1:10" x14ac:dyDescent="0.25">
      <c r="B129">
        <v>9.3000000000000002E-11</v>
      </c>
      <c r="C129">
        <v>1.268E-8</v>
      </c>
      <c r="D129" s="1">
        <v>2.3999999999999998E-3</v>
      </c>
      <c r="E129">
        <f>-0.001+0.0001</f>
        <v>-8.9999999999999998E-4</v>
      </c>
      <c r="F129" s="1">
        <v>10</v>
      </c>
      <c r="G129">
        <f>(0.5+E129/D129)^F129</f>
        <v>9.3132257461547852E-10</v>
      </c>
      <c r="H129" s="1">
        <v>0.6</v>
      </c>
      <c r="I129" s="1">
        <f t="shared" si="42"/>
        <v>0.25</v>
      </c>
      <c r="J129" s="1">
        <f t="shared" si="43"/>
        <v>1.1722024988277443E-8</v>
      </c>
    </row>
    <row r="130" spans="1:10" x14ac:dyDescent="0.25">
      <c r="B130">
        <v>9.3000000000000002E-11</v>
      </c>
      <c r="C130">
        <v>1.268E-8</v>
      </c>
      <c r="D130" s="1">
        <v>2.3999999999999998E-3</v>
      </c>
      <c r="E130">
        <f>E129+0.0002</f>
        <v>-6.9999999999999999E-4</v>
      </c>
      <c r="F130" s="1">
        <v>10</v>
      </c>
      <c r="G130">
        <f t="shared" ref="G130:G139" si="44">(0.5+E130/D130)^F130</f>
        <v>1.5402372635826642E-7</v>
      </c>
      <c r="H130" s="1">
        <v>0.6</v>
      </c>
      <c r="I130" s="1">
        <f t="shared" si="42"/>
        <v>0.41666666666666663</v>
      </c>
      <c r="J130" s="1">
        <f t="shared" si="43"/>
        <v>1.1083373061303358E-8</v>
      </c>
    </row>
    <row r="131" spans="1:10" x14ac:dyDescent="0.25">
      <c r="B131">
        <v>9.3000000000000002E-11</v>
      </c>
      <c r="C131">
        <v>1.268E-8</v>
      </c>
      <c r="D131" s="1">
        <v>2.3999999999999998E-3</v>
      </c>
      <c r="E131">
        <f t="shared" ref="E131:E138" si="45">E130+0.0002</f>
        <v>-5.0000000000000001E-4</v>
      </c>
      <c r="F131" s="1">
        <v>10</v>
      </c>
      <c r="G131">
        <f t="shared" si="44"/>
        <v>4.4552079825878168E-6</v>
      </c>
      <c r="H131" s="1">
        <v>0.6</v>
      </c>
      <c r="I131" s="1">
        <f t="shared" si="42"/>
        <v>0.58333333333333326</v>
      </c>
      <c r="J131" s="1">
        <f t="shared" si="43"/>
        <v>1.0444668922297124E-8</v>
      </c>
    </row>
    <row r="132" spans="1:10" x14ac:dyDescent="0.25">
      <c r="B132">
        <v>9.3000000000000002E-11</v>
      </c>
      <c r="C132">
        <v>1.268E-8</v>
      </c>
      <c r="D132" s="1">
        <v>2.3999999999999998E-3</v>
      </c>
      <c r="E132">
        <f t="shared" si="45"/>
        <v>-3.0000000000000003E-4</v>
      </c>
      <c r="F132" s="1">
        <v>10</v>
      </c>
      <c r="G132">
        <f t="shared" si="44"/>
        <v>5.4993666708469391E-5</v>
      </c>
      <c r="H132" s="1">
        <v>0.6</v>
      </c>
      <c r="I132" s="1">
        <f t="shared" si="42"/>
        <v>0.75</v>
      </c>
      <c r="J132" s="1">
        <f t="shared" si="43"/>
        <v>9.8053827947171419E-9</v>
      </c>
    </row>
    <row r="133" spans="1:10" x14ac:dyDescent="0.25">
      <c r="B133">
        <v>9.3000000000000002E-11</v>
      </c>
      <c r="C133">
        <v>1.268E-8</v>
      </c>
      <c r="D133" s="1">
        <v>2.3999999999999998E-3</v>
      </c>
      <c r="E133">
        <f t="shared" si="45"/>
        <v>-1.0000000000000002E-4</v>
      </c>
      <c r="F133" s="1">
        <v>10</v>
      </c>
      <c r="G133">
        <f t="shared" si="44"/>
        <v>4.0908582801229746E-4</v>
      </c>
      <c r="H133" s="1">
        <v>0.6</v>
      </c>
      <c r="I133" s="1">
        <f t="shared" si="42"/>
        <v>0.91666666666666663</v>
      </c>
      <c r="J133" s="1">
        <f t="shared" si="43"/>
        <v>9.1622758366828097E-9</v>
      </c>
    </row>
    <row r="134" spans="1:10" x14ac:dyDescent="0.25">
      <c r="B134">
        <v>9.3000000000000002E-11</v>
      </c>
      <c r="C134">
        <v>1.268E-8</v>
      </c>
      <c r="D134" s="1">
        <v>2.3999999999999998E-3</v>
      </c>
      <c r="E134">
        <f t="shared" si="45"/>
        <v>9.9999999999999991E-5</v>
      </c>
      <c r="F134" s="1">
        <v>10</v>
      </c>
      <c r="G134">
        <f t="shared" si="44"/>
        <v>2.1743082111706814E-3</v>
      </c>
      <c r="H134" s="1">
        <v>0.6</v>
      </c>
      <c r="I134" s="1">
        <f t="shared" si="42"/>
        <v>1.0833333333333333</v>
      </c>
      <c r="J134" s="1">
        <f t="shared" si="43"/>
        <v>8.5014069825459963E-9</v>
      </c>
    </row>
    <row r="135" spans="1:10" x14ac:dyDescent="0.25">
      <c r="B135">
        <v>9.3000000000000002E-11</v>
      </c>
      <c r="C135">
        <v>1.268E-8</v>
      </c>
      <c r="D135" s="1">
        <v>2.3999999999999998E-3</v>
      </c>
      <c r="E135">
        <f t="shared" si="45"/>
        <v>3.0000000000000003E-4</v>
      </c>
      <c r="F135" s="1">
        <v>10</v>
      </c>
      <c r="G135">
        <f t="shared" si="44"/>
        <v>9.0949470177292824E-3</v>
      </c>
      <c r="H135" s="1">
        <v>0.6</v>
      </c>
      <c r="I135" s="1">
        <f t="shared" si="42"/>
        <v>1.25</v>
      </c>
      <c r="J135" s="1">
        <f t="shared" si="43"/>
        <v>7.7756469018878424E-9</v>
      </c>
    </row>
    <row r="136" spans="1:10" x14ac:dyDescent="0.25">
      <c r="B136">
        <v>9.3000000000000002E-11</v>
      </c>
      <c r="C136">
        <v>1.268E-8</v>
      </c>
      <c r="D136" s="1">
        <v>2.3999999999999998E-3</v>
      </c>
      <c r="E136">
        <f t="shared" si="45"/>
        <v>5.0000000000000001E-4</v>
      </c>
      <c r="F136" s="1">
        <v>10</v>
      </c>
      <c r="G136">
        <f t="shared" si="44"/>
        <v>3.1796315429139591E-2</v>
      </c>
      <c r="H136" s="1">
        <v>0.6</v>
      </c>
      <c r="I136" s="1">
        <f t="shared" si="42"/>
        <v>1.4166666666666667</v>
      </c>
      <c r="J136" s="1">
        <f t="shared" si="43"/>
        <v>6.8512547776934202E-9</v>
      </c>
    </row>
    <row r="137" spans="1:10" x14ac:dyDescent="0.25">
      <c r="B137">
        <v>9.3000000000000002E-11</v>
      </c>
      <c r="C137">
        <v>1.268E-8</v>
      </c>
      <c r="D137" s="1">
        <v>2.3999999999999998E-3</v>
      </c>
      <c r="E137">
        <f t="shared" si="45"/>
        <v>6.9999999999999999E-4</v>
      </c>
      <c r="F137" s="1">
        <v>10</v>
      </c>
      <c r="G137">
        <f t="shared" si="44"/>
        <v>9.6699358369376653E-2</v>
      </c>
      <c r="H137" s="1">
        <v>0.6</v>
      </c>
      <c r="I137" s="1">
        <f t="shared" si="42"/>
        <v>1.5833333333333335</v>
      </c>
      <c r="J137" s="1">
        <f t="shared" si="43"/>
        <v>5.3956701762046557E-9</v>
      </c>
    </row>
    <row r="138" spans="1:10" x14ac:dyDescent="0.25">
      <c r="B138">
        <v>9.3000000000000002E-11</v>
      </c>
      <c r="C138">
        <v>1.268E-8</v>
      </c>
      <c r="D138" s="1">
        <v>2.3999999999999998E-3</v>
      </c>
      <c r="E138">
        <f t="shared" si="45"/>
        <v>8.9999999999999998E-4</v>
      </c>
      <c r="F138" s="1">
        <v>10</v>
      </c>
      <c r="G138">
        <f t="shared" si="44"/>
        <v>0.26307557616382837</v>
      </c>
      <c r="H138" s="1">
        <v>0.6</v>
      </c>
      <c r="I138" s="1">
        <f t="shared" si="42"/>
        <v>1.75</v>
      </c>
      <c r="J138" s="1">
        <f t="shared" si="43"/>
        <v>2.6628427228258917E-9</v>
      </c>
    </row>
    <row r="139" spans="1:10" x14ac:dyDescent="0.25">
      <c r="B139">
        <v>9.3000000000000002E-11</v>
      </c>
      <c r="C139">
        <v>1.268E-8</v>
      </c>
      <c r="D139" s="1">
        <v>2.3999999999999998E-3</v>
      </c>
      <c r="E139" s="21">
        <v>1.1000000000000001E-3</v>
      </c>
      <c r="F139" s="1">
        <v>10</v>
      </c>
      <c r="G139">
        <f t="shared" si="44"/>
        <v>0.65338016022003131</v>
      </c>
      <c r="H139" s="1">
        <v>0.6</v>
      </c>
      <c r="I139" s="1">
        <f t="shared" si="42"/>
        <v>1.916666666666667</v>
      </c>
      <c r="J139" s="1">
        <f t="shared" si="43"/>
        <v>-2.888571076689535E-9</v>
      </c>
    </row>
    <row r="140" spans="1:10" x14ac:dyDescent="0.25">
      <c r="A140" s="3" t="s">
        <v>16</v>
      </c>
      <c r="B140" s="2" t="s">
        <v>108</v>
      </c>
      <c r="C140" s="2" t="s">
        <v>111</v>
      </c>
      <c r="D140" s="2" t="s">
        <v>284</v>
      </c>
      <c r="E140" s="2" t="s">
        <v>285</v>
      </c>
      <c r="F140" s="2" t="s">
        <v>286</v>
      </c>
      <c r="G140" s="2" t="s">
        <v>135</v>
      </c>
      <c r="H140" s="2" t="s">
        <v>279</v>
      </c>
      <c r="I140" s="2" t="s">
        <v>280</v>
      </c>
      <c r="J140" s="2" t="s">
        <v>287</v>
      </c>
    </row>
    <row r="141" spans="1:10" x14ac:dyDescent="0.25">
      <c r="B141" s="1">
        <v>1.5699999999999999E-4</v>
      </c>
      <c r="C141" s="1">
        <v>1.0000000000000001E-5</v>
      </c>
      <c r="D141" s="1">
        <v>2.3999999999999998E-3</v>
      </c>
      <c r="E141">
        <v>-1.1000000000000001E-3</v>
      </c>
      <c r="F141" s="1">
        <v>10</v>
      </c>
      <c r="G141">
        <f>(0.5+E141/D141)^F141</f>
        <v>1.5772029579086145E-14</v>
      </c>
      <c r="H141" s="1">
        <v>0.6</v>
      </c>
      <c r="I141" s="1">
        <f>1+2*E141/D141</f>
        <v>8.3333333333333148E-2</v>
      </c>
      <c r="J141" s="1">
        <f>(B141-C141)*G141+C141-(B141+C141)*(H141/2)*I141</f>
        <v>5.8250000000023295E-6</v>
      </c>
    </row>
    <row r="142" spans="1:10" x14ac:dyDescent="0.25">
      <c r="B142" s="1">
        <v>1.5699999999999999E-4</v>
      </c>
      <c r="C142" s="1">
        <v>1.0000000000000001E-5</v>
      </c>
      <c r="D142" s="1">
        <v>2.3999999999999998E-3</v>
      </c>
      <c r="E142">
        <f>-0.001+0.0001</f>
        <v>-8.9999999999999998E-4</v>
      </c>
      <c r="F142" s="1">
        <v>10</v>
      </c>
      <c r="G142">
        <f>(0.5+E142/D142)^F142</f>
        <v>9.3132257461547852E-10</v>
      </c>
      <c r="H142" s="1">
        <v>0.6</v>
      </c>
      <c r="I142" s="1">
        <f t="shared" ref="I142:I152" si="46">1+2*E142/D142</f>
        <v>0.25</v>
      </c>
      <c r="J142" s="1">
        <f t="shared" ref="J142:J152" si="47">(B142-C142)*G142+C142-(B142+C142)*(H142/2)*I142</f>
        <v>-2.5249998630955796E-6</v>
      </c>
    </row>
    <row r="143" spans="1:10" x14ac:dyDescent="0.25">
      <c r="B143" s="1">
        <v>1.5699999999999999E-4</v>
      </c>
      <c r="C143" s="1">
        <v>1.0000000000000001E-5</v>
      </c>
      <c r="D143" s="1">
        <v>2.3999999999999998E-3</v>
      </c>
      <c r="E143">
        <f>E142+0.0002</f>
        <v>-6.9999999999999999E-4</v>
      </c>
      <c r="F143" s="1">
        <v>10</v>
      </c>
      <c r="G143">
        <f t="shared" ref="G143:G152" si="48">(0.5+E143/D143)^F143</f>
        <v>1.5402372635826642E-7</v>
      </c>
      <c r="H143" s="1">
        <v>0.6</v>
      </c>
      <c r="I143" s="1">
        <f t="shared" si="46"/>
        <v>0.41666666666666663</v>
      </c>
      <c r="J143" s="1">
        <f t="shared" si="47"/>
        <v>-1.087497735851222E-5</v>
      </c>
    </row>
    <row r="144" spans="1:10" x14ac:dyDescent="0.25">
      <c r="B144" s="1">
        <v>1.5699999999999999E-4</v>
      </c>
      <c r="C144" s="1">
        <v>1.0000000000000001E-5</v>
      </c>
      <c r="D144" s="1">
        <v>2.3999999999999998E-3</v>
      </c>
      <c r="E144">
        <f t="shared" ref="E144:E151" si="49">E143+0.0002</f>
        <v>-5.0000000000000001E-4</v>
      </c>
      <c r="F144" s="1">
        <v>10</v>
      </c>
      <c r="G144">
        <f t="shared" si="48"/>
        <v>4.4552079825878168E-6</v>
      </c>
      <c r="H144" s="1">
        <v>0.6</v>
      </c>
      <c r="I144" s="1">
        <f t="shared" si="46"/>
        <v>0.58333333333333326</v>
      </c>
      <c r="J144" s="1">
        <f t="shared" si="47"/>
        <v>-1.9224345084426553E-5</v>
      </c>
    </row>
    <row r="145" spans="1:10" x14ac:dyDescent="0.25">
      <c r="B145" s="1">
        <v>1.5699999999999999E-4</v>
      </c>
      <c r="C145" s="1">
        <v>1.0000000000000001E-5</v>
      </c>
      <c r="D145" s="1">
        <v>2.3999999999999998E-3</v>
      </c>
      <c r="E145">
        <f t="shared" si="49"/>
        <v>-3.0000000000000003E-4</v>
      </c>
      <c r="F145" s="1">
        <v>10</v>
      </c>
      <c r="G145">
        <f t="shared" si="48"/>
        <v>5.4993666708469391E-5</v>
      </c>
      <c r="H145" s="1">
        <v>0.6</v>
      </c>
      <c r="I145" s="1">
        <f t="shared" si="46"/>
        <v>0.75</v>
      </c>
      <c r="J145" s="1">
        <f t="shared" si="47"/>
        <v>-2.7566915930993851E-5</v>
      </c>
    </row>
    <row r="146" spans="1:10" x14ac:dyDescent="0.25">
      <c r="B146" s="1">
        <v>1.5699999999999999E-4</v>
      </c>
      <c r="C146" s="1">
        <v>1.0000000000000001E-5</v>
      </c>
      <c r="D146" s="1">
        <v>2.3999999999999998E-3</v>
      </c>
      <c r="E146">
        <f t="shared" si="49"/>
        <v>-1.0000000000000002E-4</v>
      </c>
      <c r="F146" s="1">
        <v>10</v>
      </c>
      <c r="G146">
        <f t="shared" si="48"/>
        <v>4.0908582801229746E-4</v>
      </c>
      <c r="H146" s="1">
        <v>0.6</v>
      </c>
      <c r="I146" s="1">
        <f t="shared" si="46"/>
        <v>0.91666666666666663</v>
      </c>
      <c r="J146" s="1">
        <f t="shared" si="47"/>
        <v>-3.5864864383282189E-5</v>
      </c>
    </row>
    <row r="147" spans="1:10" x14ac:dyDescent="0.25">
      <c r="B147" s="1">
        <v>1.5699999999999999E-4</v>
      </c>
      <c r="C147" s="1">
        <v>1.0000000000000001E-5</v>
      </c>
      <c r="D147" s="1">
        <v>2.3999999999999998E-3</v>
      </c>
      <c r="E147">
        <f t="shared" si="49"/>
        <v>9.9999999999999991E-5</v>
      </c>
      <c r="F147" s="1">
        <v>10</v>
      </c>
      <c r="G147">
        <f t="shared" si="48"/>
        <v>2.1743082111706814E-3</v>
      </c>
      <c r="H147" s="1">
        <v>0.6</v>
      </c>
      <c r="I147" s="1">
        <f t="shared" si="46"/>
        <v>1.0833333333333333</v>
      </c>
      <c r="J147" s="1">
        <f t="shared" si="47"/>
        <v>-4.3955376692957902E-5</v>
      </c>
    </row>
    <row r="148" spans="1:10" x14ac:dyDescent="0.25">
      <c r="B148" s="1">
        <v>1.5699999999999999E-4</v>
      </c>
      <c r="C148" s="1">
        <v>1.0000000000000001E-5</v>
      </c>
      <c r="D148" s="1">
        <v>2.3999999999999998E-3</v>
      </c>
      <c r="E148">
        <f t="shared" si="49"/>
        <v>3.0000000000000003E-4</v>
      </c>
      <c r="F148" s="1">
        <v>10</v>
      </c>
      <c r="G148">
        <f t="shared" si="48"/>
        <v>9.0949470177292824E-3</v>
      </c>
      <c r="H148" s="1">
        <v>0.6</v>
      </c>
      <c r="I148" s="1">
        <f t="shared" si="46"/>
        <v>1.25</v>
      </c>
      <c r="J148" s="1">
        <f t="shared" si="47"/>
        <v>-5.1288042788393787E-5</v>
      </c>
    </row>
    <row r="149" spans="1:10" x14ac:dyDescent="0.25">
      <c r="B149" s="1">
        <v>1.5699999999999999E-4</v>
      </c>
      <c r="C149" s="1">
        <v>1.0000000000000001E-5</v>
      </c>
      <c r="D149" s="1">
        <v>2.3999999999999998E-3</v>
      </c>
      <c r="E149">
        <f t="shared" si="49"/>
        <v>5.0000000000000001E-4</v>
      </c>
      <c r="F149" s="1">
        <v>10</v>
      </c>
      <c r="G149">
        <f t="shared" si="48"/>
        <v>3.1796315429139591E-2</v>
      </c>
      <c r="H149" s="1">
        <v>0.6</v>
      </c>
      <c r="I149" s="1">
        <f t="shared" si="46"/>
        <v>1.4166666666666667</v>
      </c>
      <c r="J149" s="1">
        <f t="shared" si="47"/>
        <v>-5.6300941631916483E-5</v>
      </c>
    </row>
    <row r="150" spans="1:10" x14ac:dyDescent="0.25">
      <c r="B150" s="1">
        <v>1.5699999999999999E-4</v>
      </c>
      <c r="C150" s="1">
        <v>1.0000000000000001E-5</v>
      </c>
      <c r="D150" s="1">
        <v>2.3999999999999998E-3</v>
      </c>
      <c r="E150">
        <f t="shared" si="49"/>
        <v>6.9999999999999999E-4</v>
      </c>
      <c r="F150" s="1">
        <v>10</v>
      </c>
      <c r="G150">
        <f t="shared" si="48"/>
        <v>9.6699358369376653E-2</v>
      </c>
      <c r="H150" s="1">
        <v>0.6</v>
      </c>
      <c r="I150" s="1">
        <f t="shared" si="46"/>
        <v>1.5833333333333335</v>
      </c>
      <c r="J150" s="1">
        <f t="shared" si="47"/>
        <v>-5.5110194319701639E-5</v>
      </c>
    </row>
    <row r="151" spans="1:10" x14ac:dyDescent="0.25">
      <c r="B151" s="1">
        <v>1.5699999999999999E-4</v>
      </c>
      <c r="C151" s="1">
        <v>1.0000000000000001E-5</v>
      </c>
      <c r="D151" s="1">
        <v>2.3999999999999998E-3</v>
      </c>
      <c r="E151">
        <f t="shared" si="49"/>
        <v>8.9999999999999998E-4</v>
      </c>
      <c r="F151" s="1">
        <v>10</v>
      </c>
      <c r="G151">
        <f t="shared" si="48"/>
        <v>0.26307557616382837</v>
      </c>
      <c r="H151" s="1">
        <v>0.6</v>
      </c>
      <c r="I151" s="1">
        <f t="shared" si="46"/>
        <v>1.75</v>
      </c>
      <c r="J151" s="1">
        <f t="shared" si="47"/>
        <v>-3.9002890303917236E-5</v>
      </c>
    </row>
    <row r="152" spans="1:10" x14ac:dyDescent="0.25">
      <c r="B152" s="1">
        <v>1.5699999999999999E-4</v>
      </c>
      <c r="C152" s="1">
        <v>1.0000000000000001E-5</v>
      </c>
      <c r="D152" s="1">
        <v>2.3999999999999998E-3</v>
      </c>
      <c r="E152" s="21">
        <v>1.1000000000000001E-3</v>
      </c>
      <c r="F152" s="1">
        <v>10</v>
      </c>
      <c r="G152">
        <f t="shared" si="48"/>
        <v>0.65338016022003131</v>
      </c>
      <c r="H152" s="1">
        <v>0.6</v>
      </c>
      <c r="I152" s="1">
        <f t="shared" si="46"/>
        <v>1.916666666666667</v>
      </c>
      <c r="J152" s="1">
        <f t="shared" si="47"/>
        <v>1.0021883552344588E-5</v>
      </c>
    </row>
    <row r="153" spans="1:10" x14ac:dyDescent="0.25">
      <c r="A153" s="3" t="s">
        <v>21</v>
      </c>
      <c r="B153" s="2" t="s">
        <v>108</v>
      </c>
      <c r="C153" s="2" t="s">
        <v>111</v>
      </c>
      <c r="D153" s="2" t="s">
        <v>284</v>
      </c>
      <c r="E153" s="2" t="s">
        <v>285</v>
      </c>
      <c r="F153" s="2" t="s">
        <v>286</v>
      </c>
      <c r="G153" s="2" t="s">
        <v>135</v>
      </c>
      <c r="H153" s="2" t="s">
        <v>279</v>
      </c>
      <c r="I153" s="2" t="s">
        <v>280</v>
      </c>
      <c r="J153" s="2" t="s">
        <v>287</v>
      </c>
    </row>
    <row r="154" spans="1:10" x14ac:dyDescent="0.25">
      <c r="B154" s="1">
        <v>1.0000000000000001E-5</v>
      </c>
      <c r="C154" s="1">
        <v>1.5699999999999999E-5</v>
      </c>
      <c r="D154" s="1">
        <v>2.3999999999999998E-3</v>
      </c>
      <c r="E154">
        <v>-1.1000000000000001E-3</v>
      </c>
      <c r="F154" s="1">
        <v>10</v>
      </c>
      <c r="G154">
        <f>(0.5+E154/D154)^F154</f>
        <v>1.5772029579086145E-14</v>
      </c>
      <c r="H154" s="1">
        <v>0.6</v>
      </c>
      <c r="I154" s="1">
        <f>1+2*E154/D154</f>
        <v>8.3333333333333148E-2</v>
      </c>
      <c r="J154" s="1">
        <f>(B154-C154)*G154+C154-(B154+C154)*(H154/2)*I154</f>
        <v>1.5057499999999908E-5</v>
      </c>
    </row>
    <row r="155" spans="1:10" x14ac:dyDescent="0.25">
      <c r="B155" s="1">
        <v>1.0000000000000001E-5</v>
      </c>
      <c r="C155" s="1">
        <v>1.5699999999999999E-5</v>
      </c>
      <c r="D155" s="1">
        <v>2.3999999999999998E-3</v>
      </c>
      <c r="E155">
        <f>-0.001+0.0001</f>
        <v>-8.9999999999999998E-4</v>
      </c>
      <c r="F155" s="1">
        <v>10</v>
      </c>
      <c r="G155">
        <f>(0.5+E155/D155)^F155</f>
        <v>9.3132257461547852E-10</v>
      </c>
      <c r="H155" s="1">
        <v>0.6</v>
      </c>
      <c r="I155" s="1">
        <f t="shared" ref="I155:I165" si="50">1+2*E155/D155</f>
        <v>0.25</v>
      </c>
      <c r="J155" s="1">
        <f t="shared" ref="J155:J165" si="51">(B155-C155)*G155+C155-(B155+C155)*(H155/2)*I155</f>
        <v>1.3772499994691461E-5</v>
      </c>
    </row>
    <row r="156" spans="1:10" x14ac:dyDescent="0.25">
      <c r="B156" s="1">
        <v>1.0000000000000001E-5</v>
      </c>
      <c r="C156" s="1">
        <v>1.5699999999999999E-5</v>
      </c>
      <c r="D156" s="1">
        <v>2.3999999999999998E-3</v>
      </c>
      <c r="E156">
        <f>E155+0.0002</f>
        <v>-6.9999999999999999E-4</v>
      </c>
      <c r="F156" s="1">
        <v>10</v>
      </c>
      <c r="G156">
        <f t="shared" ref="G156:G165" si="52">(0.5+E156/D156)^F156</f>
        <v>1.5402372635826642E-7</v>
      </c>
      <c r="H156" s="1">
        <v>0.6</v>
      </c>
      <c r="I156" s="1">
        <f t="shared" si="50"/>
        <v>0.41666666666666663</v>
      </c>
      <c r="J156" s="1">
        <f t="shared" si="51"/>
        <v>1.2487499122064758E-5</v>
      </c>
    </row>
    <row r="157" spans="1:10" x14ac:dyDescent="0.25">
      <c r="B157" s="1">
        <v>1.0000000000000001E-5</v>
      </c>
      <c r="C157" s="1">
        <v>1.5699999999999999E-5</v>
      </c>
      <c r="D157" s="1">
        <v>2.3999999999999998E-3</v>
      </c>
      <c r="E157">
        <f t="shared" ref="E157:E164" si="53">E156+0.0002</f>
        <v>-5.0000000000000001E-4</v>
      </c>
      <c r="F157" s="1">
        <v>10</v>
      </c>
      <c r="G157">
        <f t="shared" si="52"/>
        <v>4.4552079825878168E-6</v>
      </c>
      <c r="H157" s="1">
        <v>0.6</v>
      </c>
      <c r="I157" s="1">
        <f t="shared" si="50"/>
        <v>0.58333333333333326</v>
      </c>
      <c r="J157" s="1">
        <f t="shared" si="51"/>
        <v>1.12024746053145E-5</v>
      </c>
    </row>
    <row r="158" spans="1:10" x14ac:dyDescent="0.25">
      <c r="B158" s="1">
        <v>1.0000000000000001E-5</v>
      </c>
      <c r="C158" s="1">
        <v>1.5699999999999999E-5</v>
      </c>
      <c r="D158" s="1">
        <v>2.3999999999999998E-3</v>
      </c>
      <c r="E158">
        <f t="shared" si="53"/>
        <v>-3.0000000000000003E-4</v>
      </c>
      <c r="F158" s="1">
        <v>10</v>
      </c>
      <c r="G158">
        <f t="shared" si="52"/>
        <v>5.4993666708469391E-5</v>
      </c>
      <c r="H158" s="1">
        <v>0.6</v>
      </c>
      <c r="I158" s="1">
        <f t="shared" si="50"/>
        <v>0.75</v>
      </c>
      <c r="J158" s="1">
        <f t="shared" si="51"/>
        <v>9.9171865360997584E-6</v>
      </c>
    </row>
    <row r="159" spans="1:10" x14ac:dyDescent="0.25">
      <c r="B159" s="1">
        <v>1.0000000000000001E-5</v>
      </c>
      <c r="C159" s="1">
        <v>1.5699999999999999E-5</v>
      </c>
      <c r="D159" s="1">
        <v>2.3999999999999998E-3</v>
      </c>
      <c r="E159">
        <f t="shared" si="53"/>
        <v>-1.0000000000000002E-4</v>
      </c>
      <c r="F159" s="1">
        <v>10</v>
      </c>
      <c r="G159">
        <f t="shared" si="52"/>
        <v>4.0908582801229746E-4</v>
      </c>
      <c r="H159" s="1">
        <v>0.6</v>
      </c>
      <c r="I159" s="1">
        <f t="shared" si="50"/>
        <v>0.91666666666666663</v>
      </c>
      <c r="J159" s="1">
        <f t="shared" si="51"/>
        <v>8.6301682107803304E-6</v>
      </c>
    </row>
    <row r="160" spans="1:10" x14ac:dyDescent="0.25">
      <c r="B160" s="1">
        <v>1.0000000000000001E-5</v>
      </c>
      <c r="C160" s="1">
        <v>1.5699999999999999E-5</v>
      </c>
      <c r="D160" s="1">
        <v>2.3999999999999998E-3</v>
      </c>
      <c r="E160">
        <f t="shared" si="53"/>
        <v>9.9999999999999991E-5</v>
      </c>
      <c r="F160" s="1">
        <v>10</v>
      </c>
      <c r="G160">
        <f t="shared" si="52"/>
        <v>2.1743082111706814E-3</v>
      </c>
      <c r="H160" s="1">
        <v>0.6</v>
      </c>
      <c r="I160" s="1">
        <f t="shared" si="50"/>
        <v>1.0833333333333333</v>
      </c>
      <c r="J160" s="1">
        <f t="shared" si="51"/>
        <v>7.335106443196327E-6</v>
      </c>
    </row>
    <row r="161" spans="1:11" x14ac:dyDescent="0.25">
      <c r="B161" s="1">
        <v>1.0000000000000001E-5</v>
      </c>
      <c r="C161" s="1">
        <v>1.5699999999999999E-5</v>
      </c>
      <c r="D161" s="1">
        <v>2.3999999999999998E-3</v>
      </c>
      <c r="E161">
        <f t="shared" si="53"/>
        <v>3.0000000000000003E-4</v>
      </c>
      <c r="F161" s="1">
        <v>10</v>
      </c>
      <c r="G161">
        <f t="shared" si="52"/>
        <v>9.0949470177292824E-3</v>
      </c>
      <c r="H161" s="1">
        <v>0.6</v>
      </c>
      <c r="I161" s="1">
        <f t="shared" si="50"/>
        <v>1.25</v>
      </c>
      <c r="J161" s="1">
        <f t="shared" si="51"/>
        <v>6.0106588019989414E-6</v>
      </c>
    </row>
    <row r="162" spans="1:11" x14ac:dyDescent="0.25">
      <c r="B162" s="1">
        <v>1.0000000000000001E-5</v>
      </c>
      <c r="C162" s="1">
        <v>1.5699999999999999E-5</v>
      </c>
      <c r="D162" s="1">
        <v>2.3999999999999998E-3</v>
      </c>
      <c r="E162">
        <f t="shared" si="53"/>
        <v>5.0000000000000001E-4</v>
      </c>
      <c r="F162" s="1">
        <v>10</v>
      </c>
      <c r="G162">
        <f t="shared" si="52"/>
        <v>3.1796315429139591E-2</v>
      </c>
      <c r="H162" s="1">
        <v>0.6</v>
      </c>
      <c r="I162" s="1">
        <f t="shared" si="50"/>
        <v>1.4166666666666667</v>
      </c>
      <c r="J162" s="1">
        <f t="shared" si="51"/>
        <v>4.5962610020539028E-6</v>
      </c>
    </row>
    <row r="163" spans="1:11" x14ac:dyDescent="0.25">
      <c r="B163" s="1">
        <v>1.0000000000000001E-5</v>
      </c>
      <c r="C163" s="1">
        <v>1.5699999999999999E-5</v>
      </c>
      <c r="D163" s="1">
        <v>2.3999999999999998E-3</v>
      </c>
      <c r="E163">
        <f t="shared" si="53"/>
        <v>6.9999999999999999E-4</v>
      </c>
      <c r="F163" s="1">
        <v>10</v>
      </c>
      <c r="G163">
        <f t="shared" si="52"/>
        <v>9.6699358369376653E-2</v>
      </c>
      <c r="H163" s="1">
        <v>0.6</v>
      </c>
      <c r="I163" s="1">
        <f t="shared" si="50"/>
        <v>1.5833333333333335</v>
      </c>
      <c r="J163" s="1">
        <f t="shared" si="51"/>
        <v>2.9413136572945489E-6</v>
      </c>
    </row>
    <row r="164" spans="1:11" x14ac:dyDescent="0.25">
      <c r="B164" s="1">
        <v>1.0000000000000001E-5</v>
      </c>
      <c r="C164" s="1">
        <v>1.5699999999999999E-5</v>
      </c>
      <c r="D164" s="1">
        <v>2.3999999999999998E-3</v>
      </c>
      <c r="E164">
        <f t="shared" si="53"/>
        <v>8.9999999999999998E-4</v>
      </c>
      <c r="F164" s="1">
        <v>10</v>
      </c>
      <c r="G164">
        <f t="shared" si="52"/>
        <v>0.26307557616382837</v>
      </c>
      <c r="H164" s="1">
        <v>0.6</v>
      </c>
      <c r="I164" s="1">
        <f t="shared" si="50"/>
        <v>1.75</v>
      </c>
      <c r="J164" s="1">
        <f t="shared" si="51"/>
        <v>7.0796921586617639E-7</v>
      </c>
    </row>
    <row r="165" spans="1:11" x14ac:dyDescent="0.25">
      <c r="B165" s="1">
        <v>1.0000000000000001E-5</v>
      </c>
      <c r="C165" s="1">
        <v>1.5699999999999999E-5</v>
      </c>
      <c r="D165" s="1">
        <v>2.3999999999999998E-3</v>
      </c>
      <c r="E165" s="21">
        <v>1.1000000000000001E-3</v>
      </c>
      <c r="F165" s="1">
        <v>10</v>
      </c>
      <c r="G165">
        <f t="shared" si="52"/>
        <v>0.65338016022003131</v>
      </c>
      <c r="H165" s="1">
        <v>0.6</v>
      </c>
      <c r="I165" s="1">
        <f t="shared" si="50"/>
        <v>1.916666666666667</v>
      </c>
      <c r="J165" s="1">
        <f t="shared" si="51"/>
        <v>-2.8017669132541825E-6</v>
      </c>
    </row>
    <row r="166" spans="1:11" x14ac:dyDescent="0.25">
      <c r="A166" s="3" t="s">
        <v>83</v>
      </c>
      <c r="B166" s="2" t="s">
        <v>108</v>
      </c>
      <c r="C166" s="2" t="s">
        <v>111</v>
      </c>
      <c r="D166" s="2" t="s">
        <v>132</v>
      </c>
      <c r="E166" s="2" t="s">
        <v>60</v>
      </c>
      <c r="F166" s="2" t="s">
        <v>134</v>
      </c>
      <c r="G166" s="2" t="s">
        <v>135</v>
      </c>
      <c r="H166" s="2" t="s">
        <v>279</v>
      </c>
      <c r="I166" s="2" t="s">
        <v>280</v>
      </c>
      <c r="J166" s="2" t="s">
        <v>287</v>
      </c>
      <c r="K166" s="2" t="s">
        <v>155</v>
      </c>
    </row>
    <row r="167" spans="1:11" x14ac:dyDescent="0.25">
      <c r="B167" s="1">
        <v>2.5</v>
      </c>
      <c r="C167" s="1">
        <v>3.2</v>
      </c>
      <c r="D167" s="1">
        <v>2.3999999999999998E-3</v>
      </c>
      <c r="E167">
        <v>-1.1000000000000001E-3</v>
      </c>
      <c r="F167" s="1">
        <v>10</v>
      </c>
      <c r="G167">
        <f>(0.5+E167/D167)^F167</f>
        <v>1.5772029579086145E-14</v>
      </c>
      <c r="H167" s="1">
        <v>0.6</v>
      </c>
      <c r="I167" s="1">
        <f>1+2*E167/D167</f>
        <v>8.3333333333333148E-2</v>
      </c>
      <c r="J167" s="1">
        <f>(B167-C167)*G167+C167-(B167+C167)*(H167/2)*I167</f>
        <v>3.0574999999999894</v>
      </c>
      <c r="K167" s="1">
        <f>1/J167</f>
        <v>0.32706459525756448</v>
      </c>
    </row>
    <row r="168" spans="1:11" x14ac:dyDescent="0.25">
      <c r="B168" s="1">
        <v>2.5</v>
      </c>
      <c r="C168" s="1">
        <v>3.2</v>
      </c>
      <c r="D168" s="1">
        <v>2.3999999999999998E-3</v>
      </c>
      <c r="E168">
        <f>-0.001+0.0001</f>
        <v>-8.9999999999999998E-4</v>
      </c>
      <c r="F168" s="1">
        <v>10</v>
      </c>
      <c r="G168">
        <f>(0.5+E168/D168)^F168</f>
        <v>9.3132257461547852E-10</v>
      </c>
      <c r="H168" s="1">
        <v>0.6</v>
      </c>
      <c r="I168" s="1">
        <f t="shared" ref="I168:I178" si="54">1+2*E168/D168</f>
        <v>0.25</v>
      </c>
      <c r="J168" s="1">
        <f t="shared" ref="J168:J178" si="55">(B168-C168)*G168+C168-(B168+C168)*(H168/2)*I168</f>
        <v>2.7724999993480743</v>
      </c>
      <c r="K168" s="1">
        <f t="shared" ref="K168:K178" si="56">1/J168</f>
        <v>0.36068530215875205</v>
      </c>
    </row>
    <row r="169" spans="1:11" x14ac:dyDescent="0.25">
      <c r="B169" s="1">
        <v>2.5</v>
      </c>
      <c r="C169" s="1">
        <v>3.2</v>
      </c>
      <c r="D169" s="1">
        <v>2.3999999999999998E-3</v>
      </c>
      <c r="E169">
        <f>E168+0.0002</f>
        <v>-6.9999999999999999E-4</v>
      </c>
      <c r="F169" s="1">
        <v>10</v>
      </c>
      <c r="G169">
        <f t="shared" ref="G169:G178" si="57">(0.5+E169/D169)^F169</f>
        <v>1.5402372635826642E-7</v>
      </c>
      <c r="H169" s="1">
        <v>0.6</v>
      </c>
      <c r="I169" s="1">
        <f t="shared" si="54"/>
        <v>0.41666666666666663</v>
      </c>
      <c r="J169" s="1">
        <f t="shared" si="55"/>
        <v>2.4874998921833917</v>
      </c>
      <c r="K169" s="1">
        <f t="shared" si="56"/>
        <v>0.40201006767572339</v>
      </c>
    </row>
    <row r="170" spans="1:11" x14ac:dyDescent="0.25">
      <c r="B170" s="1">
        <v>2.5</v>
      </c>
      <c r="C170" s="1">
        <v>3.2</v>
      </c>
      <c r="D170" s="1">
        <v>2.3999999999999998E-3</v>
      </c>
      <c r="E170">
        <f t="shared" ref="E170:E177" si="58">E169+0.0002</f>
        <v>-5.0000000000000001E-4</v>
      </c>
      <c r="F170" s="1">
        <v>10</v>
      </c>
      <c r="G170">
        <f t="shared" si="57"/>
        <v>4.4552079825878168E-6</v>
      </c>
      <c r="H170" s="1">
        <v>0.6</v>
      </c>
      <c r="I170" s="1">
        <f t="shared" si="54"/>
        <v>0.58333333333333326</v>
      </c>
      <c r="J170" s="1">
        <f t="shared" si="55"/>
        <v>2.2024968813544126</v>
      </c>
      <c r="K170" s="1">
        <f t="shared" si="56"/>
        <v>0.4540301548055114</v>
      </c>
    </row>
    <row r="171" spans="1:11" x14ac:dyDescent="0.25">
      <c r="B171" s="1">
        <v>2.5</v>
      </c>
      <c r="C171" s="1">
        <v>3.2</v>
      </c>
      <c r="D171" s="1">
        <v>2.3999999999999998E-3</v>
      </c>
      <c r="E171">
        <f t="shared" si="58"/>
        <v>-3.0000000000000003E-4</v>
      </c>
      <c r="F171" s="1">
        <v>10</v>
      </c>
      <c r="G171">
        <f t="shared" si="57"/>
        <v>5.4993666708469391E-5</v>
      </c>
      <c r="H171" s="1">
        <v>0.6</v>
      </c>
      <c r="I171" s="1">
        <f t="shared" si="54"/>
        <v>0.75</v>
      </c>
      <c r="J171" s="1">
        <f t="shared" si="55"/>
        <v>1.9174615044333041</v>
      </c>
      <c r="K171" s="1">
        <f t="shared" si="56"/>
        <v>0.52152285596760639</v>
      </c>
    </row>
    <row r="172" spans="1:11" x14ac:dyDescent="0.25">
      <c r="B172" s="1">
        <v>2.5</v>
      </c>
      <c r="C172" s="1">
        <v>3.2</v>
      </c>
      <c r="D172" s="1">
        <v>2.3999999999999998E-3</v>
      </c>
      <c r="E172">
        <f t="shared" si="58"/>
        <v>-1.0000000000000002E-4</v>
      </c>
      <c r="F172" s="1">
        <v>10</v>
      </c>
      <c r="G172">
        <f t="shared" si="57"/>
        <v>4.0908582801229746E-4</v>
      </c>
      <c r="H172" s="1">
        <v>0.6</v>
      </c>
      <c r="I172" s="1">
        <f t="shared" si="54"/>
        <v>0.91666666666666663</v>
      </c>
      <c r="J172" s="1">
        <f t="shared" si="55"/>
        <v>1.6322136399203915</v>
      </c>
      <c r="K172" s="1">
        <f t="shared" si="56"/>
        <v>0.61266489602964802</v>
      </c>
    </row>
    <row r="173" spans="1:11" x14ac:dyDescent="0.25">
      <c r="B173" s="1">
        <v>2.5</v>
      </c>
      <c r="C173" s="1">
        <v>3.2</v>
      </c>
      <c r="D173" s="1">
        <v>2.3999999999999998E-3</v>
      </c>
      <c r="E173">
        <f t="shared" si="58"/>
        <v>9.9999999999999991E-5</v>
      </c>
      <c r="F173" s="1">
        <v>10</v>
      </c>
      <c r="G173">
        <f t="shared" si="57"/>
        <v>2.1743082111706814E-3</v>
      </c>
      <c r="H173" s="1">
        <v>0.6</v>
      </c>
      <c r="I173" s="1">
        <f t="shared" si="54"/>
        <v>1.0833333333333333</v>
      </c>
      <c r="J173" s="1">
        <f t="shared" si="55"/>
        <v>1.3459779842521808</v>
      </c>
      <c r="K173" s="1">
        <f t="shared" si="56"/>
        <v>0.74295420259462519</v>
      </c>
    </row>
    <row r="174" spans="1:11" x14ac:dyDescent="0.25">
      <c r="B174" s="1">
        <v>2.5</v>
      </c>
      <c r="C174" s="1">
        <v>3.2</v>
      </c>
      <c r="D174" s="1">
        <v>2.3999999999999998E-3</v>
      </c>
      <c r="E174">
        <f t="shared" si="58"/>
        <v>3.0000000000000003E-4</v>
      </c>
      <c r="F174" s="1">
        <v>10</v>
      </c>
      <c r="G174">
        <f t="shared" si="57"/>
        <v>9.0949470177292824E-3</v>
      </c>
      <c r="H174" s="1">
        <v>0.6</v>
      </c>
      <c r="I174" s="1">
        <f t="shared" si="54"/>
        <v>1.25</v>
      </c>
      <c r="J174" s="1">
        <f t="shared" si="55"/>
        <v>1.0561335370875895</v>
      </c>
      <c r="K174" s="1">
        <f t="shared" si="56"/>
        <v>0.94684996251289943</v>
      </c>
    </row>
    <row r="175" spans="1:11" x14ac:dyDescent="0.25">
      <c r="B175" s="1">
        <v>2.5</v>
      </c>
      <c r="C175" s="1">
        <v>3.2</v>
      </c>
      <c r="D175" s="1">
        <v>2.3999999999999998E-3</v>
      </c>
      <c r="E175">
        <f t="shared" si="58"/>
        <v>5.0000000000000001E-4</v>
      </c>
      <c r="F175" s="1">
        <v>10</v>
      </c>
      <c r="G175">
        <f t="shared" si="57"/>
        <v>3.1796315429139591E-2</v>
      </c>
      <c r="H175" s="1">
        <v>0.6</v>
      </c>
      <c r="I175" s="1">
        <f t="shared" si="54"/>
        <v>1.4166666666666667</v>
      </c>
      <c r="J175" s="1">
        <f t="shared" si="55"/>
        <v>0.75524257919960247</v>
      </c>
      <c r="K175" s="1">
        <f t="shared" si="56"/>
        <v>1.324077889066833</v>
      </c>
    </row>
    <row r="176" spans="1:11" x14ac:dyDescent="0.25">
      <c r="B176" s="1">
        <v>2.5</v>
      </c>
      <c r="C176" s="1">
        <v>3.2</v>
      </c>
      <c r="D176" s="1">
        <v>2.3999999999999998E-3</v>
      </c>
      <c r="E176">
        <f t="shared" si="58"/>
        <v>6.9999999999999999E-4</v>
      </c>
      <c r="F176" s="1">
        <v>10</v>
      </c>
      <c r="G176">
        <f t="shared" si="57"/>
        <v>9.6699358369376653E-2</v>
      </c>
      <c r="H176" s="1">
        <v>0.6</v>
      </c>
      <c r="I176" s="1">
        <f t="shared" si="54"/>
        <v>1.5833333333333335</v>
      </c>
      <c r="J176" s="1">
        <f t="shared" si="55"/>
        <v>0.4248104491414364</v>
      </c>
      <c r="K176" s="1">
        <f t="shared" si="56"/>
        <v>2.3539910612393151</v>
      </c>
    </row>
    <row r="177" spans="1:11" x14ac:dyDescent="0.25">
      <c r="B177" s="1">
        <v>2.5</v>
      </c>
      <c r="C177" s="1">
        <v>3.2</v>
      </c>
      <c r="D177" s="1">
        <v>2.3999999999999998E-3</v>
      </c>
      <c r="E177">
        <f t="shared" si="58"/>
        <v>8.9999999999999998E-4</v>
      </c>
      <c r="F177" s="1">
        <v>10</v>
      </c>
      <c r="G177">
        <f t="shared" si="57"/>
        <v>0.26307557616382837</v>
      </c>
      <c r="H177" s="1">
        <v>0.6</v>
      </c>
      <c r="I177" s="1">
        <f t="shared" si="54"/>
        <v>1.75</v>
      </c>
      <c r="J177" s="1">
        <f t="shared" si="55"/>
        <v>2.3347096685320423E-2</v>
      </c>
      <c r="K177" s="1">
        <f t="shared" si="56"/>
        <v>42.831878133641936</v>
      </c>
    </row>
    <row r="178" spans="1:11" x14ac:dyDescent="0.25">
      <c r="B178" s="1">
        <v>2.5</v>
      </c>
      <c r="C178" s="1">
        <v>3.2</v>
      </c>
      <c r="D178" s="1">
        <v>2.3999999999999998E-3</v>
      </c>
      <c r="E178" s="21">
        <v>1.1000000000000001E-3</v>
      </c>
      <c r="F178" s="1">
        <v>10</v>
      </c>
      <c r="G178">
        <f t="shared" si="57"/>
        <v>0.65338016022003131</v>
      </c>
      <c r="H178" s="1">
        <v>0.6</v>
      </c>
      <c r="I178" s="1">
        <f t="shared" si="54"/>
        <v>1.916666666666667</v>
      </c>
      <c r="J178" s="1">
        <f t="shared" si="55"/>
        <v>-0.53486611215402213</v>
      </c>
      <c r="K178" s="1">
        <f t="shared" si="56"/>
        <v>-1.8696267669170188</v>
      </c>
    </row>
    <row r="180" spans="1:11" x14ac:dyDescent="0.25">
      <c r="A180" s="3" t="s">
        <v>17</v>
      </c>
      <c r="B180" s="2" t="s">
        <v>108</v>
      </c>
      <c r="C180" s="2" t="s">
        <v>111</v>
      </c>
      <c r="D180" s="2" t="s">
        <v>284</v>
      </c>
      <c r="E180" s="2" t="s">
        <v>285</v>
      </c>
      <c r="F180" s="2" t="s">
        <v>286</v>
      </c>
      <c r="G180" s="2" t="s">
        <v>135</v>
      </c>
      <c r="H180" s="2" t="s">
        <v>279</v>
      </c>
      <c r="I180" s="2" t="s">
        <v>280</v>
      </c>
      <c r="J180" s="2" t="s">
        <v>287</v>
      </c>
    </row>
    <row r="181" spans="1:11" x14ac:dyDescent="0.25">
      <c r="B181" s="1">
        <v>5300</v>
      </c>
      <c r="C181" s="1">
        <v>5800</v>
      </c>
      <c r="D181" s="1">
        <v>2.3999999999999998E-3</v>
      </c>
      <c r="E181">
        <v>-1.1000000000000001E-3</v>
      </c>
      <c r="F181" s="1">
        <v>10</v>
      </c>
      <c r="G181">
        <f>(0.5+E181/D181)^F181</f>
        <v>1.5772029579086145E-14</v>
      </c>
      <c r="H181" s="1">
        <v>0.6</v>
      </c>
      <c r="I181" s="1">
        <f>1+2*E181/D181</f>
        <v>8.3333333333333148E-2</v>
      </c>
      <c r="J181" s="1">
        <f>(B181-C181)*G181+C181-(B181+C181)*(H181/2)*I181</f>
        <v>5522.4999999999927</v>
      </c>
    </row>
    <row r="182" spans="1:11" x14ac:dyDescent="0.25">
      <c r="B182" s="1">
        <v>5300</v>
      </c>
      <c r="C182" s="1">
        <v>5800</v>
      </c>
      <c r="D182" s="1">
        <v>2.3999999999999998E-3</v>
      </c>
      <c r="E182">
        <f>-0.001+0.0001</f>
        <v>-8.9999999999999998E-4</v>
      </c>
      <c r="F182" s="1">
        <v>10</v>
      </c>
      <c r="G182">
        <f>(0.5+E182/D182)^F182</f>
        <v>9.3132257461547852E-10</v>
      </c>
      <c r="H182" s="1">
        <v>0.6</v>
      </c>
      <c r="I182" s="1">
        <f t="shared" ref="I182:I192" si="59">1+2*E182/D182</f>
        <v>0.25</v>
      </c>
      <c r="J182" s="1">
        <f t="shared" ref="J182:J192" si="60">(B182-C182)*G182+C182-(B182+C182)*(H182/2)*I182</f>
        <v>4967.4999995343387</v>
      </c>
    </row>
    <row r="183" spans="1:11" x14ac:dyDescent="0.25">
      <c r="B183" s="1">
        <v>5300</v>
      </c>
      <c r="C183" s="1">
        <v>5800</v>
      </c>
      <c r="D183" s="1">
        <v>2.3999999999999998E-3</v>
      </c>
      <c r="E183">
        <f>E182+0.0002</f>
        <v>-6.9999999999999999E-4</v>
      </c>
      <c r="F183" s="1">
        <v>10</v>
      </c>
      <c r="G183">
        <f t="shared" ref="G183:G192" si="61">(0.5+E183/D183)^F183</f>
        <v>1.5402372635826642E-7</v>
      </c>
      <c r="H183" s="1">
        <v>0.6</v>
      </c>
      <c r="I183" s="1">
        <f t="shared" si="59"/>
        <v>0.41666666666666663</v>
      </c>
      <c r="J183" s="1">
        <f t="shared" si="60"/>
        <v>4412.4999229881369</v>
      </c>
    </row>
    <row r="184" spans="1:11" x14ac:dyDescent="0.25">
      <c r="B184" s="1">
        <v>5300</v>
      </c>
      <c r="C184" s="1">
        <v>5800</v>
      </c>
      <c r="D184" s="1">
        <v>2.3999999999999998E-3</v>
      </c>
      <c r="E184">
        <f t="shared" ref="E184:E191" si="62">E183+0.0002</f>
        <v>-5.0000000000000001E-4</v>
      </c>
      <c r="F184" s="1">
        <v>10</v>
      </c>
      <c r="G184">
        <f t="shared" si="61"/>
        <v>4.4552079825878168E-6</v>
      </c>
      <c r="H184" s="1">
        <v>0.6</v>
      </c>
      <c r="I184" s="1">
        <f t="shared" si="59"/>
        <v>0.58333333333333326</v>
      </c>
      <c r="J184" s="1">
        <f t="shared" si="60"/>
        <v>3857.4977723960083</v>
      </c>
    </row>
    <row r="185" spans="1:11" x14ac:dyDescent="0.25">
      <c r="B185" s="1">
        <v>5300</v>
      </c>
      <c r="C185" s="1">
        <v>5800</v>
      </c>
      <c r="D185" s="1">
        <v>2.3999999999999998E-3</v>
      </c>
      <c r="E185">
        <f t="shared" si="62"/>
        <v>-3.0000000000000003E-4</v>
      </c>
      <c r="F185" s="1">
        <v>10</v>
      </c>
      <c r="G185">
        <f t="shared" si="61"/>
        <v>5.4993666708469391E-5</v>
      </c>
      <c r="H185" s="1">
        <v>0.6</v>
      </c>
      <c r="I185" s="1">
        <f t="shared" si="59"/>
        <v>0.75</v>
      </c>
      <c r="J185" s="1">
        <f t="shared" si="60"/>
        <v>3302.4725031666458</v>
      </c>
    </row>
    <row r="186" spans="1:11" x14ac:dyDescent="0.25">
      <c r="B186" s="1">
        <v>5300</v>
      </c>
      <c r="C186" s="1">
        <v>5800</v>
      </c>
      <c r="D186" s="1">
        <v>2.3999999999999998E-3</v>
      </c>
      <c r="E186">
        <f t="shared" si="62"/>
        <v>-1.0000000000000002E-4</v>
      </c>
      <c r="F186" s="1">
        <v>10</v>
      </c>
      <c r="G186">
        <f t="shared" si="61"/>
        <v>4.0908582801229746E-4</v>
      </c>
      <c r="H186" s="1">
        <v>0.6</v>
      </c>
      <c r="I186" s="1">
        <f t="shared" si="59"/>
        <v>0.91666666666666663</v>
      </c>
      <c r="J186" s="1">
        <f t="shared" si="60"/>
        <v>2747.2954570859938</v>
      </c>
    </row>
    <row r="187" spans="1:11" x14ac:dyDescent="0.25">
      <c r="B187" s="1">
        <v>5300</v>
      </c>
      <c r="C187" s="1">
        <v>5800</v>
      </c>
      <c r="D187" s="1">
        <v>2.3999999999999998E-3</v>
      </c>
      <c r="E187">
        <f t="shared" si="62"/>
        <v>9.9999999999999991E-5</v>
      </c>
      <c r="F187" s="1">
        <v>10</v>
      </c>
      <c r="G187">
        <f t="shared" si="61"/>
        <v>2.1743082111706814E-3</v>
      </c>
      <c r="H187" s="1">
        <v>0.6</v>
      </c>
      <c r="I187" s="1">
        <f t="shared" si="59"/>
        <v>1.0833333333333333</v>
      </c>
      <c r="J187" s="1">
        <f t="shared" si="60"/>
        <v>2191.4128458944156</v>
      </c>
    </row>
    <row r="188" spans="1:11" x14ac:dyDescent="0.25">
      <c r="B188" s="1">
        <v>5300</v>
      </c>
      <c r="C188" s="1">
        <v>5800</v>
      </c>
      <c r="D188" s="1">
        <v>2.3999999999999998E-3</v>
      </c>
      <c r="E188">
        <f t="shared" si="62"/>
        <v>3.0000000000000003E-4</v>
      </c>
      <c r="F188" s="1">
        <v>10</v>
      </c>
      <c r="G188">
        <f t="shared" si="61"/>
        <v>9.0949470177292824E-3</v>
      </c>
      <c r="H188" s="1">
        <v>0.6</v>
      </c>
      <c r="I188" s="1">
        <f t="shared" si="59"/>
        <v>1.25</v>
      </c>
      <c r="J188" s="1">
        <f t="shared" si="60"/>
        <v>1632.9525264911354</v>
      </c>
    </row>
    <row r="189" spans="1:11" x14ac:dyDescent="0.25">
      <c r="B189" s="1">
        <v>5300</v>
      </c>
      <c r="C189" s="1">
        <v>5800</v>
      </c>
      <c r="D189" s="1">
        <v>2.3999999999999998E-3</v>
      </c>
      <c r="E189">
        <f t="shared" si="62"/>
        <v>5.0000000000000001E-4</v>
      </c>
      <c r="F189" s="1">
        <v>10</v>
      </c>
      <c r="G189">
        <f t="shared" si="61"/>
        <v>3.1796315429139591E-2</v>
      </c>
      <c r="H189" s="1">
        <v>0.6</v>
      </c>
      <c r="I189" s="1">
        <f t="shared" si="59"/>
        <v>1.4166666666666667</v>
      </c>
      <c r="J189" s="1">
        <f t="shared" si="60"/>
        <v>1066.6018422854304</v>
      </c>
    </row>
    <row r="190" spans="1:11" x14ac:dyDescent="0.25">
      <c r="B190" s="1">
        <v>5300</v>
      </c>
      <c r="C190" s="1">
        <v>5800</v>
      </c>
      <c r="D190" s="1">
        <v>2.3999999999999998E-3</v>
      </c>
      <c r="E190">
        <f t="shared" si="62"/>
        <v>6.9999999999999999E-4</v>
      </c>
      <c r="F190" s="1">
        <v>10</v>
      </c>
      <c r="G190">
        <f t="shared" si="61"/>
        <v>9.6699358369376653E-2</v>
      </c>
      <c r="H190" s="1">
        <v>0.6</v>
      </c>
      <c r="I190" s="1">
        <f t="shared" si="59"/>
        <v>1.5833333333333335</v>
      </c>
      <c r="J190" s="1">
        <f t="shared" si="60"/>
        <v>479.15032081531081</v>
      </c>
    </row>
    <row r="191" spans="1:11" x14ac:dyDescent="0.25">
      <c r="B191" s="1">
        <v>5300</v>
      </c>
      <c r="C191" s="1">
        <v>5800</v>
      </c>
      <c r="D191" s="1">
        <v>2.3999999999999998E-3</v>
      </c>
      <c r="E191">
        <f t="shared" si="62"/>
        <v>8.9999999999999998E-4</v>
      </c>
      <c r="F191" s="1">
        <v>10</v>
      </c>
      <c r="G191">
        <f t="shared" si="61"/>
        <v>0.26307557616382837</v>
      </c>
      <c r="H191" s="1">
        <v>0.6</v>
      </c>
      <c r="I191" s="1">
        <f t="shared" si="59"/>
        <v>1.75</v>
      </c>
      <c r="J191" s="1">
        <f t="shared" si="60"/>
        <v>-159.03778808191419</v>
      </c>
    </row>
    <row r="192" spans="1:11" x14ac:dyDescent="0.25">
      <c r="B192" s="1">
        <v>5300</v>
      </c>
      <c r="C192" s="1">
        <v>5800</v>
      </c>
      <c r="D192" s="1">
        <v>2.3999999999999998E-3</v>
      </c>
      <c r="E192" s="21">
        <v>1.1000000000000001E-3</v>
      </c>
      <c r="F192" s="1">
        <v>10</v>
      </c>
      <c r="G192">
        <f t="shared" si="61"/>
        <v>0.65338016022003131</v>
      </c>
      <c r="H192" s="1">
        <v>0.6</v>
      </c>
      <c r="I192" s="1">
        <f t="shared" si="59"/>
        <v>1.916666666666667</v>
      </c>
      <c r="J192" s="1">
        <f t="shared" si="60"/>
        <v>-909.19008011001642</v>
      </c>
    </row>
    <row r="199" spans="1:28" x14ac:dyDescent="0.25">
      <c r="A199" s="56" t="s">
        <v>298</v>
      </c>
      <c r="C199" s="3" t="s">
        <v>0</v>
      </c>
      <c r="D199" s="3" t="s">
        <v>1</v>
      </c>
      <c r="E199" s="3" t="s">
        <v>2</v>
      </c>
      <c r="F199" s="3" t="s">
        <v>3</v>
      </c>
      <c r="G199" s="3" t="s">
        <v>4</v>
      </c>
      <c r="H199" s="3" t="s">
        <v>232</v>
      </c>
      <c r="I199" s="3" t="s">
        <v>6</v>
      </c>
      <c r="J199" s="3" t="s">
        <v>7</v>
      </c>
      <c r="K199" s="3" t="s">
        <v>8</v>
      </c>
      <c r="L199" s="3" t="s">
        <v>9</v>
      </c>
      <c r="M199" s="3" t="s">
        <v>10</v>
      </c>
      <c r="N199" s="3" t="s">
        <v>11</v>
      </c>
      <c r="O199" s="3" t="s">
        <v>12</v>
      </c>
      <c r="P199" s="3" t="s">
        <v>13</v>
      </c>
      <c r="Q199" s="3" t="s">
        <v>14</v>
      </c>
      <c r="R199" s="3" t="s">
        <v>15</v>
      </c>
      <c r="S199" s="3" t="s">
        <v>16</v>
      </c>
      <c r="T199" s="3" t="s">
        <v>21</v>
      </c>
      <c r="U199" s="3" t="s">
        <v>22</v>
      </c>
      <c r="V199" s="3" t="s">
        <v>23</v>
      </c>
      <c r="W199" s="3" t="s">
        <v>24</v>
      </c>
      <c r="X199" s="3" t="s">
        <v>83</v>
      </c>
      <c r="Y199" s="3" t="s">
        <v>17</v>
      </c>
      <c r="Z199" s="3" t="s">
        <v>18</v>
      </c>
      <c r="AA199" s="3" t="s">
        <v>19</v>
      </c>
      <c r="AB199" s="3" t="s">
        <v>20</v>
      </c>
    </row>
    <row r="200" spans="1:28" x14ac:dyDescent="0.25">
      <c r="A200" s="50" t="s">
        <v>204</v>
      </c>
      <c r="B200" t="s">
        <v>229</v>
      </c>
      <c r="C200" s="14">
        <v>1</v>
      </c>
      <c r="D200" s="12">
        <v>157330420896.94739</v>
      </c>
      <c r="E200" s="12">
        <v>157330420896.94739</v>
      </c>
      <c r="F200" s="12">
        <v>0.53855171918087918</v>
      </c>
      <c r="G200" s="12">
        <v>0</v>
      </c>
      <c r="H200" s="12">
        <v>50855343046.29287</v>
      </c>
      <c r="I200" s="12">
        <v>51917767152.314644</v>
      </c>
      <c r="J200" s="12">
        <v>51917767152.314644</v>
      </c>
      <c r="K200" s="12">
        <v>-8.5173150193111399E-12</v>
      </c>
      <c r="L200" s="12">
        <v>-8.5173150193111399E-12</v>
      </c>
      <c r="M200" s="12">
        <v>0</v>
      </c>
      <c r="N200" s="12">
        <v>2.0000000000000001E-4</v>
      </c>
      <c r="O200" s="12">
        <v>307.33379748031268</v>
      </c>
      <c r="P200" s="12">
        <v>307.33379748031268</v>
      </c>
      <c r="Q200" s="12">
        <v>6.0137747563593028E-9</v>
      </c>
      <c r="R200" s="12">
        <v>0</v>
      </c>
      <c r="S200" s="12">
        <v>8.7852952317087654E-5</v>
      </c>
      <c r="T200" s="12">
        <v>1.2681212053010885E-5</v>
      </c>
      <c r="U200" s="12">
        <v>1.2681212053010885E-5</v>
      </c>
      <c r="V200" s="12">
        <v>0</v>
      </c>
      <c r="W200" s="12">
        <v>0</v>
      </c>
      <c r="X200" s="12">
        <v>2.8292716556329158</v>
      </c>
      <c r="Y200" s="12">
        <v>5535.1940397377966</v>
      </c>
      <c r="Z200" s="12">
        <v>-1.1999999999999999E-3</v>
      </c>
      <c r="AA200" s="12">
        <v>-1E-3</v>
      </c>
      <c r="AB200" s="5">
        <v>2</v>
      </c>
    </row>
    <row r="201" spans="1:28" x14ac:dyDescent="0.25">
      <c r="C201" s="5">
        <v>2</v>
      </c>
      <c r="D201" s="12">
        <v>163976776481.37964</v>
      </c>
      <c r="E201" s="12">
        <v>163976776481.37964</v>
      </c>
      <c r="F201" s="12">
        <v>0.55690691054991259</v>
      </c>
      <c r="G201" s="12">
        <v>0</v>
      </c>
      <c r="H201" s="12">
        <v>52417047464.637367</v>
      </c>
      <c r="I201" s="12">
        <v>51995852373.231865</v>
      </c>
      <c r="J201" s="12">
        <v>51995852373.231865</v>
      </c>
      <c r="K201" s="12">
        <v>-6.1608337296280968E-12</v>
      </c>
      <c r="L201" s="12">
        <v>-6.1608337296280968E-12</v>
      </c>
      <c r="M201" s="12">
        <v>0</v>
      </c>
      <c r="N201" s="12">
        <v>2.0000000000000001E-4</v>
      </c>
      <c r="O201" s="12">
        <v>382.85522031075521</v>
      </c>
      <c r="P201" s="12">
        <v>382.85522031075521</v>
      </c>
      <c r="Q201" s="12">
        <v>4.3756769635507894E-9</v>
      </c>
      <c r="R201" s="12">
        <v>0</v>
      </c>
      <c r="S201" s="12">
        <v>1.0698383144180773E-4</v>
      </c>
      <c r="T201" s="12">
        <v>1.1939402454297251E-5</v>
      </c>
      <c r="U201" s="12">
        <v>1.1939402454297251E-5</v>
      </c>
      <c r="V201" s="12">
        <v>0</v>
      </c>
      <c r="W201" s="12">
        <v>0</v>
      </c>
      <c r="X201" s="12">
        <v>2.7381722312294872</v>
      </c>
      <c r="Y201" s="12">
        <v>5470.1230223067769</v>
      </c>
      <c r="Z201" s="12">
        <f t="shared" ref="Z201:AA211" si="63">Z200+0.0002</f>
        <v>-9.999999999999998E-4</v>
      </c>
      <c r="AA201" s="12">
        <f t="shared" si="63"/>
        <v>-8.0000000000000004E-4</v>
      </c>
      <c r="AB201" s="5">
        <v>2</v>
      </c>
    </row>
    <row r="202" spans="1:28" x14ac:dyDescent="0.25">
      <c r="C202" s="5">
        <v>3</v>
      </c>
      <c r="D202" s="12">
        <v>167601078551.92645</v>
      </c>
      <c r="E202" s="12">
        <v>167601078551.92645</v>
      </c>
      <c r="F202" s="12">
        <v>0.56691611894073235</v>
      </c>
      <c r="G202" s="12">
        <v>0</v>
      </c>
      <c r="H202" s="12">
        <v>53268655309.731552</v>
      </c>
      <c r="I202" s="12">
        <v>52038432765.48658</v>
      </c>
      <c r="J202" s="12">
        <v>52038432765.48658</v>
      </c>
      <c r="K202" s="12">
        <v>-4.875828750747984E-12</v>
      </c>
      <c r="L202" s="12">
        <v>-4.875828750747984E-12</v>
      </c>
      <c r="M202" s="12">
        <v>0</v>
      </c>
      <c r="N202" s="12">
        <v>2.0000000000000001E-4</v>
      </c>
      <c r="O202" s="12">
        <v>424.03755635310159</v>
      </c>
      <c r="P202" s="12">
        <v>424.03755635310159</v>
      </c>
      <c r="Q202" s="12">
        <v>3.482411301367412E-9</v>
      </c>
      <c r="R202" s="12">
        <v>0</v>
      </c>
      <c r="S202" s="12">
        <v>1.1741602754421152E-4</v>
      </c>
      <c r="T202" s="12">
        <v>1.1534888727877513E-5</v>
      </c>
      <c r="U202" s="12">
        <v>1.1534888727877513E-5</v>
      </c>
      <c r="V202" s="12">
        <v>0</v>
      </c>
      <c r="W202" s="12">
        <v>0</v>
      </c>
      <c r="X202" s="12">
        <v>2.6884951069323262</v>
      </c>
      <c r="Y202" s="12">
        <v>5434.6393620945182</v>
      </c>
      <c r="Z202" s="12">
        <f t="shared" si="63"/>
        <v>-7.9999999999999982E-4</v>
      </c>
      <c r="AA202" s="12">
        <f t="shared" si="63"/>
        <v>-6.0000000000000006E-4</v>
      </c>
      <c r="AB202" s="5">
        <v>2</v>
      </c>
    </row>
    <row r="203" spans="1:28" x14ac:dyDescent="0.25">
      <c r="C203" s="5">
        <v>4</v>
      </c>
      <c r="D203" s="12">
        <v>170198794795.79221</v>
      </c>
      <c r="E203" s="12">
        <v>170198794795.79221</v>
      </c>
      <c r="F203" s="12">
        <v>0.5740902127990698</v>
      </c>
      <c r="G203" s="12">
        <v>0</v>
      </c>
      <c r="H203" s="12">
        <v>53879044700.445587</v>
      </c>
      <c r="I203" s="12">
        <v>52068952235.022278</v>
      </c>
      <c r="J203" s="12">
        <v>52068952235.022278</v>
      </c>
      <c r="K203" s="12">
        <v>-3.9548022352672797E-12</v>
      </c>
      <c r="L203" s="12">
        <v>-3.9548022352672797E-12</v>
      </c>
      <c r="M203" s="12">
        <v>0</v>
      </c>
      <c r="N203" s="12">
        <v>2.0000000000000001E-4</v>
      </c>
      <c r="O203" s="12">
        <v>453.554969972381</v>
      </c>
      <c r="P203" s="12">
        <v>453.554969972381</v>
      </c>
      <c r="Q203" s="12">
        <v>2.8421636962909527E-9</v>
      </c>
      <c r="R203" s="12">
        <v>0</v>
      </c>
      <c r="S203" s="12">
        <v>1.248932975804584E-4</v>
      </c>
      <c r="T203" s="12">
        <v>1.1244953767288347E-5</v>
      </c>
      <c r="U203" s="12">
        <v>1.1244953767288347E-5</v>
      </c>
      <c r="V203" s="12">
        <v>0</v>
      </c>
      <c r="W203" s="12">
        <v>0</v>
      </c>
      <c r="X203" s="12">
        <v>2.6528890591406742</v>
      </c>
      <c r="Y203" s="12">
        <v>5409.2064708147673</v>
      </c>
      <c r="Z203" s="12">
        <f t="shared" si="63"/>
        <v>-5.9999999999999984E-4</v>
      </c>
      <c r="AA203" s="12">
        <f t="shared" si="63"/>
        <v>-4.0000000000000007E-4</v>
      </c>
      <c r="AB203" s="5">
        <v>2</v>
      </c>
    </row>
    <row r="204" spans="1:28" x14ac:dyDescent="0.25">
      <c r="C204" s="5">
        <v>5</v>
      </c>
      <c r="D204" s="12">
        <v>172256347268.59323</v>
      </c>
      <c r="E204" s="12">
        <v>172256347268.59323</v>
      </c>
      <c r="F204" s="12">
        <v>0.5797725403408811</v>
      </c>
      <c r="G204" s="12">
        <v>0</v>
      </c>
      <c r="H204" s="12">
        <v>54362510977.103355</v>
      </c>
      <c r="I204" s="12">
        <v>52093125548.855171</v>
      </c>
      <c r="J204" s="12">
        <v>52093125548.855171</v>
      </c>
      <c r="K204" s="12">
        <v>-3.2252920784448569E-12</v>
      </c>
      <c r="L204" s="12">
        <v>-3.2252920784448569E-12</v>
      </c>
      <c r="M204" s="12">
        <v>0</v>
      </c>
      <c r="N204" s="12">
        <v>2.0000000000000001E-4</v>
      </c>
      <c r="O204" s="12">
        <v>476.93459333442303</v>
      </c>
      <c r="P204" s="12">
        <v>476.93459333442303</v>
      </c>
      <c r="Q204" s="12">
        <v>2.3350478609333394E-9</v>
      </c>
      <c r="R204" s="12">
        <v>0</v>
      </c>
      <c r="S204" s="12">
        <v>1.3081575946951609E-4</v>
      </c>
      <c r="T204" s="12">
        <v>1.1015307285875907E-5</v>
      </c>
      <c r="U204" s="12">
        <v>1.1015307285875907E-5</v>
      </c>
      <c r="V204" s="12">
        <v>0</v>
      </c>
      <c r="W204" s="12">
        <v>0</v>
      </c>
      <c r="X204" s="12">
        <v>2.6246868596689712</v>
      </c>
      <c r="Y204" s="12">
        <v>5389.0620426206933</v>
      </c>
      <c r="Z204" s="12">
        <f t="shared" si="63"/>
        <v>-3.9999999999999986E-4</v>
      </c>
      <c r="AA204" s="12">
        <f t="shared" si="63"/>
        <v>-2.0000000000000006E-4</v>
      </c>
      <c r="AB204" s="5">
        <v>2</v>
      </c>
    </row>
    <row r="205" spans="1:28" x14ac:dyDescent="0.25">
      <c r="C205" s="5">
        <v>6</v>
      </c>
      <c r="D205" s="12">
        <v>173975167074.20956</v>
      </c>
      <c r="E205" s="12">
        <v>173975167074.20956</v>
      </c>
      <c r="F205" s="12">
        <v>0.58451939236530037</v>
      </c>
      <c r="G205" s="12">
        <v>0</v>
      </c>
      <c r="H205" s="12">
        <v>54766384716.729393</v>
      </c>
      <c r="I205" s="12">
        <v>52113319235.836472</v>
      </c>
      <c r="J205" s="12">
        <v>52113319235.836472</v>
      </c>
      <c r="K205" s="12">
        <v>-2.6158803999967945E-12</v>
      </c>
      <c r="L205" s="12">
        <v>-2.6158803999967945E-12</v>
      </c>
      <c r="M205" s="12">
        <v>0</v>
      </c>
      <c r="N205" s="12">
        <v>2.0000000000000001E-4</v>
      </c>
      <c r="O205" s="12">
        <v>496.46525425983879</v>
      </c>
      <c r="P205" s="12">
        <v>496.46525425983879</v>
      </c>
      <c r="Q205" s="12">
        <v>1.9114179642105954E-9</v>
      </c>
      <c r="R205" s="12">
        <v>0</v>
      </c>
      <c r="S205" s="12">
        <v>1.3576321277993504E-4</v>
      </c>
      <c r="T205" s="12">
        <v>1.082346725955354E-5</v>
      </c>
      <c r="U205" s="12">
        <v>1.082346725955354E-5</v>
      </c>
      <c r="V205" s="12">
        <v>0</v>
      </c>
      <c r="W205" s="12">
        <v>0</v>
      </c>
      <c r="X205" s="12">
        <v>2.6011275581907856</v>
      </c>
      <c r="Y205" s="12">
        <v>5372.2339701362753</v>
      </c>
      <c r="Z205" s="12">
        <f t="shared" si="63"/>
        <v>-1.9999999999999985E-4</v>
      </c>
      <c r="AA205" s="12">
        <f t="shared" si="63"/>
        <v>0</v>
      </c>
      <c r="AB205" s="5">
        <v>2</v>
      </c>
    </row>
    <row r="206" spans="1:28" x14ac:dyDescent="0.25">
      <c r="C206" s="5">
        <v>7</v>
      </c>
      <c r="D206" s="12">
        <v>175459613845.48679</v>
      </c>
      <c r="E206" s="12">
        <v>175459613845.48679</v>
      </c>
      <c r="F206" s="12">
        <v>0.58861897810334884</v>
      </c>
      <c r="G206" s="12">
        <v>0</v>
      </c>
      <c r="H206" s="12">
        <v>55115187463.144424</v>
      </c>
      <c r="I206" s="12">
        <v>52130759373.157219</v>
      </c>
      <c r="J206" s="12">
        <v>52130759373.157219</v>
      </c>
      <c r="K206" s="12">
        <v>-2.0895662421689028E-12</v>
      </c>
      <c r="L206" s="12">
        <v>-2.0895662421689028E-12</v>
      </c>
      <c r="M206" s="12">
        <v>0</v>
      </c>
      <c r="N206" s="12">
        <v>2.0000000000000001E-4</v>
      </c>
      <c r="O206" s="12">
        <v>513.33277373855901</v>
      </c>
      <c r="P206" s="12">
        <v>513.33277373855901</v>
      </c>
      <c r="Q206" s="12">
        <v>1.5455529501167615E-9</v>
      </c>
      <c r="R206" s="12">
        <v>0</v>
      </c>
      <c r="S206" s="12">
        <v>1.4003604642351918E-4</v>
      </c>
      <c r="T206" s="12">
        <v>1.0657785955006399E-5</v>
      </c>
      <c r="U206" s="12">
        <v>1.0657785955006399E-5</v>
      </c>
      <c r="V206" s="12">
        <v>0</v>
      </c>
      <c r="W206" s="12">
        <v>0</v>
      </c>
      <c r="X206" s="12">
        <v>2.5807807313165751</v>
      </c>
      <c r="Y206" s="12">
        <v>5357.7005223689821</v>
      </c>
      <c r="Z206" s="12">
        <f t="shared" si="63"/>
        <v>0</v>
      </c>
      <c r="AA206" s="12">
        <f t="shared" si="63"/>
        <v>2.0000000000000001E-4</v>
      </c>
      <c r="AB206" s="5">
        <v>2</v>
      </c>
    </row>
    <row r="207" spans="1:28" x14ac:dyDescent="0.25">
      <c r="C207" s="5">
        <v>8</v>
      </c>
      <c r="D207" s="12">
        <v>176771252492.38599</v>
      </c>
      <c r="E207" s="12">
        <v>176771252492.38599</v>
      </c>
      <c r="F207" s="12">
        <v>0.59224132091438442</v>
      </c>
      <c r="G207" s="12">
        <v>0</v>
      </c>
      <c r="H207" s="12">
        <v>55423385218.156479</v>
      </c>
      <c r="I207" s="12">
        <v>52146169260.907822</v>
      </c>
      <c r="J207" s="12">
        <v>52146169260.907822</v>
      </c>
      <c r="K207" s="12">
        <v>-1.6245216186939193E-12</v>
      </c>
      <c r="L207" s="12">
        <v>-1.6245216186939193E-12</v>
      </c>
      <c r="M207" s="12">
        <v>0</v>
      </c>
      <c r="N207" s="12">
        <v>2.0000000000000001E-4</v>
      </c>
      <c r="O207" s="12">
        <v>528.23670350801717</v>
      </c>
      <c r="P207" s="12">
        <v>528.23670350801717</v>
      </c>
      <c r="Q207" s="12">
        <v>1.2222791882553644E-9</v>
      </c>
      <c r="R207" s="12">
        <v>0</v>
      </c>
      <c r="S207" s="12">
        <v>1.4381146892241688E-4</v>
      </c>
      <c r="T207" s="12">
        <v>1.0511392021375673E-5</v>
      </c>
      <c r="U207" s="12">
        <v>1.0511392021375673E-5</v>
      </c>
      <c r="V207" s="12">
        <v>0</v>
      </c>
      <c r="W207" s="12">
        <v>0</v>
      </c>
      <c r="X207" s="12">
        <v>2.562802528940872</v>
      </c>
      <c r="Y207" s="12">
        <v>5344.8589492434803</v>
      </c>
      <c r="Z207" s="12">
        <f t="shared" si="63"/>
        <v>2.0000000000000001E-4</v>
      </c>
      <c r="AA207" s="12">
        <f t="shared" si="63"/>
        <v>4.0000000000000002E-4</v>
      </c>
      <c r="AB207" s="5">
        <v>2</v>
      </c>
    </row>
    <row r="208" spans="1:28" x14ac:dyDescent="0.25">
      <c r="C208" s="5">
        <v>9</v>
      </c>
      <c r="D208" s="12">
        <v>177949660118.43524</v>
      </c>
      <c r="E208" s="12">
        <v>177949660118.43524</v>
      </c>
      <c r="F208" s="12">
        <v>0.5954957205943423</v>
      </c>
      <c r="G208" s="12">
        <v>0</v>
      </c>
      <c r="H208" s="12">
        <v>55700277474.797478</v>
      </c>
      <c r="I208" s="12">
        <v>52160013873.739876</v>
      </c>
      <c r="J208" s="12">
        <v>52160013873.739876</v>
      </c>
      <c r="K208" s="12">
        <v>-1.2067143727335662E-12</v>
      </c>
      <c r="L208" s="12">
        <v>-1.2067143727335662E-12</v>
      </c>
      <c r="M208" s="12">
        <v>0</v>
      </c>
      <c r="N208" s="12">
        <v>2.0000000000000001E-4</v>
      </c>
      <c r="O208" s="12">
        <v>541.62675155208149</v>
      </c>
      <c r="P208" s="12">
        <v>541.62675155208149</v>
      </c>
      <c r="Q208" s="12">
        <v>9.3184228539367521E-10</v>
      </c>
      <c r="R208" s="12">
        <v>0</v>
      </c>
      <c r="S208" s="12">
        <v>1.4720339906626912E-4</v>
      </c>
      <c r="T208" s="12">
        <v>1.0379868199471198E-5</v>
      </c>
      <c r="U208" s="12">
        <v>1.0379868199471198E-5</v>
      </c>
      <c r="V208" s="12">
        <v>0</v>
      </c>
      <c r="W208" s="12">
        <v>0</v>
      </c>
      <c r="X208" s="12">
        <v>2.5466504806368135</v>
      </c>
      <c r="Y208" s="12">
        <v>5333.3217718834385</v>
      </c>
      <c r="Z208" s="12">
        <f t="shared" si="63"/>
        <v>4.0000000000000002E-4</v>
      </c>
      <c r="AA208" s="12">
        <f t="shared" si="63"/>
        <v>6.0000000000000006E-4</v>
      </c>
      <c r="AB208" s="5">
        <v>2</v>
      </c>
    </row>
    <row r="209" spans="1:28" x14ac:dyDescent="0.25">
      <c r="C209" s="5">
        <v>10</v>
      </c>
      <c r="D209" s="12">
        <v>179021889806.82382</v>
      </c>
      <c r="E209" s="12">
        <v>179021889806.82382</v>
      </c>
      <c r="F209" s="12">
        <v>0.59845688944423503</v>
      </c>
      <c r="G209" s="12">
        <v>0</v>
      </c>
      <c r="H209" s="12">
        <v>55952220937.732086</v>
      </c>
      <c r="I209" s="12">
        <v>52172611046.886604</v>
      </c>
      <c r="J209" s="12">
        <v>52172611046.886604</v>
      </c>
      <c r="K209" s="12">
        <v>-8.2655276885419015E-13</v>
      </c>
      <c r="L209" s="12">
        <v>-8.2655276885419015E-13</v>
      </c>
      <c r="M209" s="12">
        <v>0</v>
      </c>
      <c r="N209" s="12">
        <v>2.0000000000000001E-4</v>
      </c>
      <c r="O209" s="12">
        <v>553.81031751382739</v>
      </c>
      <c r="P209" s="12">
        <v>553.81031751382739</v>
      </c>
      <c r="Q209" s="12">
        <v>6.6757458806385306E-10</v>
      </c>
      <c r="R209" s="12">
        <v>0</v>
      </c>
      <c r="S209" s="12">
        <v>1.5028970648721805E-4</v>
      </c>
      <c r="T209" s="12">
        <v>1.026019505457726E-5</v>
      </c>
      <c r="U209" s="12">
        <v>1.026019505457726E-5</v>
      </c>
      <c r="V209" s="12">
        <v>0</v>
      </c>
      <c r="W209" s="12">
        <v>0</v>
      </c>
      <c r="X209" s="12">
        <v>2.5319537786322952</v>
      </c>
      <c r="Y209" s="12">
        <v>5322.8241275944965</v>
      </c>
      <c r="Z209" s="12">
        <f t="shared" si="63"/>
        <v>6.0000000000000006E-4</v>
      </c>
      <c r="AA209" s="12">
        <f t="shared" si="63"/>
        <v>8.0000000000000004E-4</v>
      </c>
      <c r="AB209" s="5">
        <v>2</v>
      </c>
    </row>
    <row r="210" spans="1:28" x14ac:dyDescent="0.25">
      <c r="C210" s="5">
        <v>11</v>
      </c>
      <c r="D210" s="12">
        <v>180007307989.71136</v>
      </c>
      <c r="E210" s="12">
        <v>180007307989.71136</v>
      </c>
      <c r="F210" s="12">
        <v>0.60117831159742119</v>
      </c>
      <c r="G210" s="12">
        <v>0</v>
      </c>
      <c r="H210" s="12">
        <v>56183766167.382019</v>
      </c>
      <c r="I210" s="12">
        <v>52184188308.369102</v>
      </c>
      <c r="J210" s="12">
        <v>52184188308.369102</v>
      </c>
      <c r="K210" s="12">
        <v>-4.771703921533319E-13</v>
      </c>
      <c r="L210" s="12">
        <v>-4.771703921533319E-13</v>
      </c>
      <c r="M210" s="12">
        <v>0</v>
      </c>
      <c r="N210" s="12">
        <v>2.0000000000000001E-4</v>
      </c>
      <c r="O210" s="12">
        <v>565.007458910982</v>
      </c>
      <c r="P210" s="12">
        <v>565.007458910982</v>
      </c>
      <c r="Q210" s="12">
        <v>4.2470293759687929E-10</v>
      </c>
      <c r="R210" s="12">
        <v>0</v>
      </c>
      <c r="S210" s="12">
        <v>1.531261355504297E-4</v>
      </c>
      <c r="T210" s="12">
        <v>1.0150211070493543E-5</v>
      </c>
      <c r="U210" s="12">
        <v>1.0150211070493543E-5</v>
      </c>
      <c r="V210" s="12">
        <v>0</v>
      </c>
      <c r="W210" s="12">
        <v>0</v>
      </c>
      <c r="X210" s="12">
        <v>2.5184469735693824</v>
      </c>
      <c r="Y210" s="12">
        <v>5313.1764096924162</v>
      </c>
      <c r="Z210" s="12">
        <f t="shared" si="63"/>
        <v>8.0000000000000004E-4</v>
      </c>
      <c r="AA210" s="12">
        <f t="shared" si="63"/>
        <v>1E-3</v>
      </c>
      <c r="AB210" s="5">
        <v>2</v>
      </c>
    </row>
    <row r="211" spans="1:28" x14ac:dyDescent="0.25">
      <c r="B211" t="s">
        <v>230</v>
      </c>
      <c r="C211" s="14">
        <v>12</v>
      </c>
      <c r="D211" s="12">
        <v>180920287675.01492</v>
      </c>
      <c r="E211" s="12">
        <v>180920287675.01492</v>
      </c>
      <c r="F211" s="12">
        <v>0.60369968088422832</v>
      </c>
      <c r="G211" s="12">
        <v>0</v>
      </c>
      <c r="H211" s="12">
        <v>56398290411.576385</v>
      </c>
      <c r="I211" s="12">
        <v>52194914520.578819</v>
      </c>
      <c r="J211" s="12">
        <v>52194914520.578819</v>
      </c>
      <c r="K211" s="12">
        <v>-1.5347125825236704E-13</v>
      </c>
      <c r="L211" s="12">
        <v>-1.5347125825236704E-13</v>
      </c>
      <c r="M211" s="12">
        <v>0</v>
      </c>
      <c r="N211" s="12">
        <v>2.0000000000000001E-4</v>
      </c>
      <c r="O211" s="12">
        <v>575.38149381981475</v>
      </c>
      <c r="P211" s="12">
        <v>575.38149381981475</v>
      </c>
      <c r="Q211" s="12">
        <v>1.996848824573345E-10</v>
      </c>
      <c r="R211" s="12">
        <v>0</v>
      </c>
      <c r="S211" s="12">
        <v>1.5575405754181073E-4</v>
      </c>
      <c r="T211" s="12">
        <v>1.0048312054501216E-5</v>
      </c>
      <c r="U211" s="12">
        <v>1.0048312054501216E-5</v>
      </c>
      <c r="V211" s="12">
        <v>0</v>
      </c>
      <c r="W211" s="12">
        <v>0</v>
      </c>
      <c r="X211" s="12">
        <v>2.5059330593247107</v>
      </c>
      <c r="Y211" s="12">
        <v>5304.2378995176505</v>
      </c>
      <c r="Z211" s="12">
        <f t="shared" si="63"/>
        <v>1E-3</v>
      </c>
      <c r="AA211" s="12">
        <f t="shared" si="63"/>
        <v>1.2000000000000001E-3</v>
      </c>
      <c r="AB211" s="5">
        <v>2</v>
      </c>
    </row>
    <row r="215" spans="1:28" x14ac:dyDescent="0.25">
      <c r="A215" s="56" t="s">
        <v>299</v>
      </c>
      <c r="C215" s="3" t="s">
        <v>0</v>
      </c>
      <c r="D215" s="3" t="s">
        <v>1</v>
      </c>
      <c r="E215" s="3" t="s">
        <v>2</v>
      </c>
      <c r="F215" s="3" t="s">
        <v>3</v>
      </c>
      <c r="G215" s="3" t="s">
        <v>4</v>
      </c>
      <c r="H215" s="3" t="s">
        <v>232</v>
      </c>
      <c r="I215" s="3" t="s">
        <v>6</v>
      </c>
      <c r="J215" s="3" t="s">
        <v>7</v>
      </c>
      <c r="K215" s="3" t="s">
        <v>8</v>
      </c>
      <c r="L215" s="3" t="s">
        <v>9</v>
      </c>
      <c r="M215" s="3" t="s">
        <v>10</v>
      </c>
      <c r="N215" s="3" t="s">
        <v>11</v>
      </c>
      <c r="O215" s="3" t="s">
        <v>12</v>
      </c>
      <c r="P215" s="3" t="s">
        <v>13</v>
      </c>
      <c r="Q215" s="3" t="s">
        <v>14</v>
      </c>
      <c r="R215" s="3" t="s">
        <v>15</v>
      </c>
      <c r="S215" s="3" t="s">
        <v>16</v>
      </c>
      <c r="T215" s="3" t="s">
        <v>21</v>
      </c>
      <c r="U215" s="3" t="s">
        <v>22</v>
      </c>
      <c r="V215" s="3" t="s">
        <v>23</v>
      </c>
      <c r="W215" s="3" t="s">
        <v>24</v>
      </c>
      <c r="X215" s="3" t="s">
        <v>83</v>
      </c>
      <c r="Y215" s="3" t="s">
        <v>17</v>
      </c>
      <c r="Z215" s="3" t="s">
        <v>18</v>
      </c>
      <c r="AA215" s="3" t="s">
        <v>19</v>
      </c>
      <c r="AB215" s="3" t="s">
        <v>20</v>
      </c>
    </row>
    <row r="216" spans="1:28" x14ac:dyDescent="0.25">
      <c r="A216" s="50" t="s">
        <v>204</v>
      </c>
      <c r="B216" t="s">
        <v>229</v>
      </c>
      <c r="C216" s="14">
        <v>1</v>
      </c>
      <c r="D216" s="12">
        <v>154733451902.08682</v>
      </c>
      <c r="E216" s="12">
        <v>154733451902.08682</v>
      </c>
      <c r="F216" s="12">
        <v>0.52964546479269714</v>
      </c>
      <c r="G216" s="12">
        <v>0</v>
      </c>
      <c r="H216" s="12">
        <v>50013676379.626205</v>
      </c>
      <c r="I216" s="12">
        <v>51052767152.314644</v>
      </c>
      <c r="J216" s="12">
        <v>51052767152.314644</v>
      </c>
      <c r="K216" s="12">
        <v>-8.3664233869380275E-12</v>
      </c>
      <c r="L216" s="12">
        <v>-8.3664233869380275E-12</v>
      </c>
      <c r="M216" s="12">
        <v>0</v>
      </c>
      <c r="N216" s="12">
        <v>2.0000000000000001E-4</v>
      </c>
      <c r="O216" s="12">
        <v>302.49796414697937</v>
      </c>
      <c r="P216" s="12">
        <v>302.49796414697937</v>
      </c>
      <c r="Q216" s="12">
        <v>5.9073330896926363E-9</v>
      </c>
      <c r="R216" s="12">
        <v>0</v>
      </c>
      <c r="S216" s="12">
        <v>8.6461285650420985E-5</v>
      </c>
      <c r="T216" s="12">
        <v>1.2467045386344218E-5</v>
      </c>
      <c r="U216" s="12">
        <v>1.2467045386344218E-5</v>
      </c>
      <c r="V216" s="12">
        <v>0</v>
      </c>
      <c r="W216" s="12">
        <v>0</v>
      </c>
      <c r="X216" s="12">
        <v>2.781771655632916</v>
      </c>
      <c r="Y216" s="12">
        <v>5442.6940397377966</v>
      </c>
      <c r="Z216" s="12">
        <v>-1.1999999999999999E-3</v>
      </c>
      <c r="AA216" s="12">
        <v>-1E-3</v>
      </c>
      <c r="AB216" s="5">
        <v>2</v>
      </c>
    </row>
    <row r="217" spans="1:28" x14ac:dyDescent="0.25">
      <c r="C217" s="5">
        <v>2</v>
      </c>
      <c r="D217" s="12">
        <v>156185869496.79794</v>
      </c>
      <c r="E217" s="12">
        <v>156185869496.79794</v>
      </c>
      <c r="F217" s="12">
        <v>0.53018814738536624</v>
      </c>
      <c r="G217" s="12">
        <v>0</v>
      </c>
      <c r="H217" s="12">
        <v>49892047464.637367</v>
      </c>
      <c r="I217" s="12">
        <v>49400852373.231865</v>
      </c>
      <c r="J217" s="12">
        <v>49400852373.231865</v>
      </c>
      <c r="K217" s="12">
        <v>-5.708158832508757E-12</v>
      </c>
      <c r="L217" s="12">
        <v>-5.708158832508757E-12</v>
      </c>
      <c r="M217" s="12">
        <v>0</v>
      </c>
      <c r="N217" s="12">
        <v>2.0000000000000001E-4</v>
      </c>
      <c r="O217" s="12">
        <v>368.34772031075522</v>
      </c>
      <c r="P217" s="12">
        <v>368.34772031075522</v>
      </c>
      <c r="Q217" s="12">
        <v>4.056351963550789E-9</v>
      </c>
      <c r="R217" s="12">
        <v>0</v>
      </c>
      <c r="S217" s="12">
        <v>1.0280883144180773E-4</v>
      </c>
      <c r="T217" s="12">
        <v>1.1296902454297252E-5</v>
      </c>
      <c r="U217" s="12">
        <v>1.1296902454297252E-5</v>
      </c>
      <c r="V217" s="12">
        <v>0</v>
      </c>
      <c r="W217" s="12">
        <v>0</v>
      </c>
      <c r="X217" s="12">
        <v>2.5956722312294871</v>
      </c>
      <c r="Y217" s="12">
        <v>5192.6230223067769</v>
      </c>
      <c r="Z217" s="12">
        <f t="shared" ref="Z217:AA217" si="64">Z216+0.0002</f>
        <v>-9.999999999999998E-4</v>
      </c>
      <c r="AA217" s="12">
        <f t="shared" si="64"/>
        <v>-8.0000000000000004E-4</v>
      </c>
      <c r="AB217" s="5">
        <v>2</v>
      </c>
    </row>
    <row r="218" spans="1:28" x14ac:dyDescent="0.25">
      <c r="C218" s="5">
        <v>3</v>
      </c>
      <c r="D218" s="12">
        <v>154616233577.62366</v>
      </c>
      <c r="E218" s="12">
        <v>154616233577.62366</v>
      </c>
      <c r="F218" s="12">
        <v>0.52238484699982191</v>
      </c>
      <c r="G218" s="12">
        <v>0</v>
      </c>
      <c r="H218" s="12">
        <v>49060321976.398216</v>
      </c>
      <c r="I218" s="12">
        <v>47713432765.48658</v>
      </c>
      <c r="J218" s="12">
        <v>47713432765.48658</v>
      </c>
      <c r="K218" s="12">
        <v>-4.1213705888824177E-12</v>
      </c>
      <c r="L218" s="12">
        <v>-4.1213705888824177E-12</v>
      </c>
      <c r="M218" s="12">
        <v>0</v>
      </c>
      <c r="N218" s="12">
        <v>2.0000000000000001E-4</v>
      </c>
      <c r="O218" s="12">
        <v>399.85838968643492</v>
      </c>
      <c r="P218" s="12">
        <v>399.85838968643492</v>
      </c>
      <c r="Q218" s="12">
        <v>2.9502029680340785E-9</v>
      </c>
      <c r="R218" s="12">
        <v>0</v>
      </c>
      <c r="S218" s="12">
        <v>1.1045769421087818E-4</v>
      </c>
      <c r="T218" s="12">
        <v>1.046405539454418E-5</v>
      </c>
      <c r="U218" s="12">
        <v>1.046405539454418E-5</v>
      </c>
      <c r="V218" s="12">
        <v>0</v>
      </c>
      <c r="W218" s="12">
        <v>0</v>
      </c>
      <c r="X218" s="12">
        <v>2.4509951069323264</v>
      </c>
      <c r="Y218" s="12">
        <v>4972.1393620945182</v>
      </c>
      <c r="Z218" s="12">
        <f t="shared" ref="Z218:AA218" si="65">Z217+0.0002</f>
        <v>-7.9999999999999982E-4</v>
      </c>
      <c r="AA218" s="12">
        <f t="shared" si="65"/>
        <v>-6.0000000000000006E-4</v>
      </c>
      <c r="AB218" s="5">
        <v>2</v>
      </c>
    </row>
    <row r="219" spans="1:28" x14ac:dyDescent="0.25">
      <c r="C219" s="5">
        <v>4</v>
      </c>
      <c r="D219" s="12">
        <v>152020011831.76828</v>
      </c>
      <c r="E219" s="12">
        <v>152020011831.76828</v>
      </c>
      <c r="F219" s="12">
        <v>0.51174643208179516</v>
      </c>
      <c r="G219" s="12">
        <v>0</v>
      </c>
      <c r="H219" s="12">
        <v>47987378033.778923</v>
      </c>
      <c r="I219" s="12">
        <v>46013952235.022278</v>
      </c>
      <c r="J219" s="12">
        <v>46013952235.022278</v>
      </c>
      <c r="K219" s="12">
        <v>-2.8985608086554864E-12</v>
      </c>
      <c r="L219" s="12">
        <v>-2.8985608086554864E-12</v>
      </c>
      <c r="M219" s="12">
        <v>0</v>
      </c>
      <c r="N219" s="12">
        <v>2.0000000000000001E-4</v>
      </c>
      <c r="O219" s="12">
        <v>419.70413663904765</v>
      </c>
      <c r="P219" s="12">
        <v>419.70413663904765</v>
      </c>
      <c r="Q219" s="12">
        <v>2.0970720296242861E-9</v>
      </c>
      <c r="R219" s="12">
        <v>0</v>
      </c>
      <c r="S219" s="12">
        <v>1.1515163091379173E-4</v>
      </c>
      <c r="T219" s="12">
        <v>9.74578710062168E-6</v>
      </c>
      <c r="U219" s="12">
        <v>9.74578710062168E-6</v>
      </c>
      <c r="V219" s="12">
        <v>0</v>
      </c>
      <c r="W219" s="12">
        <v>0</v>
      </c>
      <c r="X219" s="12">
        <v>2.3203890591406742</v>
      </c>
      <c r="Y219" s="12">
        <v>4761.7064708147673</v>
      </c>
      <c r="Z219" s="12">
        <f t="shared" ref="Z219:AA219" si="66">Z218+0.0002</f>
        <v>-5.9999999999999984E-4</v>
      </c>
      <c r="AA219" s="12">
        <f t="shared" si="66"/>
        <v>-4.0000000000000007E-4</v>
      </c>
      <c r="AB219" s="5">
        <v>2</v>
      </c>
    </row>
    <row r="220" spans="1:28" x14ac:dyDescent="0.25">
      <c r="C220" s="5">
        <v>5</v>
      </c>
      <c r="D220" s="12">
        <v>148883626314.84818</v>
      </c>
      <c r="E220" s="12">
        <v>148883626314.84818</v>
      </c>
      <c r="F220" s="12">
        <v>0.4996162508472422</v>
      </c>
      <c r="G220" s="12">
        <v>0</v>
      </c>
      <c r="H220" s="12">
        <v>46787510977.103355</v>
      </c>
      <c r="I220" s="12">
        <v>44308125548.855171</v>
      </c>
      <c r="J220" s="12">
        <v>44308125548.855171</v>
      </c>
      <c r="K220" s="12">
        <v>-1.8672673870868367E-12</v>
      </c>
      <c r="L220" s="12">
        <v>-1.8672673870868367E-12</v>
      </c>
      <c r="M220" s="12">
        <v>0</v>
      </c>
      <c r="N220" s="12">
        <v>2.0000000000000001E-4</v>
      </c>
      <c r="O220" s="12">
        <v>433.41209333442305</v>
      </c>
      <c r="P220" s="12">
        <v>433.41209333442305</v>
      </c>
      <c r="Q220" s="12">
        <v>1.3770728609333393E-9</v>
      </c>
      <c r="R220" s="12">
        <v>0</v>
      </c>
      <c r="S220" s="12">
        <v>1.1829075946951609E-4</v>
      </c>
      <c r="T220" s="12">
        <v>9.0878072858759071E-6</v>
      </c>
      <c r="U220" s="12">
        <v>9.0878072858759071E-6</v>
      </c>
      <c r="V220" s="12">
        <v>0</v>
      </c>
      <c r="W220" s="12">
        <v>0</v>
      </c>
      <c r="X220" s="12">
        <v>2.197186859668971</v>
      </c>
      <c r="Y220" s="12">
        <v>4556.5620426206933</v>
      </c>
      <c r="Z220" s="12">
        <f t="shared" ref="Z220:AA220" si="67">Z219+0.0002</f>
        <v>-3.9999999999999986E-4</v>
      </c>
      <c r="AA220" s="12">
        <f t="shared" si="67"/>
        <v>-2.0000000000000006E-4</v>
      </c>
      <c r="AB220" s="5">
        <v>2</v>
      </c>
    </row>
    <row r="221" spans="1:28" x14ac:dyDescent="0.25">
      <c r="C221" s="5">
        <v>6</v>
      </c>
      <c r="D221" s="12">
        <v>145408508130.74338</v>
      </c>
      <c r="E221" s="12">
        <v>145408508130.74338</v>
      </c>
      <c r="F221" s="12">
        <v>0.48655059409529727</v>
      </c>
      <c r="G221" s="12">
        <v>0</v>
      </c>
      <c r="H221" s="12">
        <v>45508051383.396057</v>
      </c>
      <c r="I221" s="12">
        <v>42598319235.836472</v>
      </c>
      <c r="J221" s="12">
        <v>42598319235.836472</v>
      </c>
      <c r="K221" s="12">
        <v>-9.5607244389254788E-13</v>
      </c>
      <c r="L221" s="12">
        <v>-9.5607244389254788E-13</v>
      </c>
      <c r="M221" s="12">
        <v>0</v>
      </c>
      <c r="N221" s="12">
        <v>2.0000000000000001E-4</v>
      </c>
      <c r="O221" s="12">
        <v>443.27108759317213</v>
      </c>
      <c r="P221" s="12">
        <v>443.27108759317213</v>
      </c>
      <c r="Q221" s="12">
        <v>7.4055963087726204E-10</v>
      </c>
      <c r="R221" s="12">
        <v>0</v>
      </c>
      <c r="S221" s="12">
        <v>1.2045487944660171E-4</v>
      </c>
      <c r="T221" s="12">
        <v>8.4676339262202062E-6</v>
      </c>
      <c r="U221" s="12">
        <v>8.4676339262202062E-6</v>
      </c>
      <c r="V221" s="12">
        <v>0</v>
      </c>
      <c r="W221" s="12">
        <v>0</v>
      </c>
      <c r="X221" s="12">
        <v>2.0786275581907856</v>
      </c>
      <c r="Y221" s="12">
        <v>4354.7339701362753</v>
      </c>
      <c r="Z221" s="12">
        <f t="shared" ref="Z221:AA221" si="68">Z220+0.0002</f>
        <v>-1.9999999999999985E-4</v>
      </c>
      <c r="AA221" s="12">
        <f t="shared" si="68"/>
        <v>0</v>
      </c>
      <c r="AB221" s="5">
        <v>2</v>
      </c>
    </row>
    <row r="222" spans="1:28" x14ac:dyDescent="0.25">
      <c r="C222" s="5">
        <v>7</v>
      </c>
      <c r="D222" s="12">
        <v>141699016912.2995</v>
      </c>
      <c r="E222" s="12">
        <v>141699016912.2995</v>
      </c>
      <c r="F222" s="12">
        <v>0.47283767105698155</v>
      </c>
      <c r="G222" s="12">
        <v>0</v>
      </c>
      <c r="H222" s="12">
        <v>44173520796.47776</v>
      </c>
      <c r="I222" s="12">
        <v>40885759373.157219</v>
      </c>
      <c r="J222" s="12">
        <v>40885759373.157219</v>
      </c>
      <c r="K222" s="12">
        <v>-1.2797502131842951E-13</v>
      </c>
      <c r="L222" s="12">
        <v>-1.2797502131842951E-13</v>
      </c>
      <c r="M222" s="12">
        <v>0</v>
      </c>
      <c r="N222" s="12">
        <v>2.0000000000000001E-4</v>
      </c>
      <c r="O222" s="12">
        <v>450.46694040522567</v>
      </c>
      <c r="P222" s="12">
        <v>450.46694040522567</v>
      </c>
      <c r="Q222" s="12">
        <v>1.6181128345009485E-10</v>
      </c>
      <c r="R222" s="12">
        <v>0</v>
      </c>
      <c r="S222" s="12">
        <v>1.2194437975685251E-4</v>
      </c>
      <c r="T222" s="12">
        <v>7.873619288339733E-6</v>
      </c>
      <c r="U222" s="12">
        <v>7.873619288339733E-6</v>
      </c>
      <c r="V222" s="12">
        <v>0</v>
      </c>
      <c r="W222" s="12">
        <v>0</v>
      </c>
      <c r="X222" s="12">
        <v>1.963280731316575</v>
      </c>
      <c r="Y222" s="12">
        <v>4155.2005223689821</v>
      </c>
      <c r="Z222" s="12">
        <f t="shared" ref="Z222:AA222" si="69">Z221+0.0002</f>
        <v>0</v>
      </c>
      <c r="AA222" s="12">
        <f t="shared" si="69"/>
        <v>2.0000000000000001E-4</v>
      </c>
      <c r="AB222" s="5">
        <v>2</v>
      </c>
    </row>
    <row r="223" spans="1:28" x14ac:dyDescent="0.25">
      <c r="C223" s="5">
        <v>8</v>
      </c>
      <c r="D223" s="12">
        <v>137816717569.47757</v>
      </c>
      <c r="E223" s="12">
        <v>137816717569.47757</v>
      </c>
      <c r="F223" s="12">
        <v>0.45864750509165292</v>
      </c>
      <c r="G223" s="12">
        <v>0</v>
      </c>
      <c r="H223" s="12">
        <v>42798385218.156479</v>
      </c>
      <c r="I223" s="12">
        <v>39171169260.907822</v>
      </c>
      <c r="J223" s="12">
        <v>39171169260.907822</v>
      </c>
      <c r="K223" s="12">
        <v>6.3885286690278057E-13</v>
      </c>
      <c r="L223" s="12">
        <v>6.3885286690278057E-13</v>
      </c>
      <c r="M223" s="12">
        <v>0</v>
      </c>
      <c r="N223" s="12">
        <v>2.0000000000000001E-4</v>
      </c>
      <c r="O223" s="12">
        <v>455.69920350801715</v>
      </c>
      <c r="P223" s="12">
        <v>455.69920350801715</v>
      </c>
      <c r="Q223" s="12">
        <v>-3.7434581174463579E-10</v>
      </c>
      <c r="R223" s="12">
        <v>0</v>
      </c>
      <c r="S223" s="12">
        <v>1.2293646892241688E-4</v>
      </c>
      <c r="T223" s="12">
        <v>7.298892021375673E-6</v>
      </c>
      <c r="U223" s="12">
        <v>7.298892021375673E-6</v>
      </c>
      <c r="V223" s="12">
        <v>0</v>
      </c>
      <c r="W223" s="12">
        <v>0</v>
      </c>
      <c r="X223" s="12">
        <v>1.8503025289408719</v>
      </c>
      <c r="Y223" s="12">
        <v>3957.3589492434803</v>
      </c>
      <c r="Z223" s="12">
        <f t="shared" ref="Z223:AA223" si="70">Z222+0.0002</f>
        <v>2.0000000000000001E-4</v>
      </c>
      <c r="AA223" s="12">
        <f t="shared" si="70"/>
        <v>4.0000000000000002E-4</v>
      </c>
      <c r="AB223" s="5">
        <v>2</v>
      </c>
    </row>
    <row r="224" spans="1:28" x14ac:dyDescent="0.25">
      <c r="C224" s="5">
        <v>9</v>
      </c>
      <c r="D224" s="12">
        <v>133801187205.80569</v>
      </c>
      <c r="E224" s="12">
        <v>133801187205.80569</v>
      </c>
      <c r="F224" s="12">
        <v>0.44408939599524661</v>
      </c>
      <c r="G224" s="12">
        <v>0</v>
      </c>
      <c r="H224" s="12">
        <v>41391944141.464142</v>
      </c>
      <c r="I224" s="12">
        <v>37455013873.739876</v>
      </c>
      <c r="J224" s="12">
        <v>37455013873.739876</v>
      </c>
      <c r="K224" s="12">
        <v>1.3584433776093606E-12</v>
      </c>
      <c r="L224" s="12">
        <v>1.3584433776093606E-12</v>
      </c>
      <c r="M224" s="12">
        <v>0</v>
      </c>
      <c r="N224" s="12">
        <v>2.0000000000000001E-4</v>
      </c>
      <c r="O224" s="12">
        <v>459.41758488541484</v>
      </c>
      <c r="P224" s="12">
        <v>459.41758488541484</v>
      </c>
      <c r="Q224" s="12">
        <v>-8.7766604793965844E-10</v>
      </c>
      <c r="R224" s="12">
        <v>0</v>
      </c>
      <c r="S224" s="12">
        <v>1.2354506573293577E-4</v>
      </c>
      <c r="T224" s="12">
        <v>6.7390348661378642E-6</v>
      </c>
      <c r="U224" s="12">
        <v>6.7390348661378642E-6</v>
      </c>
      <c r="V224" s="12">
        <v>0</v>
      </c>
      <c r="W224" s="12">
        <v>0</v>
      </c>
      <c r="X224" s="12">
        <v>1.7391504806368134</v>
      </c>
      <c r="Y224" s="12">
        <v>3760.8217718834385</v>
      </c>
      <c r="Z224" s="12">
        <f t="shared" ref="Z224:AA224" si="71">Z223+0.0002</f>
        <v>4.0000000000000002E-4</v>
      </c>
      <c r="AA224" s="12">
        <f t="shared" si="71"/>
        <v>6.0000000000000006E-4</v>
      </c>
      <c r="AB224" s="5">
        <v>2</v>
      </c>
    </row>
    <row r="225" spans="1:28" x14ac:dyDescent="0.25">
      <c r="C225" s="5">
        <v>10</v>
      </c>
      <c r="D225" s="12">
        <v>129679478904.47314</v>
      </c>
      <c r="E225" s="12">
        <v>129679478904.47314</v>
      </c>
      <c r="F225" s="12">
        <v>0.42923805606877508</v>
      </c>
      <c r="G225" s="12">
        <v>0</v>
      </c>
      <c r="H225" s="12">
        <v>39960554271.065414</v>
      </c>
      <c r="I225" s="12">
        <v>35737611046.886604</v>
      </c>
      <c r="J225" s="12">
        <v>35737611046.886604</v>
      </c>
      <c r="K225" s="12">
        <v>2.0403882462349636E-12</v>
      </c>
      <c r="L225" s="12">
        <v>2.0403882462349636E-12</v>
      </c>
      <c r="M225" s="12">
        <v>0</v>
      </c>
      <c r="N225" s="12">
        <v>2.0000000000000001E-4</v>
      </c>
      <c r="O225" s="12">
        <v>461.92948418049406</v>
      </c>
      <c r="P225" s="12">
        <v>461.92948418049406</v>
      </c>
      <c r="Q225" s="12">
        <v>-1.3548170786028141E-9</v>
      </c>
      <c r="R225" s="12">
        <v>0</v>
      </c>
      <c r="S225" s="12">
        <v>1.2384803982055139E-4</v>
      </c>
      <c r="T225" s="12">
        <v>6.1910283879105929E-6</v>
      </c>
      <c r="U225" s="12">
        <v>6.1910283879105929E-6</v>
      </c>
      <c r="V225" s="12">
        <v>0</v>
      </c>
      <c r="W225" s="12">
        <v>0</v>
      </c>
      <c r="X225" s="12">
        <v>1.6294537786322949</v>
      </c>
      <c r="Y225" s="12">
        <v>3565.3241275944965</v>
      </c>
      <c r="Z225" s="12">
        <f t="shared" ref="Z225:AA225" si="72">Z224+0.0002</f>
        <v>6.0000000000000006E-4</v>
      </c>
      <c r="AA225" s="12">
        <f t="shared" si="72"/>
        <v>8.0000000000000004E-4</v>
      </c>
      <c r="AB225" s="5">
        <v>2</v>
      </c>
    </row>
    <row r="226" spans="1:28" x14ac:dyDescent="0.25">
      <c r="C226" s="5">
        <v>11</v>
      </c>
      <c r="D226" s="12">
        <v>125470959097.63957</v>
      </c>
      <c r="E226" s="12">
        <v>125470959097.63957</v>
      </c>
      <c r="F226" s="12">
        <v>0.41414696944559709</v>
      </c>
      <c r="G226" s="12">
        <v>0</v>
      </c>
      <c r="H226" s="12">
        <v>38508766167.382019</v>
      </c>
      <c r="I226" s="12">
        <v>34019188308.369102</v>
      </c>
      <c r="J226" s="12">
        <v>34019188308.369102</v>
      </c>
      <c r="K226" s="12">
        <v>2.6915538876820484E-12</v>
      </c>
      <c r="L226" s="12">
        <v>2.6915538876820484E-12</v>
      </c>
      <c r="M226" s="12">
        <v>0</v>
      </c>
      <c r="N226" s="12">
        <v>2.0000000000000001E-4</v>
      </c>
      <c r="O226" s="12">
        <v>463.45495891098199</v>
      </c>
      <c r="P226" s="12">
        <v>463.45495891098199</v>
      </c>
      <c r="Q226" s="12">
        <v>-1.8105720624031209E-9</v>
      </c>
      <c r="R226" s="12">
        <v>0</v>
      </c>
      <c r="S226" s="12">
        <v>1.239011355504297E-4</v>
      </c>
      <c r="T226" s="12">
        <v>5.6527110704935422E-6</v>
      </c>
      <c r="U226" s="12">
        <v>5.6527110704935422E-6</v>
      </c>
      <c r="V226" s="12">
        <v>0</v>
      </c>
      <c r="W226" s="12">
        <v>0</v>
      </c>
      <c r="X226" s="12">
        <v>1.5209469735693824</v>
      </c>
      <c r="Y226" s="12">
        <v>3370.6764096924162</v>
      </c>
      <c r="Z226" s="12">
        <f t="shared" ref="Z226:AA226" si="73">Z225+0.0002</f>
        <v>8.0000000000000004E-4</v>
      </c>
      <c r="AA226" s="12">
        <f t="shared" si="73"/>
        <v>1E-3</v>
      </c>
      <c r="AB226" s="5">
        <v>2</v>
      </c>
    </row>
    <row r="227" spans="1:28" x14ac:dyDescent="0.25">
      <c r="B227" t="s">
        <v>230</v>
      </c>
      <c r="C227" s="14">
        <v>12</v>
      </c>
      <c r="D227" s="12">
        <v>121190000793.222</v>
      </c>
      <c r="E227" s="12">
        <v>121190000793.222</v>
      </c>
      <c r="F227" s="12">
        <v>0.39885582995603996</v>
      </c>
      <c r="G227" s="12">
        <v>0</v>
      </c>
      <c r="H227" s="12">
        <v>37039957078.24305</v>
      </c>
      <c r="I227" s="12">
        <v>32299914520.578815</v>
      </c>
      <c r="J227" s="12">
        <v>32299914520.578815</v>
      </c>
      <c r="K227" s="12">
        <v>3.3170362863292402E-12</v>
      </c>
      <c r="L227" s="12">
        <v>3.3170362863292402E-12</v>
      </c>
      <c r="M227" s="12">
        <v>0</v>
      </c>
      <c r="N227" s="12">
        <v>2.0000000000000001E-4</v>
      </c>
      <c r="O227" s="12">
        <v>464.15732715314806</v>
      </c>
      <c r="P227" s="12">
        <v>464.15732715314806</v>
      </c>
      <c r="Q227" s="12">
        <v>-2.2484734508759996E-9</v>
      </c>
      <c r="R227" s="12">
        <v>0</v>
      </c>
      <c r="S227" s="12">
        <v>1.237457242084774E-4</v>
      </c>
      <c r="T227" s="12">
        <v>5.1224787211678818E-6</v>
      </c>
      <c r="U227" s="12">
        <v>5.1224787211678818E-6</v>
      </c>
      <c r="V227" s="12">
        <v>0</v>
      </c>
      <c r="W227" s="12">
        <v>0</v>
      </c>
      <c r="X227" s="12">
        <v>1.4134330593247104</v>
      </c>
      <c r="Y227" s="12">
        <v>3176.73789951765</v>
      </c>
      <c r="Z227" s="12">
        <f t="shared" ref="Z227:AA227" si="74">Z226+0.0002</f>
        <v>1E-3</v>
      </c>
      <c r="AA227" s="12">
        <f t="shared" si="74"/>
        <v>1.2000000000000001E-3</v>
      </c>
      <c r="AB227" s="5">
        <v>2</v>
      </c>
    </row>
    <row r="231" spans="1:28" x14ac:dyDescent="0.25">
      <c r="A231" s="56" t="s">
        <v>303</v>
      </c>
      <c r="C231" s="3" t="s">
        <v>0</v>
      </c>
      <c r="D231" s="3" t="s">
        <v>1</v>
      </c>
      <c r="E231" s="3" t="s">
        <v>2</v>
      </c>
      <c r="F231" s="3" t="s">
        <v>3</v>
      </c>
      <c r="G231" s="3" t="s">
        <v>4</v>
      </c>
      <c r="H231" s="3" t="s">
        <v>232</v>
      </c>
      <c r="I231" s="3" t="s">
        <v>6</v>
      </c>
      <c r="J231" s="3" t="s">
        <v>7</v>
      </c>
      <c r="K231" s="3" t="s">
        <v>8</v>
      </c>
      <c r="L231" s="3" t="s">
        <v>9</v>
      </c>
      <c r="M231" s="3" t="s">
        <v>10</v>
      </c>
      <c r="N231" s="3" t="s">
        <v>11</v>
      </c>
      <c r="O231" s="3" t="s">
        <v>12</v>
      </c>
      <c r="P231" s="3" t="s">
        <v>13</v>
      </c>
      <c r="Q231" s="3" t="s">
        <v>14</v>
      </c>
      <c r="R231" s="3" t="s">
        <v>15</v>
      </c>
      <c r="S231" s="3" t="s">
        <v>16</v>
      </c>
      <c r="T231" s="3" t="s">
        <v>21</v>
      </c>
      <c r="U231" s="3" t="s">
        <v>22</v>
      </c>
      <c r="V231" s="3" t="s">
        <v>23</v>
      </c>
      <c r="W231" s="3" t="s">
        <v>24</v>
      </c>
      <c r="X231" s="3" t="s">
        <v>83</v>
      </c>
      <c r="Y231" s="3" t="s">
        <v>17</v>
      </c>
      <c r="Z231" s="3" t="s">
        <v>18</v>
      </c>
      <c r="AA231" s="3" t="s">
        <v>19</v>
      </c>
      <c r="AB231" s="3" t="s">
        <v>20</v>
      </c>
    </row>
    <row r="232" spans="1:28" x14ac:dyDescent="0.25">
      <c r="A232" s="50" t="s">
        <v>204</v>
      </c>
      <c r="B232" t="s">
        <v>229</v>
      </c>
      <c r="C232" s="14">
        <v>1</v>
      </c>
      <c r="D232" s="12">
        <v>152136482907.22629</v>
      </c>
      <c r="E232" s="12">
        <v>152136482907.22629</v>
      </c>
      <c r="F232" s="12">
        <v>0.52073921040451498</v>
      </c>
      <c r="G232" s="12">
        <v>0</v>
      </c>
      <c r="H232" s="12">
        <v>49172009712.959541</v>
      </c>
      <c r="I232" s="12">
        <v>50187767152.314651</v>
      </c>
      <c r="J232" s="12">
        <v>50187767152.314651</v>
      </c>
      <c r="K232" s="12">
        <v>-8.2155317545649134E-12</v>
      </c>
      <c r="L232" s="12">
        <v>-8.2155317545649134E-12</v>
      </c>
      <c r="M232" s="12">
        <v>0</v>
      </c>
      <c r="N232" s="12">
        <v>2.0000000000000001E-4</v>
      </c>
      <c r="O232" s="12">
        <v>297.66213081364606</v>
      </c>
      <c r="P232" s="12">
        <v>297.66213081364606</v>
      </c>
      <c r="Q232" s="12">
        <v>5.8008914230259697E-9</v>
      </c>
      <c r="R232" s="12">
        <v>0</v>
      </c>
      <c r="S232" s="12">
        <v>8.506961898375433E-5</v>
      </c>
      <c r="T232" s="12">
        <v>1.2252878719677553E-5</v>
      </c>
      <c r="U232" s="12">
        <v>1.2252878719677553E-5</v>
      </c>
      <c r="V232" s="12">
        <v>0</v>
      </c>
      <c r="W232" s="12">
        <v>0</v>
      </c>
      <c r="X232" s="12">
        <v>2.7342716556329161</v>
      </c>
      <c r="Y232" s="12">
        <v>5350.1940397377966</v>
      </c>
      <c r="Z232" s="12">
        <v>-1.1999999999999999E-3</v>
      </c>
      <c r="AA232" s="12">
        <v>-1E-3</v>
      </c>
      <c r="AB232" s="5">
        <v>2</v>
      </c>
    </row>
    <row r="233" spans="1:28" x14ac:dyDescent="0.25">
      <c r="C233" s="5">
        <v>2</v>
      </c>
      <c r="D233" s="12">
        <v>148394962512.21628</v>
      </c>
      <c r="E233" s="12">
        <v>148394962512.21628</v>
      </c>
      <c r="F233" s="12">
        <v>0.50346938422081999</v>
      </c>
      <c r="G233" s="12">
        <v>0</v>
      </c>
      <c r="H233" s="12">
        <v>47367047464.637367</v>
      </c>
      <c r="I233" s="12">
        <v>46805852373.231865</v>
      </c>
      <c r="J233" s="12">
        <v>46805852373.231865</v>
      </c>
      <c r="K233" s="12">
        <v>-5.2554839353894172E-12</v>
      </c>
      <c r="L233" s="12">
        <v>-5.2554839353894172E-12</v>
      </c>
      <c r="M233" s="12">
        <v>0</v>
      </c>
      <c r="N233" s="12">
        <v>2.0000000000000001E-4</v>
      </c>
      <c r="O233" s="12">
        <v>353.84022031075523</v>
      </c>
      <c r="P233" s="12">
        <v>353.84022031075523</v>
      </c>
      <c r="Q233" s="12">
        <v>3.7370269635507894E-9</v>
      </c>
      <c r="R233" s="12">
        <v>0</v>
      </c>
      <c r="S233" s="12">
        <v>9.8633831441807726E-5</v>
      </c>
      <c r="T233" s="12">
        <v>1.0654402454297251E-5</v>
      </c>
      <c r="U233" s="12">
        <v>1.0654402454297251E-5</v>
      </c>
      <c r="V233" s="12">
        <v>0</v>
      </c>
      <c r="W233" s="12">
        <v>0</v>
      </c>
      <c r="X233" s="12">
        <v>2.453172231229487</v>
      </c>
      <c r="Y233" s="12">
        <v>4915.1230223067769</v>
      </c>
      <c r="Z233" s="12">
        <f t="shared" ref="Z233:AA233" si="75">Z232+0.0002</f>
        <v>-9.999999999999998E-4</v>
      </c>
      <c r="AA233" s="12">
        <f t="shared" si="75"/>
        <v>-8.0000000000000004E-4</v>
      </c>
      <c r="AB233" s="5">
        <v>2</v>
      </c>
    </row>
    <row r="234" spans="1:28" x14ac:dyDescent="0.25">
      <c r="C234" s="5">
        <v>3</v>
      </c>
      <c r="D234" s="12">
        <v>141631388603.32083</v>
      </c>
      <c r="E234" s="12">
        <v>141631388603.32083</v>
      </c>
      <c r="F234" s="12">
        <v>0.47785357505891135</v>
      </c>
      <c r="G234" s="12">
        <v>0</v>
      </c>
      <c r="H234" s="12">
        <v>44851988643.064888</v>
      </c>
      <c r="I234" s="12">
        <v>43388432765.48658</v>
      </c>
      <c r="J234" s="12">
        <v>43388432765.48658</v>
      </c>
      <c r="K234" s="12">
        <v>-3.3669124270168505E-12</v>
      </c>
      <c r="L234" s="12">
        <v>-3.3669124270168505E-12</v>
      </c>
      <c r="M234" s="12">
        <v>0</v>
      </c>
      <c r="N234" s="12">
        <v>2.0000000000000001E-4</v>
      </c>
      <c r="O234" s="12">
        <v>375.67922301976824</v>
      </c>
      <c r="P234" s="12">
        <v>375.67922301976824</v>
      </c>
      <c r="Q234" s="12">
        <v>2.4179946347007454E-9</v>
      </c>
      <c r="R234" s="12">
        <v>0</v>
      </c>
      <c r="S234" s="12">
        <v>1.0349936087754485E-4</v>
      </c>
      <c r="T234" s="12">
        <v>9.3932220612108464E-6</v>
      </c>
      <c r="U234" s="12">
        <v>9.3932220612108464E-6</v>
      </c>
      <c r="V234" s="12">
        <v>0</v>
      </c>
      <c r="W234" s="12">
        <v>0</v>
      </c>
      <c r="X234" s="12">
        <v>2.2134951069323261</v>
      </c>
      <c r="Y234" s="12">
        <v>4509.6393620945182</v>
      </c>
      <c r="Z234" s="12">
        <f t="shared" ref="Z234:AA234" si="76">Z233+0.0002</f>
        <v>-7.9999999999999982E-4</v>
      </c>
      <c r="AA234" s="12">
        <f t="shared" si="76"/>
        <v>-6.0000000000000006E-4</v>
      </c>
      <c r="AB234" s="5">
        <v>2</v>
      </c>
    </row>
    <row r="235" spans="1:28" x14ac:dyDescent="0.25">
      <c r="C235" s="5">
        <v>4</v>
      </c>
      <c r="D235" s="12">
        <v>133841228867.74435</v>
      </c>
      <c r="E235" s="12">
        <v>133841228867.74435</v>
      </c>
      <c r="F235" s="12">
        <v>0.4494026513645204</v>
      </c>
      <c r="G235" s="12">
        <v>0</v>
      </c>
      <c r="H235" s="12">
        <v>42095711367.112259</v>
      </c>
      <c r="I235" s="12">
        <v>39958952235.022278</v>
      </c>
      <c r="J235" s="12">
        <v>39958952235.022278</v>
      </c>
      <c r="K235" s="12">
        <v>-1.8423193820436931E-12</v>
      </c>
      <c r="L235" s="12">
        <v>-1.8423193820436931E-12</v>
      </c>
      <c r="M235" s="12">
        <v>0</v>
      </c>
      <c r="N235" s="12">
        <v>2.0000000000000001E-4</v>
      </c>
      <c r="O235" s="12">
        <v>385.85330330571435</v>
      </c>
      <c r="P235" s="12">
        <v>385.85330330571435</v>
      </c>
      <c r="Q235" s="12">
        <v>1.3519803629576195E-9</v>
      </c>
      <c r="R235" s="12">
        <v>0</v>
      </c>
      <c r="S235" s="12">
        <v>1.0540996424712506E-4</v>
      </c>
      <c r="T235" s="12">
        <v>8.2466204339550143E-6</v>
      </c>
      <c r="U235" s="12">
        <v>8.2466204339550143E-6</v>
      </c>
      <c r="V235" s="12">
        <v>0</v>
      </c>
      <c r="W235" s="12">
        <v>0</v>
      </c>
      <c r="X235" s="12">
        <v>1.9878890591406742</v>
      </c>
      <c r="Y235" s="12">
        <v>4114.2064708147673</v>
      </c>
      <c r="Z235" s="12">
        <f t="shared" ref="Z235:AA235" si="77">Z234+0.0002</f>
        <v>-5.9999999999999984E-4</v>
      </c>
      <c r="AA235" s="12">
        <f t="shared" si="77"/>
        <v>-4.0000000000000007E-4</v>
      </c>
      <c r="AB235" s="5">
        <v>2</v>
      </c>
    </row>
    <row r="236" spans="1:28" x14ac:dyDescent="0.25">
      <c r="C236" s="5">
        <v>5</v>
      </c>
      <c r="D236" s="12">
        <v>125510905361.10312</v>
      </c>
      <c r="E236" s="12">
        <v>125510905361.10312</v>
      </c>
      <c r="F236" s="12">
        <v>0.41945996135360331</v>
      </c>
      <c r="G236" s="12">
        <v>0</v>
      </c>
      <c r="H236" s="12">
        <v>39212510977.103355</v>
      </c>
      <c r="I236" s="12">
        <v>36523125548.855171</v>
      </c>
      <c r="J236" s="12">
        <v>36523125548.855171</v>
      </c>
      <c r="K236" s="12">
        <v>-5.0924269572881686E-13</v>
      </c>
      <c r="L236" s="12">
        <v>-5.0924269572881686E-13</v>
      </c>
      <c r="M236" s="12">
        <v>0</v>
      </c>
      <c r="N236" s="12">
        <v>2.0000000000000001E-4</v>
      </c>
      <c r="O236" s="12">
        <v>389.88959333442301</v>
      </c>
      <c r="P236" s="12">
        <v>389.88959333442301</v>
      </c>
      <c r="Q236" s="12">
        <v>4.1909786093333923E-10</v>
      </c>
      <c r="R236" s="12">
        <v>0</v>
      </c>
      <c r="S236" s="12">
        <v>1.0576575946951609E-4</v>
      </c>
      <c r="T236" s="12">
        <v>7.1603072858759065E-6</v>
      </c>
      <c r="U236" s="12">
        <v>7.1603072858759065E-6</v>
      </c>
      <c r="V236" s="12">
        <v>0</v>
      </c>
      <c r="W236" s="12">
        <v>0</v>
      </c>
      <c r="X236" s="12">
        <v>1.7696868596689712</v>
      </c>
      <c r="Y236" s="12">
        <v>3724.0620426206933</v>
      </c>
      <c r="Z236" s="12">
        <f t="shared" ref="Z236:AA236" si="78">Z235+0.0002</f>
        <v>-3.9999999999999986E-4</v>
      </c>
      <c r="AA236" s="12">
        <f t="shared" si="78"/>
        <v>-2.0000000000000006E-4</v>
      </c>
      <c r="AB236" s="5">
        <v>2</v>
      </c>
    </row>
    <row r="237" spans="1:28" x14ac:dyDescent="0.25">
      <c r="C237" s="5">
        <v>6</v>
      </c>
      <c r="D237" s="12">
        <v>116841849187.27722</v>
      </c>
      <c r="E237" s="12">
        <v>116841849187.27722</v>
      </c>
      <c r="F237" s="12">
        <v>0.38858179582529417</v>
      </c>
      <c r="G237" s="12">
        <v>0</v>
      </c>
      <c r="H237" s="12">
        <v>36249718050.062729</v>
      </c>
      <c r="I237" s="12">
        <v>33083319235.836472</v>
      </c>
      <c r="J237" s="12">
        <v>33083319235.836472</v>
      </c>
      <c r="K237" s="12">
        <v>7.037355122116987E-13</v>
      </c>
      <c r="L237" s="12">
        <v>7.037355122116987E-13</v>
      </c>
      <c r="M237" s="12">
        <v>0</v>
      </c>
      <c r="N237" s="12">
        <v>2.0000000000000001E-4</v>
      </c>
      <c r="O237" s="12">
        <v>390.07692092650547</v>
      </c>
      <c r="P237" s="12">
        <v>390.07692092650547</v>
      </c>
      <c r="Q237" s="12">
        <v>-4.3029870245607135E-10</v>
      </c>
      <c r="R237" s="12">
        <v>0</v>
      </c>
      <c r="S237" s="12">
        <v>1.0514654611326838E-4</v>
      </c>
      <c r="T237" s="12">
        <v>6.1118005928868724E-6</v>
      </c>
      <c r="U237" s="12">
        <v>6.1118005928868724E-6</v>
      </c>
      <c r="V237" s="12">
        <v>0</v>
      </c>
      <c r="W237" s="12">
        <v>0</v>
      </c>
      <c r="X237" s="12">
        <v>1.5561275581907854</v>
      </c>
      <c r="Y237" s="12">
        <v>3337.2339701362753</v>
      </c>
      <c r="Z237" s="12">
        <f t="shared" ref="Z237:AA237" si="79">Z236+0.0002</f>
        <v>-1.9999999999999985E-4</v>
      </c>
      <c r="AA237" s="12">
        <f t="shared" si="79"/>
        <v>0</v>
      </c>
      <c r="AB237" s="5">
        <v>2</v>
      </c>
    </row>
    <row r="238" spans="1:28" x14ac:dyDescent="0.25">
      <c r="C238" s="5">
        <v>7</v>
      </c>
      <c r="D238" s="12">
        <v>107938419979.1122</v>
      </c>
      <c r="E238" s="12">
        <v>107938419979.1122</v>
      </c>
      <c r="F238" s="12">
        <v>0.35705636401061425</v>
      </c>
      <c r="G238" s="12">
        <v>0</v>
      </c>
      <c r="H238" s="12">
        <v>33231854129.811092</v>
      </c>
      <c r="I238" s="12">
        <v>29640759373.157219</v>
      </c>
      <c r="J238" s="12">
        <v>29640759373.157219</v>
      </c>
      <c r="K238" s="12">
        <v>1.8336161995320438E-12</v>
      </c>
      <c r="L238" s="12">
        <v>1.8336161995320438E-12</v>
      </c>
      <c r="M238" s="12">
        <v>0</v>
      </c>
      <c r="N238" s="12">
        <v>2.0000000000000001E-4</v>
      </c>
      <c r="O238" s="12">
        <v>387.60110707189233</v>
      </c>
      <c r="P238" s="12">
        <v>387.60110707189233</v>
      </c>
      <c r="Q238" s="12">
        <v>-1.2219303832165718E-9</v>
      </c>
      <c r="R238" s="12">
        <v>0</v>
      </c>
      <c r="S238" s="12">
        <v>1.0385271309018584E-4</v>
      </c>
      <c r="T238" s="12">
        <v>5.0894526216730652E-6</v>
      </c>
      <c r="U238" s="12">
        <v>5.0894526216730652E-6</v>
      </c>
      <c r="V238" s="12">
        <v>0</v>
      </c>
      <c r="W238" s="12">
        <v>0</v>
      </c>
      <c r="X238" s="12">
        <v>1.3457807313165751</v>
      </c>
      <c r="Y238" s="12">
        <v>2952.7005223689821</v>
      </c>
      <c r="Z238" s="12">
        <f t="shared" ref="Z238:AA238" si="80">Z237+0.0002</f>
        <v>0</v>
      </c>
      <c r="AA238" s="12">
        <f t="shared" si="80"/>
        <v>2.0000000000000001E-4</v>
      </c>
      <c r="AB238" s="5">
        <v>2</v>
      </c>
    </row>
    <row r="239" spans="1:28" x14ac:dyDescent="0.25">
      <c r="C239" s="5">
        <v>8</v>
      </c>
      <c r="D239" s="12">
        <v>98862182646.569153</v>
      </c>
      <c r="E239" s="12">
        <v>98862182646.569153</v>
      </c>
      <c r="F239" s="12">
        <v>0.32505368926892142</v>
      </c>
      <c r="G239" s="12">
        <v>0</v>
      </c>
      <c r="H239" s="12">
        <v>30173385218.156479</v>
      </c>
      <c r="I239" s="12">
        <v>26196169260.907822</v>
      </c>
      <c r="J239" s="12">
        <v>26196169260.907822</v>
      </c>
      <c r="K239" s="12">
        <v>2.9022273524994804E-12</v>
      </c>
      <c r="L239" s="12">
        <v>2.9022273524994804E-12</v>
      </c>
      <c r="M239" s="12">
        <v>0</v>
      </c>
      <c r="N239" s="12">
        <v>2.0000000000000001E-4</v>
      </c>
      <c r="O239" s="12">
        <v>383.16170350801718</v>
      </c>
      <c r="P239" s="12">
        <v>383.16170350801718</v>
      </c>
      <c r="Q239" s="12">
        <v>-1.970970811744636E-9</v>
      </c>
      <c r="R239" s="12">
        <v>0</v>
      </c>
      <c r="S239" s="12">
        <v>1.0206146892241688E-4</v>
      </c>
      <c r="T239" s="12">
        <v>4.0863920213756719E-6</v>
      </c>
      <c r="U239" s="12">
        <v>4.0863920213756719E-6</v>
      </c>
      <c r="V239" s="12">
        <v>0</v>
      </c>
      <c r="W239" s="12">
        <v>0</v>
      </c>
      <c r="X239" s="12">
        <v>1.1378025289408717</v>
      </c>
      <c r="Y239" s="12">
        <v>2569.8589492434803</v>
      </c>
      <c r="Z239" s="12">
        <f t="shared" ref="Z239:AA239" si="81">Z238+0.0002</f>
        <v>2.0000000000000001E-4</v>
      </c>
      <c r="AA239" s="12">
        <f t="shared" si="81"/>
        <v>4.0000000000000002E-4</v>
      </c>
      <c r="AB239" s="5">
        <v>2</v>
      </c>
    </row>
    <row r="240" spans="1:28" x14ac:dyDescent="0.25">
      <c r="C240" s="5">
        <v>9</v>
      </c>
      <c r="D240" s="12">
        <v>89652714293.176147</v>
      </c>
      <c r="E240" s="12">
        <v>89652714293.176147</v>
      </c>
      <c r="F240" s="12">
        <v>0.29268307139615091</v>
      </c>
      <c r="G240" s="12">
        <v>0</v>
      </c>
      <c r="H240" s="12">
        <v>27083610808.13081</v>
      </c>
      <c r="I240" s="12">
        <v>22750013873.739876</v>
      </c>
      <c r="J240" s="12">
        <v>22750013873.739876</v>
      </c>
      <c r="K240" s="12">
        <v>3.9236011279522874E-12</v>
      </c>
      <c r="L240" s="12">
        <v>3.9236011279522874E-12</v>
      </c>
      <c r="M240" s="12">
        <v>0</v>
      </c>
      <c r="N240" s="12">
        <v>2.0000000000000001E-4</v>
      </c>
      <c r="O240" s="12">
        <v>377.20841821874814</v>
      </c>
      <c r="P240" s="12">
        <v>377.20841821874814</v>
      </c>
      <c r="Q240" s="12">
        <v>-2.6871743812729921E-9</v>
      </c>
      <c r="R240" s="12">
        <v>0</v>
      </c>
      <c r="S240" s="12">
        <v>9.9886732399602458E-5</v>
      </c>
      <c r="T240" s="12">
        <v>3.09820153280453E-6</v>
      </c>
      <c r="U240" s="12">
        <v>3.09820153280453E-6</v>
      </c>
      <c r="V240" s="12">
        <v>0</v>
      </c>
      <c r="W240" s="12">
        <v>0</v>
      </c>
      <c r="X240" s="12">
        <v>0.93165048063681333</v>
      </c>
      <c r="Y240" s="12">
        <v>2188.3217718834385</v>
      </c>
      <c r="Z240" s="12">
        <f t="shared" ref="Z240:AA240" si="82">Z239+0.0002</f>
        <v>4.0000000000000002E-4</v>
      </c>
      <c r="AA240" s="12">
        <f t="shared" si="82"/>
        <v>6.0000000000000006E-4</v>
      </c>
      <c r="AB240" s="5">
        <v>2</v>
      </c>
    </row>
    <row r="241" spans="1:28" x14ac:dyDescent="0.25">
      <c r="C241" s="5">
        <v>10</v>
      </c>
      <c r="D241" s="12">
        <v>80337068002.122482</v>
      </c>
      <c r="E241" s="12">
        <v>80337068002.122482</v>
      </c>
      <c r="F241" s="12">
        <v>0.26001922269331518</v>
      </c>
      <c r="G241" s="12">
        <v>0</v>
      </c>
      <c r="H241" s="12">
        <v>23968887604.39875</v>
      </c>
      <c r="I241" s="12">
        <v>19302611046.8866</v>
      </c>
      <c r="J241" s="12">
        <v>19302611046.8866</v>
      </c>
      <c r="K241" s="12">
        <v>4.9073292613241174E-12</v>
      </c>
      <c r="L241" s="12">
        <v>4.9073292613241174E-12</v>
      </c>
      <c r="M241" s="12">
        <v>0</v>
      </c>
      <c r="N241" s="12">
        <v>2.0000000000000001E-4</v>
      </c>
      <c r="O241" s="12">
        <v>370.04865084716073</v>
      </c>
      <c r="P241" s="12">
        <v>370.04865084716073</v>
      </c>
      <c r="Q241" s="12">
        <v>-3.3772087452694812E-9</v>
      </c>
      <c r="R241" s="12">
        <v>0</v>
      </c>
      <c r="S241" s="12">
        <v>9.7406373153884713E-5</v>
      </c>
      <c r="T241" s="12">
        <v>2.1218617212439255E-6</v>
      </c>
      <c r="U241" s="12">
        <v>2.1218617212439255E-6</v>
      </c>
      <c r="V241" s="12">
        <v>0</v>
      </c>
      <c r="W241" s="12">
        <v>0</v>
      </c>
      <c r="X241" s="12">
        <v>0.72695377863229482</v>
      </c>
      <c r="Y241" s="12">
        <v>1807.8241275944961</v>
      </c>
      <c r="Z241" s="12">
        <f t="shared" ref="Z241:AA241" si="83">Z240+0.0002</f>
        <v>6.0000000000000006E-4</v>
      </c>
      <c r="AA241" s="12">
        <f t="shared" si="83"/>
        <v>8.0000000000000004E-4</v>
      </c>
      <c r="AB241" s="5">
        <v>2</v>
      </c>
    </row>
    <row r="242" spans="1:28" x14ac:dyDescent="0.25">
      <c r="C242" s="5">
        <v>11</v>
      </c>
      <c r="D242" s="12">
        <v>70934610205.56778</v>
      </c>
      <c r="E242" s="12">
        <v>70934610205.56778</v>
      </c>
      <c r="F242" s="12">
        <v>0.22711562729377299</v>
      </c>
      <c r="G242" s="12">
        <v>0</v>
      </c>
      <c r="H242" s="12">
        <v>20833766167.382019</v>
      </c>
      <c r="I242" s="12">
        <v>15854188308.369102</v>
      </c>
      <c r="J242" s="12">
        <v>15854188308.369102</v>
      </c>
      <c r="K242" s="12">
        <v>5.8602781675174287E-12</v>
      </c>
      <c r="L242" s="12">
        <v>5.8602781675174287E-12</v>
      </c>
      <c r="M242" s="12">
        <v>0</v>
      </c>
      <c r="N242" s="12">
        <v>2.0000000000000001E-4</v>
      </c>
      <c r="O242" s="12">
        <v>361.90245891098198</v>
      </c>
      <c r="P242" s="12">
        <v>361.90245891098198</v>
      </c>
      <c r="Q242" s="12">
        <v>-4.0458470624031212E-9</v>
      </c>
      <c r="R242" s="12">
        <v>0</v>
      </c>
      <c r="S242" s="12">
        <v>9.4676135550429699E-5</v>
      </c>
      <c r="T242" s="12">
        <v>1.1552110704935416E-6</v>
      </c>
      <c r="U242" s="12">
        <v>1.1552110704935416E-6</v>
      </c>
      <c r="V242" s="12">
        <v>0</v>
      </c>
      <c r="W242" s="12">
        <v>0</v>
      </c>
      <c r="X242" s="12">
        <v>0.5234469735693823</v>
      </c>
      <c r="Y242" s="12">
        <v>1428.1764096924162</v>
      </c>
      <c r="Z242" s="12">
        <f t="shared" ref="Z242:AA242" si="84">Z241+0.0002</f>
        <v>8.0000000000000004E-4</v>
      </c>
      <c r="AA242" s="12">
        <f t="shared" si="84"/>
        <v>1E-3</v>
      </c>
      <c r="AB242" s="5">
        <v>2</v>
      </c>
    </row>
    <row r="243" spans="1:28" x14ac:dyDescent="0.25">
      <c r="B243" t="s">
        <v>230</v>
      </c>
      <c r="C243" s="14">
        <v>12</v>
      </c>
      <c r="D243" s="12">
        <v>61459713911.429077</v>
      </c>
      <c r="E243" s="12">
        <v>61459713911.429077</v>
      </c>
      <c r="F243" s="12">
        <v>0.19401197902785167</v>
      </c>
      <c r="G243" s="12">
        <v>0</v>
      </c>
      <c r="H243" s="12">
        <v>17681623744.909714</v>
      </c>
      <c r="I243" s="12">
        <v>12404914520.578812</v>
      </c>
      <c r="J243" s="12">
        <v>12404914520.578812</v>
      </c>
      <c r="K243" s="12">
        <v>6.7875438309108474E-12</v>
      </c>
      <c r="L243" s="12">
        <v>6.7875438309108474E-12</v>
      </c>
      <c r="M243" s="12">
        <v>0</v>
      </c>
      <c r="N243" s="12">
        <v>2.0000000000000001E-4</v>
      </c>
      <c r="O243" s="12">
        <v>352.93316048648137</v>
      </c>
      <c r="P243" s="12">
        <v>352.93316048648137</v>
      </c>
      <c r="Q243" s="12">
        <v>-4.6966317842093338E-9</v>
      </c>
      <c r="R243" s="12">
        <v>0</v>
      </c>
      <c r="S243" s="12">
        <v>9.1737390875144053E-5</v>
      </c>
      <c r="T243" s="12">
        <v>1.966453878345472E-7</v>
      </c>
      <c r="U243" s="12">
        <v>1.966453878345472E-7</v>
      </c>
      <c r="V243" s="12">
        <v>0</v>
      </c>
      <c r="W243" s="12">
        <v>0</v>
      </c>
      <c r="X243" s="12">
        <v>0.32093305932471017</v>
      </c>
      <c r="Y243" s="12">
        <v>1049.2378995176496</v>
      </c>
      <c r="Z243" s="12">
        <f t="shared" ref="Z243:AA243" si="85">Z242+0.0002</f>
        <v>1E-3</v>
      </c>
      <c r="AA243" s="12">
        <f t="shared" si="85"/>
        <v>1.2000000000000001E-3</v>
      </c>
      <c r="AB243" s="5">
        <v>2</v>
      </c>
    </row>
    <row r="246" spans="1:28" x14ac:dyDescent="0.25">
      <c r="A246" s="56" t="s">
        <v>304</v>
      </c>
      <c r="C246" s="3" t="s">
        <v>0</v>
      </c>
      <c r="D246" s="3" t="s">
        <v>1</v>
      </c>
      <c r="E246" s="3" t="s">
        <v>2</v>
      </c>
      <c r="F246" s="3" t="s">
        <v>3</v>
      </c>
      <c r="G246" s="3" t="s">
        <v>4</v>
      </c>
      <c r="H246" s="3" t="s">
        <v>232</v>
      </c>
      <c r="I246" s="3" t="s">
        <v>6</v>
      </c>
      <c r="J246" s="3" t="s">
        <v>7</v>
      </c>
      <c r="K246" s="3" t="s">
        <v>8</v>
      </c>
      <c r="L246" s="3" t="s">
        <v>9</v>
      </c>
      <c r="M246" s="3" t="s">
        <v>10</v>
      </c>
      <c r="N246" s="3" t="s">
        <v>11</v>
      </c>
      <c r="O246" s="3" t="s">
        <v>12</v>
      </c>
      <c r="P246" s="3" t="s">
        <v>13</v>
      </c>
      <c r="Q246" s="3" t="s">
        <v>14</v>
      </c>
      <c r="R246" s="3" t="s">
        <v>15</v>
      </c>
      <c r="S246" s="3" t="s">
        <v>16</v>
      </c>
      <c r="T246" s="3" t="s">
        <v>21</v>
      </c>
      <c r="U246" s="3" t="s">
        <v>22</v>
      </c>
      <c r="V246" s="3" t="s">
        <v>23</v>
      </c>
      <c r="W246" s="3" t="s">
        <v>24</v>
      </c>
      <c r="X246" s="3" t="s">
        <v>83</v>
      </c>
      <c r="Y246" s="3" t="s">
        <v>17</v>
      </c>
      <c r="Z246" s="3" t="s">
        <v>18</v>
      </c>
      <c r="AA246" s="3" t="s">
        <v>19</v>
      </c>
      <c r="AB246" s="3" t="s">
        <v>20</v>
      </c>
    </row>
    <row r="247" spans="1:28" x14ac:dyDescent="0.25">
      <c r="A247" s="50" t="s">
        <v>204</v>
      </c>
      <c r="B247" t="s">
        <v>229</v>
      </c>
      <c r="C247" s="14">
        <v>1</v>
      </c>
      <c r="D247" s="12">
        <v>149539513912.36572</v>
      </c>
      <c r="E247" s="12">
        <v>149539513912.36572</v>
      </c>
      <c r="F247" s="12">
        <v>0.51183295601633294</v>
      </c>
      <c r="G247" s="12">
        <v>0</v>
      </c>
      <c r="H247" s="12">
        <v>48330343046.292877</v>
      </c>
      <c r="I247" s="12">
        <v>49322767152.314651</v>
      </c>
      <c r="J247" s="12">
        <v>49322767152.314651</v>
      </c>
      <c r="K247" s="12">
        <v>-8.0646401221918009E-12</v>
      </c>
      <c r="L247" s="12">
        <v>-8.0646401221918009E-12</v>
      </c>
      <c r="M247" s="12">
        <v>0</v>
      </c>
      <c r="N247" s="12">
        <v>2.0000000000000001E-4</v>
      </c>
      <c r="O247" s="12">
        <v>292.82629748031269</v>
      </c>
      <c r="P247" s="12">
        <v>292.82629748031269</v>
      </c>
      <c r="Q247" s="12">
        <v>5.6944497563593032E-9</v>
      </c>
      <c r="R247" s="12">
        <v>0</v>
      </c>
      <c r="S247" s="12">
        <v>8.3677952317087661E-5</v>
      </c>
      <c r="T247" s="12">
        <v>1.2038712053010886E-5</v>
      </c>
      <c r="U247" s="12">
        <v>1.2038712053010886E-5</v>
      </c>
      <c r="V247" s="12">
        <v>0</v>
      </c>
      <c r="W247" s="12">
        <v>0</v>
      </c>
      <c r="X247" s="12">
        <v>2.6867716556329162</v>
      </c>
      <c r="Y247" s="12">
        <v>5257.6940397377975</v>
      </c>
      <c r="Z247" s="12">
        <v>-1.1999999999999999E-3</v>
      </c>
      <c r="AA247" s="12">
        <v>-1E-3</v>
      </c>
      <c r="AB247" s="5">
        <v>2</v>
      </c>
    </row>
    <row r="248" spans="1:28" x14ac:dyDescent="0.25">
      <c r="C248" s="5">
        <v>2</v>
      </c>
      <c r="D248" s="12">
        <v>140604055527.63458</v>
      </c>
      <c r="E248" s="12">
        <v>140604055527.63458</v>
      </c>
      <c r="F248" s="12">
        <v>0.47675062105627369</v>
      </c>
      <c r="G248" s="12">
        <v>0</v>
      </c>
      <c r="H248" s="12">
        <v>44842047464.637367</v>
      </c>
      <c r="I248" s="12">
        <v>44210852373.231865</v>
      </c>
      <c r="J248" s="12">
        <v>44210852373.231865</v>
      </c>
      <c r="K248" s="12">
        <v>-4.8028090382700765E-12</v>
      </c>
      <c r="L248" s="12">
        <v>-4.8028090382700765E-12</v>
      </c>
      <c r="M248" s="12">
        <v>0</v>
      </c>
      <c r="N248" s="12">
        <v>2.0000000000000001E-4</v>
      </c>
      <c r="O248" s="12">
        <v>339.33272031075524</v>
      </c>
      <c r="P248" s="12">
        <v>339.33272031075524</v>
      </c>
      <c r="Q248" s="12">
        <v>3.4177019635507898E-9</v>
      </c>
      <c r="R248" s="12">
        <v>0</v>
      </c>
      <c r="S248" s="12">
        <v>9.4458831441807719E-5</v>
      </c>
      <c r="T248" s="12">
        <v>1.0011902454297251E-5</v>
      </c>
      <c r="U248" s="12">
        <v>1.0011902454297251E-5</v>
      </c>
      <c r="V248" s="12">
        <v>0</v>
      </c>
      <c r="W248" s="12">
        <v>0</v>
      </c>
      <c r="X248" s="12">
        <v>2.3106722312294874</v>
      </c>
      <c r="Y248" s="12">
        <v>4637.6230223067769</v>
      </c>
      <c r="Z248" s="12">
        <f t="shared" ref="Z248:AA248" si="86">Z247+0.0002</f>
        <v>-9.999999999999998E-4</v>
      </c>
      <c r="AA248" s="12">
        <f t="shared" si="86"/>
        <v>-8.0000000000000004E-4</v>
      </c>
      <c r="AB248" s="5">
        <v>2</v>
      </c>
    </row>
    <row r="249" spans="1:28" x14ac:dyDescent="0.25">
      <c r="C249" s="5">
        <v>3</v>
      </c>
      <c r="D249" s="12">
        <v>128646543629.01804</v>
      </c>
      <c r="E249" s="12">
        <v>128646543629.01804</v>
      </c>
      <c r="F249" s="12">
        <v>0.43332230311800085</v>
      </c>
      <c r="G249" s="12">
        <v>0</v>
      </c>
      <c r="H249" s="12">
        <v>40643655309.731552</v>
      </c>
      <c r="I249" s="12">
        <v>39063432765.48658</v>
      </c>
      <c r="J249" s="12">
        <v>39063432765.48658</v>
      </c>
      <c r="K249" s="12">
        <v>-2.6124542651512846E-12</v>
      </c>
      <c r="L249" s="12">
        <v>-2.6124542651512846E-12</v>
      </c>
      <c r="M249" s="12">
        <v>0</v>
      </c>
      <c r="N249" s="12">
        <v>2.0000000000000001E-4</v>
      </c>
      <c r="O249" s="12">
        <v>351.50005635310163</v>
      </c>
      <c r="P249" s="12">
        <v>351.50005635310163</v>
      </c>
      <c r="Q249" s="12">
        <v>1.8857863013674123E-9</v>
      </c>
      <c r="R249" s="12">
        <v>0</v>
      </c>
      <c r="S249" s="12">
        <v>9.6541027544211523E-5</v>
      </c>
      <c r="T249" s="12">
        <v>8.322388727877513E-6</v>
      </c>
      <c r="U249" s="12">
        <v>8.322388727877513E-6</v>
      </c>
      <c r="V249" s="12">
        <v>0</v>
      </c>
      <c r="W249" s="12">
        <v>0</v>
      </c>
      <c r="X249" s="12">
        <v>1.9759951069323263</v>
      </c>
      <c r="Y249" s="12">
        <v>4047.1393620945182</v>
      </c>
      <c r="Z249" s="12">
        <f t="shared" ref="Z249:AA249" si="87">Z248+0.0002</f>
        <v>-7.9999999999999982E-4</v>
      </c>
      <c r="AA249" s="12">
        <f t="shared" si="87"/>
        <v>-6.0000000000000006E-4</v>
      </c>
      <c r="AB249" s="5">
        <v>2</v>
      </c>
    </row>
    <row r="250" spans="1:28" x14ac:dyDescent="0.25">
      <c r="C250" s="5">
        <v>4</v>
      </c>
      <c r="D250" s="12">
        <v>115662445903.72043</v>
      </c>
      <c r="E250" s="12">
        <v>115662445903.72043</v>
      </c>
      <c r="F250" s="12">
        <v>0.38705887064724576</v>
      </c>
      <c r="G250" s="12">
        <v>0</v>
      </c>
      <c r="H250" s="12">
        <v>36204044700.445587</v>
      </c>
      <c r="I250" s="12">
        <v>33903952235.022282</v>
      </c>
      <c r="J250" s="12">
        <v>33903952235.022282</v>
      </c>
      <c r="K250" s="12">
        <v>-7.8607795543190065E-13</v>
      </c>
      <c r="L250" s="12">
        <v>-7.8607795543190065E-13</v>
      </c>
      <c r="M250" s="12">
        <v>0</v>
      </c>
      <c r="N250" s="12">
        <v>2.0000000000000001E-4</v>
      </c>
      <c r="O250" s="12">
        <v>352.00246997238105</v>
      </c>
      <c r="P250" s="12">
        <v>352.00246997238105</v>
      </c>
      <c r="Q250" s="12">
        <v>6.0688869629095332E-10</v>
      </c>
      <c r="R250" s="12">
        <v>0</v>
      </c>
      <c r="S250" s="12">
        <v>9.5668297580458409E-5</v>
      </c>
      <c r="T250" s="12">
        <v>6.7474537672883477E-6</v>
      </c>
      <c r="U250" s="12">
        <v>6.7474537672883477E-6</v>
      </c>
      <c r="V250" s="12">
        <v>0</v>
      </c>
      <c r="W250" s="12">
        <v>0</v>
      </c>
      <c r="X250" s="12">
        <v>1.6553890591406744</v>
      </c>
      <c r="Y250" s="12">
        <v>3466.7064708147673</v>
      </c>
      <c r="Z250" s="12">
        <f t="shared" ref="Z250:AA250" si="88">Z249+0.0002</f>
        <v>-5.9999999999999984E-4</v>
      </c>
      <c r="AA250" s="12">
        <f t="shared" si="88"/>
        <v>-4.0000000000000007E-4</v>
      </c>
      <c r="AB250" s="5">
        <v>2</v>
      </c>
    </row>
    <row r="251" spans="1:28" x14ac:dyDescent="0.25">
      <c r="C251" s="5">
        <v>5</v>
      </c>
      <c r="D251" s="12">
        <v>102138184407.35809</v>
      </c>
      <c r="E251" s="12">
        <v>102138184407.35809</v>
      </c>
      <c r="F251" s="12">
        <v>0.33930367185996441</v>
      </c>
      <c r="G251" s="12">
        <v>0</v>
      </c>
      <c r="H251" s="12">
        <v>31637510977.103355</v>
      </c>
      <c r="I251" s="12">
        <v>28738125548.855171</v>
      </c>
      <c r="J251" s="12">
        <v>28738125548.855171</v>
      </c>
      <c r="K251" s="12">
        <v>8.4878199562920217E-13</v>
      </c>
      <c r="L251" s="12">
        <v>8.4878199562920217E-13</v>
      </c>
      <c r="M251" s="12">
        <v>0</v>
      </c>
      <c r="N251" s="12">
        <v>2.0000000000000001E-4</v>
      </c>
      <c r="O251" s="12">
        <v>346.36709333442303</v>
      </c>
      <c r="P251" s="12">
        <v>346.36709333442303</v>
      </c>
      <c r="Q251" s="12">
        <v>-5.3887713906666046E-10</v>
      </c>
      <c r="R251" s="12">
        <v>0</v>
      </c>
      <c r="S251" s="12">
        <v>9.324075946951608E-5</v>
      </c>
      <c r="T251" s="12">
        <v>5.2328072858759059E-6</v>
      </c>
      <c r="U251" s="12">
        <v>5.2328072858759059E-6</v>
      </c>
      <c r="V251" s="12">
        <v>0</v>
      </c>
      <c r="W251" s="12">
        <v>0</v>
      </c>
      <c r="X251" s="12">
        <v>1.3421868596689712</v>
      </c>
      <c r="Y251" s="12">
        <v>2891.5620426206933</v>
      </c>
      <c r="Z251" s="12">
        <f t="shared" ref="Z251:AA251" si="89">Z250+0.0002</f>
        <v>-3.9999999999999986E-4</v>
      </c>
      <c r="AA251" s="12">
        <f t="shared" si="89"/>
        <v>-2.0000000000000006E-4</v>
      </c>
      <c r="AB251" s="5">
        <v>2</v>
      </c>
    </row>
    <row r="252" spans="1:28" x14ac:dyDescent="0.25">
      <c r="C252" s="5">
        <v>6</v>
      </c>
      <c r="D252" s="12">
        <v>88275190243.81105</v>
      </c>
      <c r="E252" s="12">
        <v>88275190243.81105</v>
      </c>
      <c r="F252" s="12">
        <v>0.29061299755529107</v>
      </c>
      <c r="G252" s="12">
        <v>0</v>
      </c>
      <c r="H252" s="12">
        <v>26991384716.729393</v>
      </c>
      <c r="I252" s="12">
        <v>23568319235.836472</v>
      </c>
      <c r="J252" s="12">
        <v>23568319235.836472</v>
      </c>
      <c r="K252" s="12">
        <v>2.3635434683159451E-12</v>
      </c>
      <c r="L252" s="12">
        <v>2.3635434683159451E-12</v>
      </c>
      <c r="M252" s="12">
        <v>0</v>
      </c>
      <c r="N252" s="12">
        <v>2.0000000000000001E-4</v>
      </c>
      <c r="O252" s="12">
        <v>336.8827542598388</v>
      </c>
      <c r="P252" s="12">
        <v>336.8827542598388</v>
      </c>
      <c r="Q252" s="12">
        <v>-1.6011570357894041E-9</v>
      </c>
      <c r="R252" s="12">
        <v>0</v>
      </c>
      <c r="S252" s="12">
        <v>8.9838212779935045E-5</v>
      </c>
      <c r="T252" s="12">
        <v>3.7559672595535395E-6</v>
      </c>
      <c r="U252" s="12">
        <v>3.7559672595535395E-6</v>
      </c>
      <c r="V252" s="12">
        <v>0</v>
      </c>
      <c r="W252" s="12">
        <v>0</v>
      </c>
      <c r="X252" s="12">
        <v>1.0336275581907857</v>
      </c>
      <c r="Y252" s="12">
        <v>2319.7339701362753</v>
      </c>
      <c r="Z252" s="12">
        <f t="shared" ref="Z252:AA252" si="90">Z251+0.0002</f>
        <v>-1.9999999999999985E-4</v>
      </c>
      <c r="AA252" s="12">
        <f t="shared" si="90"/>
        <v>0</v>
      </c>
      <c r="AB252" s="5">
        <v>2</v>
      </c>
    </row>
    <row r="253" spans="1:28" x14ac:dyDescent="0.25">
      <c r="C253" s="5">
        <v>7</v>
      </c>
      <c r="D253" s="12">
        <v>74177823045.924911</v>
      </c>
      <c r="E253" s="12">
        <v>74177823045.924911</v>
      </c>
      <c r="F253" s="12">
        <v>0.24127505696424695</v>
      </c>
      <c r="G253" s="12">
        <v>0</v>
      </c>
      <c r="H253" s="12">
        <v>22290187463.144428</v>
      </c>
      <c r="I253" s="12">
        <v>18395759373.157223</v>
      </c>
      <c r="J253" s="12">
        <v>18395759373.157223</v>
      </c>
      <c r="K253" s="12">
        <v>3.7952074203825163E-12</v>
      </c>
      <c r="L253" s="12">
        <v>3.7952074203825163E-12</v>
      </c>
      <c r="M253" s="12">
        <v>0</v>
      </c>
      <c r="N253" s="12">
        <v>2.0000000000000001E-4</v>
      </c>
      <c r="O253" s="12">
        <v>324.73527373855904</v>
      </c>
      <c r="P253" s="12">
        <v>324.73527373855904</v>
      </c>
      <c r="Q253" s="12">
        <v>-2.6056720498832377E-9</v>
      </c>
      <c r="R253" s="12">
        <v>0</v>
      </c>
      <c r="S253" s="12">
        <v>8.5761046423519184E-5</v>
      </c>
      <c r="T253" s="12">
        <v>2.3052859550063991E-6</v>
      </c>
      <c r="U253" s="12">
        <v>2.3052859550063991E-6</v>
      </c>
      <c r="V253" s="12">
        <v>0</v>
      </c>
      <c r="W253" s="12">
        <v>0</v>
      </c>
      <c r="X253" s="12">
        <v>0.72828073131657534</v>
      </c>
      <c r="Y253" s="12">
        <v>1750.2005223689825</v>
      </c>
      <c r="Z253" s="12">
        <f t="shared" ref="Z253:AA253" si="91">Z252+0.0002</f>
        <v>0</v>
      </c>
      <c r="AA253" s="12">
        <f t="shared" si="91"/>
        <v>2.0000000000000001E-4</v>
      </c>
      <c r="AB253" s="5">
        <v>2</v>
      </c>
    </row>
    <row r="254" spans="1:28" x14ac:dyDescent="0.25">
      <c r="C254" s="5">
        <v>8</v>
      </c>
      <c r="D254" s="12">
        <v>59907647723.660736</v>
      </c>
      <c r="E254" s="12">
        <v>59907647723.660736</v>
      </c>
      <c r="F254" s="12">
        <v>0.19145987344618992</v>
      </c>
      <c r="G254" s="12">
        <v>0</v>
      </c>
      <c r="H254" s="12">
        <v>17548385218.156479</v>
      </c>
      <c r="I254" s="12">
        <v>13221169260.907822</v>
      </c>
      <c r="J254" s="12">
        <v>13221169260.907822</v>
      </c>
      <c r="K254" s="12">
        <v>5.1656018380961803E-12</v>
      </c>
      <c r="L254" s="12">
        <v>5.1656018380961803E-12</v>
      </c>
      <c r="M254" s="12">
        <v>0</v>
      </c>
      <c r="N254" s="12">
        <v>2.0000000000000001E-4</v>
      </c>
      <c r="O254" s="12">
        <v>310.62420350801722</v>
      </c>
      <c r="P254" s="12">
        <v>310.62420350801722</v>
      </c>
      <c r="Q254" s="12">
        <v>-3.5675958117446349E-9</v>
      </c>
      <c r="R254" s="12">
        <v>0</v>
      </c>
      <c r="S254" s="12">
        <v>8.1186468922416893E-5</v>
      </c>
      <c r="T254" s="12">
        <v>8.7389202137567264E-7</v>
      </c>
      <c r="U254" s="12">
        <v>8.7389202137567264E-7</v>
      </c>
      <c r="V254" s="12">
        <v>0</v>
      </c>
      <c r="W254" s="12">
        <v>0</v>
      </c>
      <c r="X254" s="12">
        <v>0.42530252894087184</v>
      </c>
      <c r="Y254" s="12">
        <v>1182.3589492434803</v>
      </c>
      <c r="Z254" s="12">
        <f t="shared" ref="Z254:AA254" si="92">Z253+0.0002</f>
        <v>2.0000000000000001E-4</v>
      </c>
      <c r="AA254" s="12">
        <f t="shared" si="92"/>
        <v>4.0000000000000002E-4</v>
      </c>
      <c r="AB254" s="5">
        <v>2</v>
      </c>
    </row>
    <row r="255" spans="1:28" x14ac:dyDescent="0.25">
      <c r="C255" s="5">
        <v>9</v>
      </c>
      <c r="D255" s="12">
        <v>45504241380.546631</v>
      </c>
      <c r="E255" s="12">
        <v>45504241380.546631</v>
      </c>
      <c r="F255" s="12">
        <v>0.14127674679705521</v>
      </c>
      <c r="G255" s="12">
        <v>0</v>
      </c>
      <c r="H255" s="12">
        <v>12775277474.797478</v>
      </c>
      <c r="I255" s="12">
        <v>8045013873.7398758</v>
      </c>
      <c r="J255" s="12">
        <v>8045013873.7398758</v>
      </c>
      <c r="K255" s="12">
        <v>6.488758878295213E-12</v>
      </c>
      <c r="L255" s="12">
        <v>6.488758878295213E-12</v>
      </c>
      <c r="M255" s="12">
        <v>0</v>
      </c>
      <c r="N255" s="12">
        <v>2.0000000000000001E-4</v>
      </c>
      <c r="O255" s="12">
        <v>294.99925155208155</v>
      </c>
      <c r="P255" s="12">
        <v>294.99925155208155</v>
      </c>
      <c r="Q255" s="12">
        <v>-4.4966827146063241E-9</v>
      </c>
      <c r="R255" s="12">
        <v>0</v>
      </c>
      <c r="S255" s="12">
        <v>7.6228399066269114E-5</v>
      </c>
      <c r="T255" s="12">
        <v>-5.4263180052880251E-7</v>
      </c>
      <c r="U255" s="12">
        <v>-5.4263180052880251E-7</v>
      </c>
      <c r="V255" s="12">
        <v>0</v>
      </c>
      <c r="W255" s="12">
        <v>0</v>
      </c>
      <c r="X255" s="12">
        <v>0.12415048063681366</v>
      </c>
      <c r="Y255" s="12">
        <v>615.82177188343849</v>
      </c>
      <c r="Z255" s="12">
        <f t="shared" ref="Z255:AA255" si="93">Z254+0.0002</f>
        <v>4.0000000000000002E-4</v>
      </c>
      <c r="AA255" s="12">
        <f t="shared" si="93"/>
        <v>6.0000000000000006E-4</v>
      </c>
      <c r="AB255" s="5">
        <v>2</v>
      </c>
    </row>
    <row r="256" spans="1:28" x14ac:dyDescent="0.25">
      <c r="C256" s="5">
        <v>10</v>
      </c>
      <c r="D256" s="12">
        <v>30994657099.77182</v>
      </c>
      <c r="E256" s="12">
        <v>30994657099.77182</v>
      </c>
      <c r="F256" s="12">
        <v>9.0800389317855279E-2</v>
      </c>
      <c r="G256" s="12">
        <v>0</v>
      </c>
      <c r="H256" s="12">
        <v>7977220937.7320786</v>
      </c>
      <c r="I256" s="12">
        <v>2867611046.8865967</v>
      </c>
      <c r="J256" s="12">
        <v>2867611046.8865967</v>
      </c>
      <c r="K256" s="12">
        <v>7.7742702764132703E-12</v>
      </c>
      <c r="L256" s="12">
        <v>7.7742702764132703E-12</v>
      </c>
      <c r="M256" s="12">
        <v>0</v>
      </c>
      <c r="N256" s="12">
        <v>2.0000000000000001E-4</v>
      </c>
      <c r="O256" s="12">
        <v>278.1678175138274</v>
      </c>
      <c r="P256" s="12">
        <v>278.1678175138274</v>
      </c>
      <c r="Q256" s="12">
        <v>-5.3996004119361471E-9</v>
      </c>
      <c r="R256" s="12">
        <v>0</v>
      </c>
      <c r="S256" s="12">
        <v>7.0964706487218045E-5</v>
      </c>
      <c r="T256" s="12">
        <v>-1.9473049454227427E-6</v>
      </c>
      <c r="U256" s="12">
        <v>-1.9473049454227427E-6</v>
      </c>
      <c r="V256" s="12">
        <v>0</v>
      </c>
      <c r="W256" s="12">
        <v>0</v>
      </c>
      <c r="X256" s="12">
        <v>-0.17554622136770481</v>
      </c>
      <c r="Y256" s="12">
        <v>50.324127594495621</v>
      </c>
      <c r="Z256" s="12">
        <f t="shared" ref="Z256:AA256" si="94">Z255+0.0002</f>
        <v>6.0000000000000006E-4</v>
      </c>
      <c r="AA256" s="12">
        <f t="shared" si="94"/>
        <v>8.0000000000000004E-4</v>
      </c>
      <c r="AB256" s="5">
        <v>2</v>
      </c>
    </row>
    <row r="257" spans="1:28" x14ac:dyDescent="0.25">
      <c r="C257" s="5">
        <v>11</v>
      </c>
      <c r="D257" s="12">
        <v>16398261313.496033</v>
      </c>
      <c r="E257" s="12">
        <v>16398261313.496033</v>
      </c>
      <c r="F257" s="12">
        <v>4.008428514194895E-2</v>
      </c>
      <c r="G257" s="12">
        <v>0</v>
      </c>
      <c r="H257" s="12">
        <v>3158766167.382019</v>
      </c>
      <c r="I257" s="12">
        <v>-2310811691.6308975</v>
      </c>
      <c r="J257" s="12">
        <v>-2310811691.6308975</v>
      </c>
      <c r="K257" s="12">
        <v>9.0290024473528066E-12</v>
      </c>
      <c r="L257" s="12">
        <v>9.0290024473528066E-12</v>
      </c>
      <c r="M257" s="12">
        <v>0</v>
      </c>
      <c r="N257" s="12">
        <v>2.0000000000000001E-4</v>
      </c>
      <c r="O257" s="12">
        <v>260.34995891098202</v>
      </c>
      <c r="P257" s="12">
        <v>260.34995891098202</v>
      </c>
      <c r="Q257" s="12">
        <v>-6.2811220624031201E-9</v>
      </c>
      <c r="R257" s="12">
        <v>0</v>
      </c>
      <c r="S257" s="12">
        <v>6.5451135550429693E-5</v>
      </c>
      <c r="T257" s="12">
        <v>-3.3422889295064589E-6</v>
      </c>
      <c r="U257" s="12">
        <v>-3.3422889295064589E-6</v>
      </c>
      <c r="V257" s="12">
        <v>0</v>
      </c>
      <c r="W257" s="12">
        <v>0</v>
      </c>
      <c r="X257" s="12">
        <v>-0.47405302643061731</v>
      </c>
      <c r="Y257" s="12">
        <v>-514.3235903075838</v>
      </c>
      <c r="Z257" s="12">
        <f t="shared" ref="Z257:AA257" si="95">Z256+0.0002</f>
        <v>8.0000000000000004E-4</v>
      </c>
      <c r="AA257" s="12">
        <f t="shared" si="95"/>
        <v>1E-3</v>
      </c>
      <c r="AB257" s="5">
        <v>2</v>
      </c>
    </row>
    <row r="258" spans="1:28" x14ac:dyDescent="0.25">
      <c r="B258" t="s">
        <v>230</v>
      </c>
      <c r="C258" s="14">
        <v>12</v>
      </c>
      <c r="D258" s="12">
        <v>1729427029.6362</v>
      </c>
      <c r="E258" s="12">
        <v>1729427029.6362</v>
      </c>
      <c r="F258" s="12">
        <v>-1.0831871900336631E-2</v>
      </c>
      <c r="G258" s="12">
        <v>0</v>
      </c>
      <c r="H258" s="12">
        <v>-1676709588.4236221</v>
      </c>
      <c r="I258" s="12">
        <v>-7490085479.4211884</v>
      </c>
      <c r="J258" s="12">
        <v>-7490085479.4211884</v>
      </c>
      <c r="K258" s="12">
        <v>1.0258051375492453E-11</v>
      </c>
      <c r="L258" s="12">
        <v>1.0258051375492453E-11</v>
      </c>
      <c r="M258" s="12">
        <v>0</v>
      </c>
      <c r="N258" s="12">
        <v>2.0000000000000001E-4</v>
      </c>
      <c r="O258" s="12">
        <v>241.70899381981474</v>
      </c>
      <c r="P258" s="12">
        <v>241.70899381981474</v>
      </c>
      <c r="Q258" s="12">
        <v>-7.1447901175426658E-9</v>
      </c>
      <c r="R258" s="12">
        <v>0</v>
      </c>
      <c r="S258" s="12">
        <v>5.9729057541810709E-5</v>
      </c>
      <c r="T258" s="12">
        <v>-4.7291879454987874E-6</v>
      </c>
      <c r="U258" s="12">
        <v>-4.7291879454987874E-6</v>
      </c>
      <c r="V258" s="12">
        <v>0</v>
      </c>
      <c r="W258" s="12">
        <v>0</v>
      </c>
      <c r="X258" s="12">
        <v>-0.77156694067528964</v>
      </c>
      <c r="Y258" s="12">
        <v>-1078.2621004823504</v>
      </c>
      <c r="Z258" s="12">
        <f t="shared" ref="Z258:AA258" si="96">Z257+0.0002</f>
        <v>1E-3</v>
      </c>
      <c r="AA258" s="12">
        <f t="shared" si="96"/>
        <v>1.2000000000000001E-3</v>
      </c>
      <c r="AB258" s="5">
        <v>2</v>
      </c>
    </row>
    <row r="260" spans="1:28" x14ac:dyDescent="0.25">
      <c r="A260" t="s">
        <v>308</v>
      </c>
    </row>
    <row r="261" spans="1:28" x14ac:dyDescent="0.25">
      <c r="A261" t="s">
        <v>308</v>
      </c>
    </row>
    <row r="262" spans="1:28" x14ac:dyDescent="0.25">
      <c r="A262" t="s">
        <v>308</v>
      </c>
    </row>
    <row r="264" spans="1:28" x14ac:dyDescent="0.25">
      <c r="A264" s="56" t="s">
        <v>298</v>
      </c>
      <c r="C264" s="3" t="s">
        <v>0</v>
      </c>
      <c r="D264" s="3" t="s">
        <v>1</v>
      </c>
      <c r="E264" s="3" t="s">
        <v>2</v>
      </c>
      <c r="F264" s="3" t="s">
        <v>3</v>
      </c>
      <c r="G264" s="3" t="s">
        <v>4</v>
      </c>
      <c r="H264" s="3" t="s">
        <v>232</v>
      </c>
      <c r="I264" s="3" t="s">
        <v>6</v>
      </c>
      <c r="J264" s="3" t="s">
        <v>7</v>
      </c>
      <c r="K264" s="3" t="s">
        <v>8</v>
      </c>
      <c r="L264" s="3" t="s">
        <v>9</v>
      </c>
      <c r="M264" s="3" t="s">
        <v>10</v>
      </c>
      <c r="N264" s="3" t="s">
        <v>11</v>
      </c>
      <c r="O264" s="3" t="s">
        <v>12</v>
      </c>
      <c r="P264" s="3" t="s">
        <v>13</v>
      </c>
      <c r="Q264" s="3" t="s">
        <v>14</v>
      </c>
      <c r="R264" s="3" t="s">
        <v>15</v>
      </c>
      <c r="S264" s="3" t="s">
        <v>16</v>
      </c>
      <c r="T264" s="3" t="s">
        <v>21</v>
      </c>
      <c r="U264" s="3" t="s">
        <v>22</v>
      </c>
      <c r="V264" s="3" t="s">
        <v>23</v>
      </c>
      <c r="W264" s="3" t="s">
        <v>24</v>
      </c>
      <c r="X264" s="3" t="s">
        <v>83</v>
      </c>
      <c r="Y264" s="3" t="s">
        <v>17</v>
      </c>
      <c r="Z264" s="3" t="s">
        <v>18</v>
      </c>
      <c r="AA264" s="3" t="s">
        <v>19</v>
      </c>
      <c r="AB264" s="3" t="s">
        <v>20</v>
      </c>
    </row>
    <row r="265" spans="1:28" x14ac:dyDescent="0.25">
      <c r="A265" s="50" t="s">
        <v>173</v>
      </c>
      <c r="B265" t="s">
        <v>229</v>
      </c>
      <c r="C265" s="14">
        <v>1</v>
      </c>
      <c r="D265" s="12">
        <v>140707755550.79074</v>
      </c>
      <c r="E265" s="12">
        <v>140707755550.79074</v>
      </c>
      <c r="F265" s="12">
        <v>0.4926450264654354</v>
      </c>
      <c r="G265" s="12">
        <v>0</v>
      </c>
      <c r="H265" s="12">
        <v>46949489742.783173</v>
      </c>
      <c r="I265" s="12">
        <v>51722474487.13916</v>
      </c>
      <c r="J265" s="12">
        <v>51722474487.13916</v>
      </c>
      <c r="K265" s="12">
        <v>-1.441092082707609E-11</v>
      </c>
      <c r="L265" s="12">
        <v>-1.441092082707609E-11</v>
      </c>
      <c r="M265" s="12">
        <v>0</v>
      </c>
      <c r="N265" s="12">
        <v>2.0000000000000001E-4</v>
      </c>
      <c r="O265" s="12">
        <v>118.45324147808972</v>
      </c>
      <c r="P265" s="12">
        <v>118.45324147808972</v>
      </c>
      <c r="Q265" s="12">
        <v>1.011068938396568E-8</v>
      </c>
      <c r="R265" s="12">
        <v>0</v>
      </c>
      <c r="S265" s="12">
        <v>4.00062493490939E-5</v>
      </c>
      <c r="T265" s="12">
        <v>1.453649237217799E-5</v>
      </c>
      <c r="U265" s="12">
        <v>1.453649237217799E-5</v>
      </c>
      <c r="V265" s="12">
        <v>0</v>
      </c>
      <c r="W265" s="12">
        <v>0</v>
      </c>
      <c r="X265" s="12">
        <v>3.0571130983376484</v>
      </c>
      <c r="Y265" s="12">
        <v>5697.9379273840341</v>
      </c>
      <c r="Z265" s="12">
        <v>-1.1999999999999999E-3</v>
      </c>
      <c r="AA265" s="12">
        <v>-1E-3</v>
      </c>
      <c r="AB265" s="5">
        <v>2</v>
      </c>
    </row>
    <row r="266" spans="1:28" x14ac:dyDescent="0.25">
      <c r="C266" s="5">
        <v>2</v>
      </c>
      <c r="D266" s="12">
        <v>148339109251.67352</v>
      </c>
      <c r="E266" s="12">
        <v>148339109251.67352</v>
      </c>
      <c r="F266" s="12">
        <v>0.51372047989326319</v>
      </c>
      <c r="G266" s="12">
        <v>0</v>
      </c>
      <c r="H266" s="12">
        <v>48742640687.119286</v>
      </c>
      <c r="I266" s="12">
        <v>51812132034.355965</v>
      </c>
      <c r="J266" s="12">
        <v>51812132034.355965</v>
      </c>
      <c r="K266" s="12">
        <v>-1.1705206096253437E-11</v>
      </c>
      <c r="L266" s="12">
        <v>-1.1705206096253437E-11</v>
      </c>
      <c r="M266" s="12">
        <v>0</v>
      </c>
      <c r="N266" s="12">
        <v>2.0000000000000001E-4</v>
      </c>
      <c r="O266" s="12">
        <v>205.16703256127676</v>
      </c>
      <c r="P266" s="12">
        <v>205.16703256127676</v>
      </c>
      <c r="Q266" s="12">
        <v>8.2298234726024628E-9</v>
      </c>
      <c r="R266" s="12">
        <v>0</v>
      </c>
      <c r="S266" s="12">
        <v>6.1972348417211243E-5</v>
      </c>
      <c r="T266" s="12">
        <v>1.3684745673618338E-5</v>
      </c>
      <c r="U266" s="12">
        <v>1.3684745673618338E-5</v>
      </c>
      <c r="V266" s="12">
        <v>0</v>
      </c>
      <c r="W266" s="12">
        <v>0</v>
      </c>
      <c r="X266" s="12">
        <v>2.9525126265847086</v>
      </c>
      <c r="Y266" s="12">
        <v>5623.2233047033633</v>
      </c>
      <c r="Z266" s="12">
        <f t="shared" ref="Z266:AA266" si="97">Z265+0.0002</f>
        <v>-9.999999999999998E-4</v>
      </c>
      <c r="AA266" s="12">
        <f t="shared" si="97"/>
        <v>-8.0000000000000004E-4</v>
      </c>
      <c r="AB266" s="5">
        <v>2</v>
      </c>
    </row>
    <row r="267" spans="1:28" x14ac:dyDescent="0.25">
      <c r="C267" s="5">
        <v>3</v>
      </c>
      <c r="D267" s="12">
        <v>153593298244.14838</v>
      </c>
      <c r="E267" s="12">
        <v>153593298244.14838</v>
      </c>
      <c r="F267" s="12">
        <v>0.52823093501724716</v>
      </c>
      <c r="G267" s="12">
        <v>0</v>
      </c>
      <c r="H267" s="12">
        <v>49977225575.051659</v>
      </c>
      <c r="I267" s="12">
        <v>51873861278.752586</v>
      </c>
      <c r="J267" s="12">
        <v>51873861278.752586</v>
      </c>
      <c r="K267" s="12">
        <v>-9.8423208058205053E-12</v>
      </c>
      <c r="L267" s="12">
        <v>-9.8423208058205053E-12</v>
      </c>
      <c r="M267" s="12">
        <v>0</v>
      </c>
      <c r="N267" s="12">
        <v>2.0000000000000001E-4</v>
      </c>
      <c r="O267" s="12">
        <v>264.86950010020655</v>
      </c>
      <c r="P267" s="12">
        <v>264.86950010020655</v>
      </c>
      <c r="Q267" s="12">
        <v>6.9348468072353957E-9</v>
      </c>
      <c r="R267" s="12">
        <v>0</v>
      </c>
      <c r="S267" s="12">
        <v>7.7096013294382842E-5</v>
      </c>
      <c r="T267" s="12">
        <v>1.309831785185046E-5</v>
      </c>
      <c r="U267" s="12">
        <v>1.309831785185046E-5</v>
      </c>
      <c r="V267" s="12">
        <v>0</v>
      </c>
      <c r="W267" s="12">
        <v>0</v>
      </c>
      <c r="X267" s="12">
        <v>2.8804951747886531</v>
      </c>
      <c r="Y267" s="12">
        <v>5571.7822677061804</v>
      </c>
      <c r="Z267" s="12">
        <f t="shared" ref="Z267:AA267" si="98">Z266+0.0002</f>
        <v>-7.9999999999999982E-4</v>
      </c>
      <c r="AA267" s="12">
        <f t="shared" si="98"/>
        <v>-6.0000000000000006E-4</v>
      </c>
      <c r="AB267" s="5">
        <v>2</v>
      </c>
    </row>
    <row r="268" spans="1:28" x14ac:dyDescent="0.25">
      <c r="C268" s="5">
        <v>4</v>
      </c>
      <c r="D268" s="12">
        <v>157864092554.41293</v>
      </c>
      <c r="E268" s="12">
        <v>157864092554.41293</v>
      </c>
      <c r="F268" s="12">
        <v>0.54002555627499338</v>
      </c>
      <c r="G268" s="12">
        <v>0</v>
      </c>
      <c r="H268" s="12">
        <v>50980740698.40786</v>
      </c>
      <c r="I268" s="12">
        <v>51924037034.920395</v>
      </c>
      <c r="J268" s="12">
        <v>51924037034.920395</v>
      </c>
      <c r="K268" s="12">
        <v>-8.3281004550772741E-12</v>
      </c>
      <c r="L268" s="12">
        <v>-8.3281004550772741E-12</v>
      </c>
      <c r="M268" s="12">
        <v>0</v>
      </c>
      <c r="N268" s="12">
        <v>2.0000000000000001E-4</v>
      </c>
      <c r="O268" s="12">
        <v>313.39781894050674</v>
      </c>
      <c r="P268" s="12">
        <v>313.39781894050674</v>
      </c>
      <c r="Q268" s="12">
        <v>5.8822430690950226E-9</v>
      </c>
      <c r="R268" s="12">
        <v>0</v>
      </c>
      <c r="S268" s="12">
        <v>8.9389073555496269E-5</v>
      </c>
      <c r="T268" s="12">
        <v>1.2621648168256267E-5</v>
      </c>
      <c r="U268" s="12">
        <v>1.2621648168256267E-5</v>
      </c>
      <c r="V268" s="12">
        <v>0</v>
      </c>
      <c r="W268" s="12">
        <v>0</v>
      </c>
      <c r="X268" s="12">
        <v>2.821956792592875</v>
      </c>
      <c r="Y268" s="12">
        <v>5529.9691375663388</v>
      </c>
      <c r="Z268" s="12">
        <f t="shared" ref="Z268:AA268" si="99">Z267+0.0002</f>
        <v>-5.9999999999999984E-4</v>
      </c>
      <c r="AA268" s="12">
        <f t="shared" si="99"/>
        <v>-4.0000000000000007E-4</v>
      </c>
      <c r="AB268" s="5">
        <v>2</v>
      </c>
    </row>
    <row r="269" spans="1:28" x14ac:dyDescent="0.25">
      <c r="C269" s="5">
        <v>5</v>
      </c>
      <c r="D269" s="12">
        <v>161557001592.13126</v>
      </c>
      <c r="E269" s="12">
        <v>161557001592.13126</v>
      </c>
      <c r="F269" s="12">
        <v>0.55022423602281234</v>
      </c>
      <c r="G269" s="12">
        <v>0</v>
      </c>
      <c r="H269" s="12">
        <v>51848469228.349533</v>
      </c>
      <c r="I269" s="12">
        <v>51967423461.41748</v>
      </c>
      <c r="J269" s="12">
        <v>51967423461.41748</v>
      </c>
      <c r="K269" s="12">
        <v>-7.0187707116810633E-12</v>
      </c>
      <c r="L269" s="12">
        <v>-7.0187707116810633E-12</v>
      </c>
      <c r="M269" s="12">
        <v>0</v>
      </c>
      <c r="N269" s="12">
        <v>2.0000000000000001E-4</v>
      </c>
      <c r="O269" s="12">
        <v>355.35972443426948</v>
      </c>
      <c r="P269" s="12">
        <v>355.35972443426948</v>
      </c>
      <c r="Q269" s="12">
        <v>4.9720681518970353E-9</v>
      </c>
      <c r="R269" s="12">
        <v>0</v>
      </c>
      <c r="S269" s="12">
        <v>1.0001874804728178E-4</v>
      </c>
      <c r="T269" s="12">
        <v>1.2209477116533972E-5</v>
      </c>
      <c r="U269" s="12">
        <v>1.2209477116533972E-5</v>
      </c>
      <c r="V269" s="12">
        <v>0</v>
      </c>
      <c r="W269" s="12">
        <v>0</v>
      </c>
      <c r="X269" s="12">
        <v>2.7713392950129441</v>
      </c>
      <c r="Y269" s="12">
        <v>5493.8137821521032</v>
      </c>
      <c r="Z269" s="12">
        <f t="shared" ref="Z269:AA269" si="100">Z268+0.0002</f>
        <v>-3.9999999999999986E-4</v>
      </c>
      <c r="AA269" s="12">
        <f t="shared" si="100"/>
        <v>-2.0000000000000006E-4</v>
      </c>
      <c r="AB269" s="5">
        <v>2</v>
      </c>
    </row>
    <row r="270" spans="1:28" x14ac:dyDescent="0.25">
      <c r="C270" s="5">
        <v>6</v>
      </c>
      <c r="D270" s="12">
        <v>164857695670.58505</v>
      </c>
      <c r="E270" s="12">
        <v>164857695670.58505</v>
      </c>
      <c r="F270" s="12">
        <v>0.55933973860027941</v>
      </c>
      <c r="G270" s="12">
        <v>0</v>
      </c>
      <c r="H270" s="12">
        <v>52624038404.635956</v>
      </c>
      <c r="I270" s="12">
        <v>52006201920.231796</v>
      </c>
      <c r="J270" s="12">
        <v>52006201920.231796</v>
      </c>
      <c r="K270" s="12">
        <v>-5.8485017213997656E-12</v>
      </c>
      <c r="L270" s="12">
        <v>-5.8485017213997656E-12</v>
      </c>
      <c r="M270" s="12">
        <v>0</v>
      </c>
      <c r="N270" s="12">
        <v>2.0000000000000001E-4</v>
      </c>
      <c r="O270" s="12">
        <v>392.86495718418729</v>
      </c>
      <c r="P270" s="12">
        <v>392.86495718418729</v>
      </c>
      <c r="Q270" s="12">
        <v>4.1585607167372635E-9</v>
      </c>
      <c r="R270" s="12">
        <v>0</v>
      </c>
      <c r="S270" s="12">
        <v>1.095194704567905E-4</v>
      </c>
      <c r="T270" s="12">
        <v>1.184108175779792E-5</v>
      </c>
      <c r="U270" s="12">
        <v>1.184108175779792E-5</v>
      </c>
      <c r="V270" s="12">
        <v>0</v>
      </c>
      <c r="W270" s="12">
        <v>0</v>
      </c>
      <c r="X270" s="12">
        <v>2.7260977597295692</v>
      </c>
      <c r="Y270" s="12">
        <v>5461.4983998068346</v>
      </c>
      <c r="Z270" s="12">
        <f t="shared" ref="Z270:AA270" si="101">Z269+0.0002</f>
        <v>-1.9999999999999985E-4</v>
      </c>
      <c r="AA270" s="12">
        <f t="shared" si="101"/>
        <v>0</v>
      </c>
      <c r="AB270" s="5">
        <v>2</v>
      </c>
    </row>
    <row r="271" spans="1:28" x14ac:dyDescent="0.25">
      <c r="C271" s="5">
        <v>7</v>
      </c>
      <c r="D271" s="12">
        <v>167869645358.52939</v>
      </c>
      <c r="E271" s="12">
        <v>167869645358.52939</v>
      </c>
      <c r="F271" s="12">
        <v>0.56765781791665137</v>
      </c>
      <c r="G271" s="12">
        <v>0</v>
      </c>
      <c r="H271" s="12">
        <v>53331760866.32785</v>
      </c>
      <c r="I271" s="12">
        <v>52041588043.316391</v>
      </c>
      <c r="J271" s="12">
        <v>52041588043.316391</v>
      </c>
      <c r="K271" s="12">
        <v>-4.780607746281696E-12</v>
      </c>
      <c r="L271" s="12">
        <v>-4.780607746281696E-12</v>
      </c>
      <c r="M271" s="12">
        <v>0</v>
      </c>
      <c r="N271" s="12">
        <v>2.0000000000000001E-4</v>
      </c>
      <c r="O271" s="12">
        <v>427.08923589417071</v>
      </c>
      <c r="P271" s="12">
        <v>427.08923589417071</v>
      </c>
      <c r="Q271" s="12">
        <v>3.4162188312942833E-9</v>
      </c>
      <c r="R271" s="12">
        <v>0</v>
      </c>
      <c r="S271" s="12">
        <v>1.1818907061251611E-4</v>
      </c>
      <c r="T271" s="12">
        <v>1.1504913588494273E-5</v>
      </c>
      <c r="U271" s="12">
        <v>1.1504913588494273E-5</v>
      </c>
      <c r="V271" s="12">
        <v>0</v>
      </c>
      <c r="W271" s="12">
        <v>0</v>
      </c>
      <c r="X271" s="12">
        <v>2.6848139494642091</v>
      </c>
      <c r="Y271" s="12">
        <v>5432.0099639030068</v>
      </c>
      <c r="Z271" s="12">
        <f t="shared" ref="Z271:AA271" si="102">Z270+0.0002</f>
        <v>0</v>
      </c>
      <c r="AA271" s="12">
        <f t="shared" si="102"/>
        <v>2.0000000000000001E-4</v>
      </c>
      <c r="AB271" s="5">
        <v>2</v>
      </c>
    </row>
    <row r="272" spans="1:28" x14ac:dyDescent="0.25">
      <c r="C272" s="5">
        <v>8</v>
      </c>
      <c r="D272" s="12">
        <v>170657523879.66684</v>
      </c>
      <c r="E272" s="12">
        <v>170657523879.66684</v>
      </c>
      <c r="F272" s="12">
        <v>0.57535708153850085</v>
      </c>
      <c r="G272" s="12">
        <v>0</v>
      </c>
      <c r="H272" s="12">
        <v>53986832980.505142</v>
      </c>
      <c r="I272" s="12">
        <v>52074341649.025253</v>
      </c>
      <c r="J272" s="12">
        <v>52074341649.025253</v>
      </c>
      <c r="K272" s="12">
        <v>-3.7921587399785158E-12</v>
      </c>
      <c r="L272" s="12">
        <v>-3.7921587399785158E-12</v>
      </c>
      <c r="M272" s="12">
        <v>0</v>
      </c>
      <c r="N272" s="12">
        <v>2.0000000000000001E-4</v>
      </c>
      <c r="O272" s="12">
        <v>458.76743154892762</v>
      </c>
      <c r="P272" s="12">
        <v>458.76743154892762</v>
      </c>
      <c r="Q272" s="12">
        <v>2.7291027728651511E-9</v>
      </c>
      <c r="R272" s="12">
        <v>0</v>
      </c>
      <c r="S272" s="12">
        <v>1.2621370401118796E-4</v>
      </c>
      <c r="T272" s="12">
        <v>1.119375433426006E-5</v>
      </c>
      <c r="U272" s="12">
        <v>1.119375433426006E-5</v>
      </c>
      <c r="V272" s="12">
        <v>0</v>
      </c>
      <c r="W272" s="12">
        <v>0</v>
      </c>
      <c r="X272" s="12">
        <v>2.6466014094705335</v>
      </c>
      <c r="Y272" s="12">
        <v>5404.7152924789525</v>
      </c>
      <c r="Z272" s="12">
        <f t="shared" ref="Z272:AA272" si="103">Z271+0.0002</f>
        <v>2.0000000000000001E-4</v>
      </c>
      <c r="AA272" s="12">
        <f t="shared" si="103"/>
        <v>4.0000000000000002E-4</v>
      </c>
      <c r="AB272" s="5">
        <v>2</v>
      </c>
    </row>
    <row r="273" spans="1:28" x14ac:dyDescent="0.25">
      <c r="C273" s="5">
        <v>9</v>
      </c>
      <c r="D273" s="12">
        <v>173264954351.58939</v>
      </c>
      <c r="E273" s="12">
        <v>173264954351.58939</v>
      </c>
      <c r="F273" s="12">
        <v>0.58255800310906647</v>
      </c>
      <c r="G273" s="12">
        <v>0</v>
      </c>
      <c r="H273" s="12">
        <v>54599504938.362076</v>
      </c>
      <c r="I273" s="12">
        <v>52104975246.918106</v>
      </c>
      <c r="J273" s="12">
        <v>52104975246.918106</v>
      </c>
      <c r="K273" s="12">
        <v>-2.867688021675866E-12</v>
      </c>
      <c r="L273" s="12">
        <v>-2.867688021675866E-12</v>
      </c>
      <c r="M273" s="12">
        <v>0</v>
      </c>
      <c r="N273" s="12">
        <v>2.0000000000000001E-4</v>
      </c>
      <c r="O273" s="12">
        <v>488.39522631095946</v>
      </c>
      <c r="P273" s="12">
        <v>488.39522631095946</v>
      </c>
      <c r="Q273" s="12">
        <v>2.0864609450697092E-9</v>
      </c>
      <c r="R273" s="12">
        <v>0</v>
      </c>
      <c r="S273" s="12">
        <v>1.3371893549493546E-4</v>
      </c>
      <c r="T273" s="12">
        <v>1.0902735154278014E-5</v>
      </c>
      <c r="U273" s="12">
        <v>1.0902735154278014E-5</v>
      </c>
      <c r="V273" s="12">
        <v>0</v>
      </c>
      <c r="W273" s="12">
        <v>0</v>
      </c>
      <c r="X273" s="12">
        <v>2.6108622119288789</v>
      </c>
      <c r="Y273" s="12">
        <v>5379.1872942349137</v>
      </c>
      <c r="Z273" s="12">
        <f t="shared" ref="Z273:AA273" si="104">Z272+0.0002</f>
        <v>4.0000000000000002E-4</v>
      </c>
      <c r="AA273" s="12">
        <f t="shared" si="104"/>
        <v>6.0000000000000006E-4</v>
      </c>
      <c r="AB273" s="5">
        <v>2</v>
      </c>
    </row>
    <row r="274" spans="1:28" x14ac:dyDescent="0.25">
      <c r="C274" s="5">
        <v>10</v>
      </c>
      <c r="D274" s="12">
        <v>175723010801.72986</v>
      </c>
      <c r="E274" s="12">
        <v>175723010801.72986</v>
      </c>
      <c r="F274" s="12">
        <v>0.58934639954152568</v>
      </c>
      <c r="G274" s="12">
        <v>0</v>
      </c>
      <c r="H274" s="12">
        <v>55177078252.031311</v>
      </c>
      <c r="I274" s="12">
        <v>52133853912.601562</v>
      </c>
      <c r="J274" s="12">
        <v>52133853912.601562</v>
      </c>
      <c r="K274" s="12">
        <v>-1.9961782205288782E-12</v>
      </c>
      <c r="L274" s="12">
        <v>-1.9961782205288782E-12</v>
      </c>
      <c r="M274" s="12">
        <v>0</v>
      </c>
      <c r="N274" s="12">
        <v>2.0000000000000001E-4</v>
      </c>
      <c r="O274" s="12">
        <v>516.3257091378141</v>
      </c>
      <c r="P274" s="12">
        <v>516.3257091378141</v>
      </c>
      <c r="Q274" s="12">
        <v>1.4806346701401575E-9</v>
      </c>
      <c r="R274" s="12">
        <v>0</v>
      </c>
      <c r="S274" s="12">
        <v>1.4079420858738355E-4</v>
      </c>
      <c r="T274" s="12">
        <v>1.0628387830285128E-5</v>
      </c>
      <c r="U274" s="12">
        <v>1.0628387830285128E-5</v>
      </c>
      <c r="V274" s="12">
        <v>0</v>
      </c>
      <c r="W274" s="12">
        <v>0</v>
      </c>
      <c r="X274" s="12">
        <v>2.5771704352981737</v>
      </c>
      <c r="Y274" s="12">
        <v>5355.1217394986952</v>
      </c>
      <c r="Z274" s="12">
        <f t="shared" ref="Z274:AA274" si="105">Z273+0.0002</f>
        <v>6.0000000000000006E-4</v>
      </c>
      <c r="AA274" s="12">
        <f t="shared" si="105"/>
        <v>8.0000000000000004E-4</v>
      </c>
      <c r="AB274" s="5">
        <v>2</v>
      </c>
    </row>
    <row r="275" spans="1:28" x14ac:dyDescent="0.25">
      <c r="C275" s="5">
        <v>11</v>
      </c>
      <c r="D275" s="12">
        <v>178054756613.72113</v>
      </c>
      <c r="E275" s="12">
        <v>178054756613.72113</v>
      </c>
      <c r="F275" s="12">
        <v>0.59578596481294921</v>
      </c>
      <c r="G275" s="12">
        <v>0</v>
      </c>
      <c r="H275" s="12">
        <v>55724972160.321823</v>
      </c>
      <c r="I275" s="12">
        <v>52161248608.01609</v>
      </c>
      <c r="J275" s="12">
        <v>52161248608.01609</v>
      </c>
      <c r="K275" s="12">
        <v>-1.1694521586364761E-12</v>
      </c>
      <c r="L275" s="12">
        <v>-1.1694521586364761E-12</v>
      </c>
      <c r="M275" s="12">
        <v>0</v>
      </c>
      <c r="N275" s="12">
        <v>2.0000000000000001E-4</v>
      </c>
      <c r="O275" s="12">
        <v>542.82094538622948</v>
      </c>
      <c r="P275" s="12">
        <v>542.82094538622948</v>
      </c>
      <c r="Q275" s="12">
        <v>9.0593961816910048E-10</v>
      </c>
      <c r="R275" s="12">
        <v>0</v>
      </c>
      <c r="S275" s="12">
        <v>1.4750590896394234E-4</v>
      </c>
      <c r="T275" s="12">
        <v>1.0368138223847134E-5</v>
      </c>
      <c r="U275" s="12">
        <v>1.0368138223847134E-5</v>
      </c>
      <c r="V275" s="12">
        <v>0</v>
      </c>
      <c r="W275" s="12">
        <v>0</v>
      </c>
      <c r="X275" s="12">
        <v>2.5452099573145603</v>
      </c>
      <c r="Y275" s="12">
        <v>5332.2928266532572</v>
      </c>
      <c r="Z275" s="12">
        <f t="shared" ref="Z275:AA275" si="106">Z274+0.0002</f>
        <v>8.0000000000000004E-4</v>
      </c>
      <c r="AA275" s="12">
        <f t="shared" si="106"/>
        <v>1E-3</v>
      </c>
      <c r="AB275" s="5">
        <v>2</v>
      </c>
    </row>
    <row r="276" spans="1:28" x14ac:dyDescent="0.25">
      <c r="B276" t="s">
        <v>230</v>
      </c>
      <c r="C276" s="14">
        <v>12</v>
      </c>
      <c r="D276" s="12">
        <v>180277868231.30237</v>
      </c>
      <c r="E276" s="12">
        <v>180277868231.30237</v>
      </c>
      <c r="F276" s="12">
        <v>0.60192551582809561</v>
      </c>
      <c r="G276" s="12">
        <v>0</v>
      </c>
      <c r="H276" s="12">
        <v>56247340124.470734</v>
      </c>
      <c r="I276" s="12">
        <v>52187367006.223534</v>
      </c>
      <c r="J276" s="12">
        <v>52187367006.223534</v>
      </c>
      <c r="K276" s="12">
        <v>-3.8124261053798978E-13</v>
      </c>
      <c r="L276" s="12">
        <v>-3.8124261053798978E-13</v>
      </c>
      <c r="M276" s="12">
        <v>0</v>
      </c>
      <c r="N276" s="12">
        <v>2.0000000000000001E-4</v>
      </c>
      <c r="O276" s="12">
        <v>568.08178951919706</v>
      </c>
      <c r="P276" s="12">
        <v>568.08178951919706</v>
      </c>
      <c r="Q276" s="12">
        <v>3.5801915444057447E-10</v>
      </c>
      <c r="R276" s="12">
        <v>0</v>
      </c>
      <c r="S276" s="12">
        <v>1.5390491652476646E-4</v>
      </c>
      <c r="T276" s="12">
        <v>1.0120013440876404E-5</v>
      </c>
      <c r="U276" s="12">
        <v>1.0120013440876404E-5</v>
      </c>
      <c r="V276" s="12">
        <v>0</v>
      </c>
      <c r="W276" s="12">
        <v>0</v>
      </c>
      <c r="X276" s="12">
        <v>2.5147384927392071</v>
      </c>
      <c r="Y276" s="12">
        <v>5310.5274948137194</v>
      </c>
      <c r="Z276" s="12">
        <f t="shared" ref="Z276:AA276" si="107">Z275+0.0002</f>
        <v>1E-3</v>
      </c>
      <c r="AA276" s="12">
        <f t="shared" si="107"/>
        <v>1.2000000000000001E-3</v>
      </c>
      <c r="AB276" s="5">
        <v>2</v>
      </c>
    </row>
    <row r="280" spans="1:28" x14ac:dyDescent="0.25">
      <c r="A280" s="56" t="s">
        <v>299</v>
      </c>
      <c r="C280" s="3" t="s">
        <v>0</v>
      </c>
      <c r="D280" s="3" t="s">
        <v>1</v>
      </c>
      <c r="E280" s="3" t="s">
        <v>2</v>
      </c>
      <c r="F280" s="3" t="s">
        <v>3</v>
      </c>
      <c r="G280" s="3" t="s">
        <v>4</v>
      </c>
      <c r="H280" s="3" t="s">
        <v>232</v>
      </c>
      <c r="I280" s="3" t="s">
        <v>6</v>
      </c>
      <c r="J280" s="3" t="s">
        <v>7</v>
      </c>
      <c r="K280" s="3" t="s">
        <v>8</v>
      </c>
      <c r="L280" s="3" t="s">
        <v>9</v>
      </c>
      <c r="M280" s="3" t="s">
        <v>10</v>
      </c>
      <c r="N280" s="3" t="s">
        <v>11</v>
      </c>
      <c r="O280" s="3" t="s">
        <v>12</v>
      </c>
      <c r="P280" s="3" t="s">
        <v>13</v>
      </c>
      <c r="Q280" s="3" t="s">
        <v>14</v>
      </c>
      <c r="R280" s="3" t="s">
        <v>15</v>
      </c>
      <c r="S280" s="3" t="s">
        <v>16</v>
      </c>
      <c r="T280" s="3" t="s">
        <v>21</v>
      </c>
      <c r="U280" s="3" t="s">
        <v>22</v>
      </c>
      <c r="V280" s="3" t="s">
        <v>23</v>
      </c>
      <c r="W280" s="3" t="s">
        <v>24</v>
      </c>
      <c r="X280" s="3" t="s">
        <v>83</v>
      </c>
      <c r="Y280" s="3" t="s">
        <v>17</v>
      </c>
      <c r="Z280" s="3" t="s">
        <v>18</v>
      </c>
      <c r="AA280" s="3" t="s">
        <v>19</v>
      </c>
      <c r="AB280" s="3" t="s">
        <v>20</v>
      </c>
    </row>
    <row r="281" spans="1:28" x14ac:dyDescent="0.25">
      <c r="A281" s="50" t="s">
        <v>173</v>
      </c>
      <c r="B281" t="s">
        <v>229</v>
      </c>
      <c r="C281" s="14">
        <v>1</v>
      </c>
      <c r="D281" s="12">
        <v>138110786555.93018</v>
      </c>
      <c r="E281" s="12">
        <v>138110786555.93018</v>
      </c>
      <c r="F281" s="12">
        <v>0.4837387720772533</v>
      </c>
      <c r="G281" s="12">
        <v>0</v>
      </c>
      <c r="H281" s="12">
        <v>46107823076.116508</v>
      </c>
      <c r="I281" s="12">
        <v>50857474487.13916</v>
      </c>
      <c r="J281" s="12">
        <v>50857474487.13916</v>
      </c>
      <c r="K281" s="12">
        <v>-1.4260029194702978E-11</v>
      </c>
      <c r="L281" s="12">
        <v>-1.4260029194702978E-11</v>
      </c>
      <c r="M281" s="12">
        <v>0</v>
      </c>
      <c r="N281" s="12">
        <v>2.0000000000000001E-4</v>
      </c>
      <c r="O281" s="12">
        <v>113.6174081447564</v>
      </c>
      <c r="P281" s="12">
        <v>113.6174081447564</v>
      </c>
      <c r="Q281" s="12">
        <v>1.0004247717299014E-8</v>
      </c>
      <c r="R281" s="12">
        <v>0</v>
      </c>
      <c r="S281" s="12">
        <v>3.8614582682427238E-5</v>
      </c>
      <c r="T281" s="12">
        <v>1.4322325705511323E-5</v>
      </c>
      <c r="U281" s="12">
        <v>1.4322325705511323E-5</v>
      </c>
      <c r="V281" s="12">
        <v>0</v>
      </c>
      <c r="W281" s="12">
        <v>0</v>
      </c>
      <c r="X281" s="12">
        <v>3.0096130983376486</v>
      </c>
      <c r="Y281" s="12">
        <v>5605.4379273840341</v>
      </c>
      <c r="Z281" s="12">
        <v>-1.1999999999999999E-3</v>
      </c>
      <c r="AA281" s="12">
        <v>-1E-3</v>
      </c>
      <c r="AB281" s="5">
        <v>2</v>
      </c>
    </row>
    <row r="282" spans="1:28" x14ac:dyDescent="0.25">
      <c r="C282" s="5">
        <v>2</v>
      </c>
      <c r="D282" s="12">
        <v>140548202267.09183</v>
      </c>
      <c r="E282" s="12">
        <v>140548202267.09183</v>
      </c>
      <c r="F282" s="12">
        <v>0.48700171672871689</v>
      </c>
      <c r="G282" s="12">
        <v>0</v>
      </c>
      <c r="H282" s="12">
        <v>46217640687.119286</v>
      </c>
      <c r="I282" s="12">
        <v>49217132034.355965</v>
      </c>
      <c r="J282" s="12">
        <v>49217132034.355965</v>
      </c>
      <c r="K282" s="12">
        <v>-1.1252531199134096E-11</v>
      </c>
      <c r="L282" s="12">
        <v>-1.1252531199134096E-11</v>
      </c>
      <c r="M282" s="12">
        <v>0</v>
      </c>
      <c r="N282" s="12">
        <v>2.0000000000000001E-4</v>
      </c>
      <c r="O282" s="12">
        <v>190.65953256127676</v>
      </c>
      <c r="P282" s="12">
        <v>190.65953256127676</v>
      </c>
      <c r="Q282" s="12">
        <v>7.9104984726024623E-9</v>
      </c>
      <c r="R282" s="12">
        <v>0</v>
      </c>
      <c r="S282" s="12">
        <v>5.7797348417211243E-5</v>
      </c>
      <c r="T282" s="12">
        <v>1.3042245673618339E-5</v>
      </c>
      <c r="U282" s="12">
        <v>1.3042245673618339E-5</v>
      </c>
      <c r="V282" s="12">
        <v>0</v>
      </c>
      <c r="W282" s="12">
        <v>0</v>
      </c>
      <c r="X282" s="12">
        <v>2.8100126265847085</v>
      </c>
      <c r="Y282" s="12">
        <v>5345.7233047033633</v>
      </c>
      <c r="Z282" s="12">
        <f t="shared" ref="Z282:AA282" si="108">Z281+0.0002</f>
        <v>-9.999999999999998E-4</v>
      </c>
      <c r="AA282" s="12">
        <f t="shared" si="108"/>
        <v>-8.0000000000000004E-4</v>
      </c>
      <c r="AB282" s="5">
        <v>2</v>
      </c>
    </row>
    <row r="283" spans="1:28" x14ac:dyDescent="0.25">
      <c r="C283" s="5">
        <v>3</v>
      </c>
      <c r="D283" s="12">
        <v>140608453269.84558</v>
      </c>
      <c r="E283" s="12">
        <v>140608453269.84558</v>
      </c>
      <c r="F283" s="12">
        <v>0.48369966307633666</v>
      </c>
      <c r="G283" s="12">
        <v>0</v>
      </c>
      <c r="H283" s="12">
        <v>45768892241.718323</v>
      </c>
      <c r="I283" s="12">
        <v>47548861278.752586</v>
      </c>
      <c r="J283" s="12">
        <v>47548861278.752586</v>
      </c>
      <c r="K283" s="12">
        <v>-9.0878626439549382E-12</v>
      </c>
      <c r="L283" s="12">
        <v>-9.0878626439549382E-12</v>
      </c>
      <c r="M283" s="12">
        <v>0</v>
      </c>
      <c r="N283" s="12">
        <v>2.0000000000000001E-4</v>
      </c>
      <c r="O283" s="12">
        <v>240.69033343353988</v>
      </c>
      <c r="P283" s="12">
        <v>240.69033343353988</v>
      </c>
      <c r="Q283" s="12">
        <v>6.4026384739020621E-9</v>
      </c>
      <c r="R283" s="12">
        <v>0</v>
      </c>
      <c r="S283" s="12">
        <v>7.0137679961049511E-5</v>
      </c>
      <c r="T283" s="12">
        <v>1.2027484518517127E-5</v>
      </c>
      <c r="U283" s="12">
        <v>1.2027484518517127E-5</v>
      </c>
      <c r="V283" s="12">
        <v>0</v>
      </c>
      <c r="W283" s="12">
        <v>0</v>
      </c>
      <c r="X283" s="12">
        <v>2.6429951747886533</v>
      </c>
      <c r="Y283" s="12">
        <v>5109.2822677061804</v>
      </c>
      <c r="Z283" s="12">
        <f t="shared" ref="Z283:AA283" si="109">Z282+0.0002</f>
        <v>-7.9999999999999982E-4</v>
      </c>
      <c r="AA283" s="12">
        <f t="shared" si="109"/>
        <v>-6.0000000000000006E-4</v>
      </c>
      <c r="AB283" s="5">
        <v>2</v>
      </c>
    </row>
    <row r="284" spans="1:28" x14ac:dyDescent="0.25">
      <c r="C284" s="5">
        <v>4</v>
      </c>
      <c r="D284" s="12">
        <v>139685309590.38901</v>
      </c>
      <c r="E284" s="12">
        <v>139685309590.38901</v>
      </c>
      <c r="F284" s="12">
        <v>0.47768177555771868</v>
      </c>
      <c r="G284" s="12">
        <v>0</v>
      </c>
      <c r="H284" s="12">
        <v>45089074031.741196</v>
      </c>
      <c r="I284" s="12">
        <v>45869037034.920395</v>
      </c>
      <c r="J284" s="12">
        <v>45869037034.920395</v>
      </c>
      <c r="K284" s="12">
        <v>-7.2718590284654804E-12</v>
      </c>
      <c r="L284" s="12">
        <v>-7.2718590284654804E-12</v>
      </c>
      <c r="M284" s="12">
        <v>0</v>
      </c>
      <c r="N284" s="12">
        <v>2.0000000000000001E-4</v>
      </c>
      <c r="O284" s="12">
        <v>279.54698560717338</v>
      </c>
      <c r="P284" s="12">
        <v>279.54698560717338</v>
      </c>
      <c r="Q284" s="12">
        <v>5.137151402428356E-9</v>
      </c>
      <c r="R284" s="12">
        <v>0</v>
      </c>
      <c r="S284" s="12">
        <v>7.9647406888829601E-5</v>
      </c>
      <c r="T284" s="12">
        <v>1.11224815015896E-5</v>
      </c>
      <c r="U284" s="12">
        <v>1.11224815015896E-5</v>
      </c>
      <c r="V284" s="12">
        <v>0</v>
      </c>
      <c r="W284" s="12">
        <v>0</v>
      </c>
      <c r="X284" s="12">
        <v>2.489456792592875</v>
      </c>
      <c r="Y284" s="12">
        <v>4882.4691375663388</v>
      </c>
      <c r="Z284" s="12">
        <f t="shared" ref="Z284:AA284" si="110">Z283+0.0002</f>
        <v>-5.9999999999999984E-4</v>
      </c>
      <c r="AA284" s="12">
        <f t="shared" si="110"/>
        <v>-4.0000000000000007E-4</v>
      </c>
      <c r="AB284" s="5">
        <v>2</v>
      </c>
    </row>
    <row r="285" spans="1:28" x14ac:dyDescent="0.25">
      <c r="C285" s="5">
        <v>5</v>
      </c>
      <c r="D285" s="12">
        <v>138184280638.3862</v>
      </c>
      <c r="E285" s="12">
        <v>138184280638.3862</v>
      </c>
      <c r="F285" s="12">
        <v>0.47006794652917344</v>
      </c>
      <c r="G285" s="12">
        <v>0</v>
      </c>
      <c r="H285" s="12">
        <v>44273469228.349533</v>
      </c>
      <c r="I285" s="12">
        <v>44182423461.41748</v>
      </c>
      <c r="J285" s="12">
        <v>44182423461.41748</v>
      </c>
      <c r="K285" s="12">
        <v>-5.6607460203230431E-12</v>
      </c>
      <c r="L285" s="12">
        <v>-5.6607460203230431E-12</v>
      </c>
      <c r="M285" s="12">
        <v>0</v>
      </c>
      <c r="N285" s="12">
        <v>2.0000000000000001E-4</v>
      </c>
      <c r="O285" s="12">
        <v>311.8372244342695</v>
      </c>
      <c r="P285" s="12">
        <v>311.8372244342695</v>
      </c>
      <c r="Q285" s="12">
        <v>4.0140931518970357E-9</v>
      </c>
      <c r="R285" s="12">
        <v>0</v>
      </c>
      <c r="S285" s="12">
        <v>8.7493748047281789E-5</v>
      </c>
      <c r="T285" s="12">
        <v>1.0281977116533973E-5</v>
      </c>
      <c r="U285" s="12">
        <v>1.0281977116533973E-5</v>
      </c>
      <c r="V285" s="12">
        <v>0</v>
      </c>
      <c r="W285" s="12">
        <v>0</v>
      </c>
      <c r="X285" s="12">
        <v>2.3438392950129439</v>
      </c>
      <c r="Y285" s="12">
        <v>4661.3137821521032</v>
      </c>
      <c r="Z285" s="12">
        <f t="shared" ref="Z285:AA285" si="111">Z284+0.0002</f>
        <v>-3.9999999999999986E-4</v>
      </c>
      <c r="AA285" s="12">
        <f t="shared" si="111"/>
        <v>-2.0000000000000006E-4</v>
      </c>
      <c r="AB285" s="5">
        <v>2</v>
      </c>
    </row>
    <row r="286" spans="1:28" x14ac:dyDescent="0.25">
      <c r="C286" s="5">
        <v>6</v>
      </c>
      <c r="D286" s="12">
        <v>136291036727.11888</v>
      </c>
      <c r="E286" s="12">
        <v>136291036727.11888</v>
      </c>
      <c r="F286" s="12">
        <v>0.46137094033027631</v>
      </c>
      <c r="G286" s="12">
        <v>0</v>
      </c>
      <c r="H286" s="12">
        <v>43365705071.302628</v>
      </c>
      <c r="I286" s="12">
        <v>42491201920.231796</v>
      </c>
      <c r="J286" s="12">
        <v>42491201920.231796</v>
      </c>
      <c r="K286" s="12">
        <v>-4.1886937652955188E-12</v>
      </c>
      <c r="L286" s="12">
        <v>-4.1886937652955188E-12</v>
      </c>
      <c r="M286" s="12">
        <v>0</v>
      </c>
      <c r="N286" s="12">
        <v>2.0000000000000001E-4</v>
      </c>
      <c r="O286" s="12">
        <v>339.67079051752063</v>
      </c>
      <c r="P286" s="12">
        <v>339.67079051752063</v>
      </c>
      <c r="Q286" s="12">
        <v>2.9877023834039299E-9</v>
      </c>
      <c r="R286" s="12">
        <v>0</v>
      </c>
      <c r="S286" s="12">
        <v>9.4211137123457171E-5</v>
      </c>
      <c r="T286" s="12">
        <v>9.4852484244645863E-6</v>
      </c>
      <c r="U286" s="12">
        <v>9.4852484244645863E-6</v>
      </c>
      <c r="V286" s="12">
        <v>0</v>
      </c>
      <c r="W286" s="12">
        <v>0</v>
      </c>
      <c r="X286" s="12">
        <v>2.2035977597295693</v>
      </c>
      <c r="Y286" s="12">
        <v>4443.9983998068346</v>
      </c>
      <c r="Z286" s="12">
        <f t="shared" ref="Z286:AA286" si="112">Z285+0.0002</f>
        <v>-1.9999999999999985E-4</v>
      </c>
      <c r="AA286" s="12">
        <f t="shared" si="112"/>
        <v>0</v>
      </c>
      <c r="AB286" s="5">
        <v>2</v>
      </c>
    </row>
    <row r="287" spans="1:28" x14ac:dyDescent="0.25">
      <c r="C287" s="5">
        <v>7</v>
      </c>
      <c r="D287" s="12">
        <v>134109048425.3421</v>
      </c>
      <c r="E287" s="12">
        <v>134109048425.3421</v>
      </c>
      <c r="F287" s="12">
        <v>0.45187651087028408</v>
      </c>
      <c r="G287" s="12">
        <v>0</v>
      </c>
      <c r="H287" s="12">
        <v>42390094199.661186</v>
      </c>
      <c r="I287" s="12">
        <v>40796588043.316391</v>
      </c>
      <c r="J287" s="12">
        <v>40796588043.316391</v>
      </c>
      <c r="K287" s="12">
        <v>-2.8190165254312227E-12</v>
      </c>
      <c r="L287" s="12">
        <v>-2.8190165254312227E-12</v>
      </c>
      <c r="M287" s="12">
        <v>0</v>
      </c>
      <c r="N287" s="12">
        <v>2.0000000000000001E-4</v>
      </c>
      <c r="O287" s="12">
        <v>364.22340256083737</v>
      </c>
      <c r="P287" s="12">
        <v>364.22340256083737</v>
      </c>
      <c r="Q287" s="12">
        <v>2.0324771646276166E-9</v>
      </c>
      <c r="R287" s="12">
        <v>0</v>
      </c>
      <c r="S287" s="12">
        <v>1.0009740394584944E-4</v>
      </c>
      <c r="T287" s="12">
        <v>8.720746921827605E-6</v>
      </c>
      <c r="U287" s="12">
        <v>8.720746921827605E-6</v>
      </c>
      <c r="V287" s="12">
        <v>0</v>
      </c>
      <c r="W287" s="12">
        <v>0</v>
      </c>
      <c r="X287" s="12">
        <v>2.067313949464209</v>
      </c>
      <c r="Y287" s="12">
        <v>4229.5099639030068</v>
      </c>
      <c r="Z287" s="12">
        <f t="shared" ref="Z287:AA287" si="113">Z286+0.0002</f>
        <v>0</v>
      </c>
      <c r="AA287" s="12">
        <f t="shared" si="113"/>
        <v>2.0000000000000001E-4</v>
      </c>
      <c r="AB287" s="5">
        <v>2</v>
      </c>
    </row>
    <row r="288" spans="1:28" x14ac:dyDescent="0.25">
      <c r="C288" s="5">
        <v>8</v>
      </c>
      <c r="D288" s="12">
        <v>131702988956.75842</v>
      </c>
      <c r="E288" s="12">
        <v>131702988956.75842</v>
      </c>
      <c r="F288" s="12">
        <v>0.44176326571576935</v>
      </c>
      <c r="G288" s="12">
        <v>0</v>
      </c>
      <c r="H288" s="12">
        <v>41361832980.505142</v>
      </c>
      <c r="I288" s="12">
        <v>39099341649.025253</v>
      </c>
      <c r="J288" s="12">
        <v>39099341649.025253</v>
      </c>
      <c r="K288" s="12">
        <v>-1.5287842543818159E-12</v>
      </c>
      <c r="L288" s="12">
        <v>-1.5287842543818159E-12</v>
      </c>
      <c r="M288" s="12">
        <v>0</v>
      </c>
      <c r="N288" s="12">
        <v>2.0000000000000001E-4</v>
      </c>
      <c r="O288" s="12">
        <v>386.22993154892765</v>
      </c>
      <c r="P288" s="12">
        <v>386.22993154892765</v>
      </c>
      <c r="Q288" s="12">
        <v>1.132477772865151E-9</v>
      </c>
      <c r="R288" s="12">
        <v>0</v>
      </c>
      <c r="S288" s="12">
        <v>1.0533870401118796E-4</v>
      </c>
      <c r="T288" s="12">
        <v>7.9812543342600602E-6</v>
      </c>
      <c r="U288" s="12">
        <v>7.9812543342600602E-6</v>
      </c>
      <c r="V288" s="12">
        <v>0</v>
      </c>
      <c r="W288" s="12">
        <v>0</v>
      </c>
      <c r="X288" s="12">
        <v>1.9341014094705333</v>
      </c>
      <c r="Y288" s="12">
        <v>4017.2152924789525</v>
      </c>
      <c r="Z288" s="12">
        <f t="shared" ref="Z288:AA288" si="114">Z287+0.0002</f>
        <v>2.0000000000000001E-4</v>
      </c>
      <c r="AA288" s="12">
        <f t="shared" si="114"/>
        <v>4.0000000000000002E-4</v>
      </c>
      <c r="AB288" s="5">
        <v>2</v>
      </c>
    </row>
    <row r="289" spans="1:28" x14ac:dyDescent="0.25">
      <c r="C289" s="5">
        <v>9</v>
      </c>
      <c r="D289" s="12">
        <v>129116481438.95984</v>
      </c>
      <c r="E289" s="12">
        <v>129116481438.95984</v>
      </c>
      <c r="F289" s="12">
        <v>0.43115167850997077</v>
      </c>
      <c r="G289" s="12">
        <v>0</v>
      </c>
      <c r="H289" s="12">
        <v>40291171605.02874</v>
      </c>
      <c r="I289" s="12">
        <v>37399975246.918106</v>
      </c>
      <c r="J289" s="12">
        <v>37399975246.918106</v>
      </c>
      <c r="K289" s="12">
        <v>-3.0253027133293919E-13</v>
      </c>
      <c r="L289" s="12">
        <v>-3.0253027133293919E-13</v>
      </c>
      <c r="M289" s="12">
        <v>0</v>
      </c>
      <c r="N289" s="12">
        <v>2.0000000000000001E-4</v>
      </c>
      <c r="O289" s="12">
        <v>406.18605964429275</v>
      </c>
      <c r="P289" s="12">
        <v>406.18605964429275</v>
      </c>
      <c r="Q289" s="12">
        <v>2.7695261173637557E-10</v>
      </c>
      <c r="R289" s="12">
        <v>0</v>
      </c>
      <c r="S289" s="12">
        <v>1.1006060216160213E-4</v>
      </c>
      <c r="T289" s="12">
        <v>7.2619018209446799E-6</v>
      </c>
      <c r="U289" s="12">
        <v>7.2619018209446799E-6</v>
      </c>
      <c r="V289" s="12">
        <v>0</v>
      </c>
      <c r="W289" s="12">
        <v>0</v>
      </c>
      <c r="X289" s="12">
        <v>1.8033622119288788</v>
      </c>
      <c r="Y289" s="12">
        <v>3806.6872942349137</v>
      </c>
      <c r="Z289" s="12">
        <f t="shared" ref="Z289:AA289" si="115">Z288+0.0002</f>
        <v>4.0000000000000002E-4</v>
      </c>
      <c r="AA289" s="12">
        <f t="shared" si="115"/>
        <v>6.0000000000000006E-4</v>
      </c>
      <c r="AB289" s="5">
        <v>2</v>
      </c>
    </row>
    <row r="290" spans="1:28" x14ac:dyDescent="0.25">
      <c r="C290" s="5">
        <v>10</v>
      </c>
      <c r="D290" s="12">
        <v>126380599899.37918</v>
      </c>
      <c r="E290" s="12">
        <v>126380599899.37918</v>
      </c>
      <c r="F290" s="12">
        <v>0.42012756616606572</v>
      </c>
      <c r="G290" s="12">
        <v>0</v>
      </c>
      <c r="H290" s="12">
        <v>39185411585.364639</v>
      </c>
      <c r="I290" s="12">
        <v>35698853912.601562</v>
      </c>
      <c r="J290" s="12">
        <v>35698853912.601562</v>
      </c>
      <c r="K290" s="12">
        <v>8.7076279456027553E-13</v>
      </c>
      <c r="L290" s="12">
        <v>8.7076279456027553E-13</v>
      </c>
      <c r="M290" s="12">
        <v>0</v>
      </c>
      <c r="N290" s="12">
        <v>2.0000000000000001E-4</v>
      </c>
      <c r="O290" s="12">
        <v>424.44487580448077</v>
      </c>
      <c r="P290" s="12">
        <v>424.44487580448077</v>
      </c>
      <c r="Q290" s="12">
        <v>-5.4175699652650966E-10</v>
      </c>
      <c r="R290" s="12">
        <v>0</v>
      </c>
      <c r="S290" s="12">
        <v>1.1435254192071688E-4</v>
      </c>
      <c r="T290" s="12">
        <v>6.5592211636184607E-6</v>
      </c>
      <c r="U290" s="12">
        <v>6.5592211636184607E-6</v>
      </c>
      <c r="V290" s="12">
        <v>0</v>
      </c>
      <c r="W290" s="12">
        <v>0</v>
      </c>
      <c r="X290" s="12">
        <v>1.6746704352981734</v>
      </c>
      <c r="Y290" s="12">
        <v>3597.6217394986952</v>
      </c>
      <c r="Z290" s="12">
        <f t="shared" ref="Z290:AA290" si="116">Z289+0.0002</f>
        <v>6.0000000000000006E-4</v>
      </c>
      <c r="AA290" s="12">
        <f t="shared" si="116"/>
        <v>8.0000000000000004E-4</v>
      </c>
      <c r="AB290" s="5">
        <v>2</v>
      </c>
    </row>
    <row r="291" spans="1:28" x14ac:dyDescent="0.25">
      <c r="C291" s="5">
        <v>11</v>
      </c>
      <c r="D291" s="12">
        <v>123518407721.64934</v>
      </c>
      <c r="E291" s="12">
        <v>123518407721.64934</v>
      </c>
      <c r="F291" s="12">
        <v>0.40875462266112511</v>
      </c>
      <c r="G291" s="12">
        <v>0</v>
      </c>
      <c r="H291" s="12">
        <v>38049972160.321823</v>
      </c>
      <c r="I291" s="12">
        <v>33996248608.01609</v>
      </c>
      <c r="J291" s="12">
        <v>33996248608.01609</v>
      </c>
      <c r="K291" s="12">
        <v>1.9992721211989042E-12</v>
      </c>
      <c r="L291" s="12">
        <v>1.9992721211989042E-12</v>
      </c>
      <c r="M291" s="12">
        <v>0</v>
      </c>
      <c r="N291" s="12">
        <v>2.0000000000000001E-4</v>
      </c>
      <c r="O291" s="12">
        <v>441.26844538622947</v>
      </c>
      <c r="P291" s="12">
        <v>441.26844538622947</v>
      </c>
      <c r="Q291" s="12">
        <v>-1.3293353818308997E-9</v>
      </c>
      <c r="R291" s="12">
        <v>0</v>
      </c>
      <c r="S291" s="12">
        <v>1.1828090896394235E-4</v>
      </c>
      <c r="T291" s="12">
        <v>5.8706382238471333E-6</v>
      </c>
      <c r="U291" s="12">
        <v>5.8706382238471333E-6</v>
      </c>
      <c r="V291" s="12">
        <v>0</v>
      </c>
      <c r="W291" s="12">
        <v>0</v>
      </c>
      <c r="X291" s="12">
        <v>1.5477099573145603</v>
      </c>
      <c r="Y291" s="12">
        <v>3389.7928266532572</v>
      </c>
      <c r="Z291" s="12">
        <f t="shared" ref="Z291:AA291" si="117">Z290+0.0002</f>
        <v>8.0000000000000004E-4</v>
      </c>
      <c r="AA291" s="12">
        <f t="shared" si="117"/>
        <v>1E-3</v>
      </c>
      <c r="AB291" s="5">
        <v>2</v>
      </c>
    </row>
    <row r="292" spans="1:28" x14ac:dyDescent="0.25">
      <c r="B292" t="s">
        <v>230</v>
      </c>
      <c r="C292" s="14">
        <v>12</v>
      </c>
      <c r="D292" s="12">
        <v>120547581349.50945</v>
      </c>
      <c r="E292" s="12">
        <v>120547581349.50945</v>
      </c>
      <c r="F292" s="12">
        <v>0.39708166489990726</v>
      </c>
      <c r="G292" s="12">
        <v>0</v>
      </c>
      <c r="H292" s="12">
        <v>36889006791.137398</v>
      </c>
      <c r="I292" s="12">
        <v>32292367006.22353</v>
      </c>
      <c r="J292" s="12">
        <v>32292367006.22353</v>
      </c>
      <c r="K292" s="12">
        <v>3.0892649340436175E-12</v>
      </c>
      <c r="L292" s="12">
        <v>3.0892649340436175E-12</v>
      </c>
      <c r="M292" s="12">
        <v>0</v>
      </c>
      <c r="N292" s="12">
        <v>2.0000000000000001E-4</v>
      </c>
      <c r="O292" s="12">
        <v>456.85762285253037</v>
      </c>
      <c r="P292" s="12">
        <v>456.85762285253037</v>
      </c>
      <c r="Q292" s="12">
        <v>-2.0901391788927597E-9</v>
      </c>
      <c r="R292" s="12">
        <v>0</v>
      </c>
      <c r="S292" s="12">
        <v>1.2189658319143313E-4</v>
      </c>
      <c r="T292" s="12">
        <v>5.1941801075430694E-6</v>
      </c>
      <c r="U292" s="12">
        <v>5.1941801075430694E-6</v>
      </c>
      <c r="V292" s="12">
        <v>0</v>
      </c>
      <c r="W292" s="12">
        <v>0</v>
      </c>
      <c r="X292" s="12">
        <v>1.4222384927392069</v>
      </c>
      <c r="Y292" s="12">
        <v>3183.0274948137189</v>
      </c>
      <c r="Z292" s="12">
        <f t="shared" ref="Z292:AA292" si="118">Z291+0.0002</f>
        <v>1E-3</v>
      </c>
      <c r="AA292" s="12">
        <f t="shared" si="118"/>
        <v>1.2000000000000001E-3</v>
      </c>
      <c r="AB292" s="5">
        <v>2</v>
      </c>
    </row>
    <row r="296" spans="1:28" x14ac:dyDescent="0.25">
      <c r="A296" s="56" t="s">
        <v>303</v>
      </c>
      <c r="C296" s="3" t="s">
        <v>0</v>
      </c>
      <c r="D296" s="3" t="s">
        <v>1</v>
      </c>
      <c r="E296" s="3" t="s">
        <v>2</v>
      </c>
      <c r="F296" s="3" t="s">
        <v>3</v>
      </c>
      <c r="G296" s="3" t="s">
        <v>4</v>
      </c>
      <c r="H296" s="3" t="s">
        <v>232</v>
      </c>
      <c r="I296" s="3" t="s">
        <v>6</v>
      </c>
      <c r="J296" s="3" t="s">
        <v>7</v>
      </c>
      <c r="K296" s="3" t="s">
        <v>8</v>
      </c>
      <c r="L296" s="3" t="s">
        <v>9</v>
      </c>
      <c r="M296" s="3" t="s">
        <v>10</v>
      </c>
      <c r="N296" s="3" t="s">
        <v>11</v>
      </c>
      <c r="O296" s="3" t="s">
        <v>12</v>
      </c>
      <c r="P296" s="3" t="s">
        <v>13</v>
      </c>
      <c r="Q296" s="3" t="s">
        <v>14</v>
      </c>
      <c r="R296" s="3" t="s">
        <v>15</v>
      </c>
      <c r="S296" s="3" t="s">
        <v>16</v>
      </c>
      <c r="T296" s="3" t="s">
        <v>21</v>
      </c>
      <c r="U296" s="3" t="s">
        <v>22</v>
      </c>
      <c r="V296" s="3" t="s">
        <v>23</v>
      </c>
      <c r="W296" s="3" t="s">
        <v>24</v>
      </c>
      <c r="X296" s="3" t="s">
        <v>83</v>
      </c>
      <c r="Y296" s="3" t="s">
        <v>17</v>
      </c>
      <c r="Z296" s="3" t="s">
        <v>18</v>
      </c>
      <c r="AA296" s="3" t="s">
        <v>19</v>
      </c>
      <c r="AB296" s="3" t="s">
        <v>20</v>
      </c>
    </row>
    <row r="297" spans="1:28" x14ac:dyDescent="0.25">
      <c r="A297" s="50" t="s">
        <v>173</v>
      </c>
      <c r="B297" t="s">
        <v>229</v>
      </c>
      <c r="C297" s="14">
        <v>1</v>
      </c>
      <c r="D297" s="12">
        <v>135513817561.06963</v>
      </c>
      <c r="E297" s="12">
        <v>135513817561.06963</v>
      </c>
      <c r="F297" s="12">
        <v>0.47483251768907125</v>
      </c>
      <c r="G297" s="12">
        <v>0</v>
      </c>
      <c r="H297" s="12">
        <v>45266156409.449844</v>
      </c>
      <c r="I297" s="12">
        <v>49992474487.13916</v>
      </c>
      <c r="J297" s="12">
        <v>49992474487.13916</v>
      </c>
      <c r="K297" s="12">
        <v>-1.4109137562329864E-11</v>
      </c>
      <c r="L297" s="12">
        <v>-1.4109137562329864E-11</v>
      </c>
      <c r="M297" s="12">
        <v>0</v>
      </c>
      <c r="N297" s="12">
        <v>2.0000000000000001E-4</v>
      </c>
      <c r="O297" s="12">
        <v>108.78157481142307</v>
      </c>
      <c r="P297" s="12">
        <v>108.78157481142307</v>
      </c>
      <c r="Q297" s="12">
        <v>9.8978060506323471E-9</v>
      </c>
      <c r="R297" s="12">
        <v>0</v>
      </c>
      <c r="S297" s="12">
        <v>3.7222916015760575E-5</v>
      </c>
      <c r="T297" s="12">
        <v>1.4108159038844658E-5</v>
      </c>
      <c r="U297" s="12">
        <v>1.4108159038844658E-5</v>
      </c>
      <c r="V297" s="12">
        <v>0</v>
      </c>
      <c r="W297" s="12">
        <v>0</v>
      </c>
      <c r="X297" s="12">
        <v>2.9621130983376487</v>
      </c>
      <c r="Y297" s="12">
        <v>5512.9379273840341</v>
      </c>
      <c r="Z297" s="12">
        <v>-1.1999999999999999E-3</v>
      </c>
      <c r="AA297" s="12">
        <v>-1E-3</v>
      </c>
      <c r="AB297" s="5">
        <v>2</v>
      </c>
    </row>
    <row r="298" spans="1:28" x14ac:dyDescent="0.25">
      <c r="C298" s="5">
        <v>2</v>
      </c>
      <c r="D298" s="12">
        <v>132757295282.51016</v>
      </c>
      <c r="E298" s="12">
        <v>132757295282.51016</v>
      </c>
      <c r="F298" s="12">
        <v>0.46028295356417059</v>
      </c>
      <c r="G298" s="12">
        <v>0</v>
      </c>
      <c r="H298" s="12">
        <v>43692640687.119286</v>
      </c>
      <c r="I298" s="12">
        <v>46622132034.355965</v>
      </c>
      <c r="J298" s="12">
        <v>46622132034.355965</v>
      </c>
      <c r="K298" s="12">
        <v>-1.0799856302014757E-11</v>
      </c>
      <c r="L298" s="12">
        <v>-1.0799856302014757E-11</v>
      </c>
      <c r="M298" s="12">
        <v>0</v>
      </c>
      <c r="N298" s="12">
        <v>2.0000000000000001E-4</v>
      </c>
      <c r="O298" s="12">
        <v>176.15203256127677</v>
      </c>
      <c r="P298" s="12">
        <v>176.15203256127677</v>
      </c>
      <c r="Q298" s="12">
        <v>7.5911734726024636E-9</v>
      </c>
      <c r="R298" s="12">
        <v>0</v>
      </c>
      <c r="S298" s="12">
        <v>5.3622348417211243E-5</v>
      </c>
      <c r="T298" s="12">
        <v>1.2399745673618337E-5</v>
      </c>
      <c r="U298" s="12">
        <v>1.2399745673618337E-5</v>
      </c>
      <c r="V298" s="12">
        <v>0</v>
      </c>
      <c r="W298" s="12">
        <v>0</v>
      </c>
      <c r="X298" s="12">
        <v>2.6675126265847084</v>
      </c>
      <c r="Y298" s="12">
        <v>5068.2233047033633</v>
      </c>
      <c r="Z298" s="12">
        <f t="shared" ref="Z298:AA298" si="119">Z297+0.0002</f>
        <v>-9.999999999999998E-4</v>
      </c>
      <c r="AA298" s="12">
        <f t="shared" si="119"/>
        <v>-8.0000000000000004E-4</v>
      </c>
      <c r="AB298" s="5">
        <v>2</v>
      </c>
    </row>
    <row r="299" spans="1:28" x14ac:dyDescent="0.25">
      <c r="C299" s="5">
        <v>3</v>
      </c>
      <c r="D299" s="12">
        <v>127623608295.54277</v>
      </c>
      <c r="E299" s="12">
        <v>127623608295.54277</v>
      </c>
      <c r="F299" s="12">
        <v>0.43916839113542616</v>
      </c>
      <c r="G299" s="12">
        <v>0</v>
      </c>
      <c r="H299" s="12">
        <v>41560558908.384995</v>
      </c>
      <c r="I299" s="12">
        <v>43223861278.752586</v>
      </c>
      <c r="J299" s="12">
        <v>43223861278.752586</v>
      </c>
      <c r="K299" s="12">
        <v>-8.3334044820893726E-12</v>
      </c>
      <c r="L299" s="12">
        <v>-8.3334044820893726E-12</v>
      </c>
      <c r="M299" s="12">
        <v>0</v>
      </c>
      <c r="N299" s="12">
        <v>2.0000000000000001E-4</v>
      </c>
      <c r="O299" s="12">
        <v>216.51116676687323</v>
      </c>
      <c r="P299" s="12">
        <v>216.51116676687323</v>
      </c>
      <c r="Q299" s="12">
        <v>5.8704301405687294E-9</v>
      </c>
      <c r="R299" s="12">
        <v>0</v>
      </c>
      <c r="S299" s="12">
        <v>6.3179346627716181E-5</v>
      </c>
      <c r="T299" s="12">
        <v>1.0956651185183793E-5</v>
      </c>
      <c r="U299" s="12">
        <v>1.0956651185183793E-5</v>
      </c>
      <c r="V299" s="12">
        <v>0</v>
      </c>
      <c r="W299" s="12">
        <v>0</v>
      </c>
      <c r="X299" s="12">
        <v>2.405495174788653</v>
      </c>
      <c r="Y299" s="12">
        <v>4646.7822677061804</v>
      </c>
      <c r="Z299" s="12">
        <f t="shared" ref="Z299:AA299" si="120">Z298+0.0002</f>
        <v>-7.9999999999999982E-4</v>
      </c>
      <c r="AA299" s="12">
        <f t="shared" si="120"/>
        <v>-6.0000000000000006E-4</v>
      </c>
      <c r="AB299" s="5">
        <v>2</v>
      </c>
    </row>
    <row r="300" spans="1:28" x14ac:dyDescent="0.25">
      <c r="C300" s="5">
        <v>4</v>
      </c>
      <c r="D300" s="12">
        <v>121506526626.36508</v>
      </c>
      <c r="E300" s="12">
        <v>121506526626.36508</v>
      </c>
      <c r="F300" s="12">
        <v>0.41533799484044398</v>
      </c>
      <c r="G300" s="12">
        <v>0</v>
      </c>
      <c r="H300" s="12">
        <v>39197407365.074524</v>
      </c>
      <c r="I300" s="12">
        <v>39814037034.920395</v>
      </c>
      <c r="J300" s="12">
        <v>39814037034.920395</v>
      </c>
      <c r="K300" s="12">
        <v>-6.2156176018536875E-12</v>
      </c>
      <c r="L300" s="12">
        <v>-6.2156176018536875E-12</v>
      </c>
      <c r="M300" s="12">
        <v>0</v>
      </c>
      <c r="N300" s="12">
        <v>2.0000000000000001E-4</v>
      </c>
      <c r="O300" s="12">
        <v>245.69615227384008</v>
      </c>
      <c r="P300" s="12">
        <v>245.69615227384008</v>
      </c>
      <c r="Q300" s="12">
        <v>4.3920597357616894E-9</v>
      </c>
      <c r="R300" s="12">
        <v>0</v>
      </c>
      <c r="S300" s="12">
        <v>6.9905740222162932E-5</v>
      </c>
      <c r="T300" s="12">
        <v>9.6233148349229339E-6</v>
      </c>
      <c r="U300" s="12">
        <v>9.6233148349229339E-6</v>
      </c>
      <c r="V300" s="12">
        <v>0</v>
      </c>
      <c r="W300" s="12">
        <v>0</v>
      </c>
      <c r="X300" s="12">
        <v>2.156956792592875</v>
      </c>
      <c r="Y300" s="12">
        <v>4234.9691375663388</v>
      </c>
      <c r="Z300" s="12">
        <f t="shared" ref="Z300:AA300" si="121">Z299+0.0002</f>
        <v>-5.9999999999999984E-4</v>
      </c>
      <c r="AA300" s="12">
        <f t="shared" si="121"/>
        <v>-4.0000000000000007E-4</v>
      </c>
      <c r="AB300" s="5">
        <v>2</v>
      </c>
    </row>
    <row r="301" spans="1:28" x14ac:dyDescent="0.25">
      <c r="C301" s="5">
        <v>5</v>
      </c>
      <c r="D301" s="12">
        <v>114811559684.64114</v>
      </c>
      <c r="E301" s="12">
        <v>114811559684.64114</v>
      </c>
      <c r="F301" s="12">
        <v>0.38991165703553454</v>
      </c>
      <c r="G301" s="12">
        <v>0</v>
      </c>
      <c r="H301" s="12">
        <v>36698469228.349533</v>
      </c>
      <c r="I301" s="12">
        <v>36397423461.41748</v>
      </c>
      <c r="J301" s="12">
        <v>36397423461.41748</v>
      </c>
      <c r="K301" s="12">
        <v>-4.3027213289650228E-12</v>
      </c>
      <c r="L301" s="12">
        <v>-4.3027213289650228E-12</v>
      </c>
      <c r="M301" s="12">
        <v>0</v>
      </c>
      <c r="N301" s="12">
        <v>2.0000000000000001E-4</v>
      </c>
      <c r="O301" s="12">
        <v>268.31472443426946</v>
      </c>
      <c r="P301" s="12">
        <v>268.31472443426946</v>
      </c>
      <c r="Q301" s="12">
        <v>3.0561181518970352E-9</v>
      </c>
      <c r="R301" s="12">
        <v>0</v>
      </c>
      <c r="S301" s="12">
        <v>7.4968748047281783E-5</v>
      </c>
      <c r="T301" s="12">
        <v>8.3544771165339728E-6</v>
      </c>
      <c r="U301" s="12">
        <v>8.3544771165339728E-6</v>
      </c>
      <c r="V301" s="12">
        <v>0</v>
      </c>
      <c r="W301" s="12">
        <v>0</v>
      </c>
      <c r="X301" s="12">
        <v>1.9163392950129441</v>
      </c>
      <c r="Y301" s="12">
        <v>3828.8137821521032</v>
      </c>
      <c r="Z301" s="12">
        <f t="shared" ref="Z301:AA301" si="122">Z300+0.0002</f>
        <v>-3.9999999999999986E-4</v>
      </c>
      <c r="AA301" s="12">
        <f t="shared" si="122"/>
        <v>-2.0000000000000006E-4</v>
      </c>
      <c r="AB301" s="5">
        <v>2</v>
      </c>
    </row>
    <row r="302" spans="1:28" x14ac:dyDescent="0.25">
      <c r="C302" s="5">
        <v>6</v>
      </c>
      <c r="D302" s="12">
        <v>107724377783.65271</v>
      </c>
      <c r="E302" s="12">
        <v>107724377783.65271</v>
      </c>
      <c r="F302" s="12">
        <v>0.36340214206027321</v>
      </c>
      <c r="G302" s="12">
        <v>0</v>
      </c>
      <c r="H302" s="12">
        <v>34107371737.969292</v>
      </c>
      <c r="I302" s="12">
        <v>32976201920.231796</v>
      </c>
      <c r="J302" s="12">
        <v>32976201920.231796</v>
      </c>
      <c r="K302" s="12">
        <v>-2.5288858091912724E-12</v>
      </c>
      <c r="L302" s="12">
        <v>-2.5288858091912724E-12</v>
      </c>
      <c r="M302" s="12">
        <v>0</v>
      </c>
      <c r="N302" s="12">
        <v>2.0000000000000001E-4</v>
      </c>
      <c r="O302" s="12">
        <v>286.47662385085397</v>
      </c>
      <c r="P302" s="12">
        <v>286.47662385085397</v>
      </c>
      <c r="Q302" s="12">
        <v>1.8168440500705967E-9</v>
      </c>
      <c r="R302" s="12">
        <v>0</v>
      </c>
      <c r="S302" s="12">
        <v>7.890280379012384E-5</v>
      </c>
      <c r="T302" s="12">
        <v>7.1294150911312525E-6</v>
      </c>
      <c r="U302" s="12">
        <v>7.1294150911312525E-6</v>
      </c>
      <c r="V302" s="12">
        <v>0</v>
      </c>
      <c r="W302" s="12">
        <v>0</v>
      </c>
      <c r="X302" s="12">
        <v>1.6810977597295691</v>
      </c>
      <c r="Y302" s="12">
        <v>3426.4983998068346</v>
      </c>
      <c r="Z302" s="12">
        <f t="shared" ref="Z302:AA302" si="123">Z301+0.0002</f>
        <v>-1.9999999999999985E-4</v>
      </c>
      <c r="AA302" s="12">
        <f t="shared" si="123"/>
        <v>0</v>
      </c>
      <c r="AB302" s="5">
        <v>2</v>
      </c>
    </row>
    <row r="303" spans="1:28" x14ac:dyDescent="0.25">
      <c r="C303" s="5">
        <v>7</v>
      </c>
      <c r="D303" s="12">
        <v>100348451492.1548</v>
      </c>
      <c r="E303" s="12">
        <v>100348451492.1548</v>
      </c>
      <c r="F303" s="12">
        <v>0.33609520382391678</v>
      </c>
      <c r="G303" s="12">
        <v>0</v>
      </c>
      <c r="H303" s="12">
        <v>31448427532.994518</v>
      </c>
      <c r="I303" s="12">
        <v>29551588043.316391</v>
      </c>
      <c r="J303" s="12">
        <v>29551588043.316391</v>
      </c>
      <c r="K303" s="12">
        <v>-8.5742530458074935E-13</v>
      </c>
      <c r="L303" s="12">
        <v>-8.5742530458074935E-13</v>
      </c>
      <c r="M303" s="12">
        <v>0</v>
      </c>
      <c r="N303" s="12">
        <v>2.0000000000000001E-4</v>
      </c>
      <c r="O303" s="12">
        <v>301.35756922750409</v>
      </c>
      <c r="P303" s="12">
        <v>301.35756922750409</v>
      </c>
      <c r="Q303" s="12">
        <v>6.4873549796094994E-10</v>
      </c>
      <c r="R303" s="12">
        <v>0</v>
      </c>
      <c r="S303" s="12">
        <v>8.2005737279182786E-5</v>
      </c>
      <c r="T303" s="12">
        <v>5.9365802551609389E-6</v>
      </c>
      <c r="U303" s="12">
        <v>5.9365802551609389E-6</v>
      </c>
      <c r="V303" s="12">
        <v>0</v>
      </c>
      <c r="W303" s="12">
        <v>0</v>
      </c>
      <c r="X303" s="12">
        <v>1.4498139494642091</v>
      </c>
      <c r="Y303" s="12">
        <v>3027.0099639030068</v>
      </c>
      <c r="Z303" s="12">
        <f t="shared" ref="Z303:AA303" si="124">Z302+0.0002</f>
        <v>0</v>
      </c>
      <c r="AA303" s="12">
        <f t="shared" si="124"/>
        <v>2.0000000000000001E-4</v>
      </c>
      <c r="AB303" s="5">
        <v>2</v>
      </c>
    </row>
    <row r="304" spans="1:28" x14ac:dyDescent="0.25">
      <c r="C304" s="5">
        <v>8</v>
      </c>
      <c r="D304" s="12">
        <v>92748454033.850006</v>
      </c>
      <c r="E304" s="12">
        <v>92748454033.850006</v>
      </c>
      <c r="F304" s="12">
        <v>0.30816944989303785</v>
      </c>
      <c r="G304" s="12">
        <v>0</v>
      </c>
      <c r="H304" s="12">
        <v>28736832980.505142</v>
      </c>
      <c r="I304" s="12">
        <v>26124341649.025253</v>
      </c>
      <c r="J304" s="12">
        <v>26124341649.025253</v>
      </c>
      <c r="K304" s="12">
        <v>7.3459023121488394E-13</v>
      </c>
      <c r="L304" s="12">
        <v>7.3459023121488394E-13</v>
      </c>
      <c r="M304" s="12">
        <v>0</v>
      </c>
      <c r="N304" s="12">
        <v>2.0000000000000001E-4</v>
      </c>
      <c r="O304" s="12">
        <v>313.69243154892763</v>
      </c>
      <c r="P304" s="12">
        <v>313.69243154892763</v>
      </c>
      <c r="Q304" s="12">
        <v>-4.6414722713484918E-10</v>
      </c>
      <c r="R304" s="12">
        <v>0</v>
      </c>
      <c r="S304" s="12">
        <v>8.4463704011187964E-5</v>
      </c>
      <c r="T304" s="12">
        <v>4.7687543342600592E-6</v>
      </c>
      <c r="U304" s="12">
        <v>4.7687543342600592E-6</v>
      </c>
      <c r="V304" s="12">
        <v>0</v>
      </c>
      <c r="W304" s="12">
        <v>0</v>
      </c>
      <c r="X304" s="12">
        <v>1.2216014094705332</v>
      </c>
      <c r="Y304" s="12">
        <v>2629.7152924789525</v>
      </c>
      <c r="Z304" s="12">
        <f t="shared" ref="Z304:AA304" si="125">Z303+0.0002</f>
        <v>2.0000000000000001E-4</v>
      </c>
      <c r="AA304" s="12">
        <f t="shared" si="125"/>
        <v>4.0000000000000002E-4</v>
      </c>
      <c r="AB304" s="5">
        <v>2</v>
      </c>
    </row>
    <row r="305" spans="1:28" x14ac:dyDescent="0.25">
      <c r="C305" s="5">
        <v>9</v>
      </c>
      <c r="D305" s="12">
        <v>84968008526.330292</v>
      </c>
      <c r="E305" s="12">
        <v>84968008526.330292</v>
      </c>
      <c r="F305" s="12">
        <v>0.27974535391087507</v>
      </c>
      <c r="G305" s="12">
        <v>0</v>
      </c>
      <c r="H305" s="12">
        <v>25982838271.695408</v>
      </c>
      <c r="I305" s="12">
        <v>22694975246.918106</v>
      </c>
      <c r="J305" s="12">
        <v>22694975246.918106</v>
      </c>
      <c r="K305" s="12">
        <v>2.2626274790099876E-12</v>
      </c>
      <c r="L305" s="12">
        <v>2.2626274790099876E-12</v>
      </c>
      <c r="M305" s="12">
        <v>0</v>
      </c>
      <c r="N305" s="12">
        <v>2.0000000000000001E-4</v>
      </c>
      <c r="O305" s="12">
        <v>323.97689297762611</v>
      </c>
      <c r="P305" s="12">
        <v>323.97689297762611</v>
      </c>
      <c r="Q305" s="12">
        <v>-1.5325557215969581E-9</v>
      </c>
      <c r="R305" s="12">
        <v>0</v>
      </c>
      <c r="S305" s="12">
        <v>8.6402268828268799E-5</v>
      </c>
      <c r="T305" s="12">
        <v>3.6210684876113457E-6</v>
      </c>
      <c r="U305" s="12">
        <v>3.6210684876113457E-6</v>
      </c>
      <c r="V305" s="12">
        <v>0</v>
      </c>
      <c r="W305" s="12">
        <v>0</v>
      </c>
      <c r="X305" s="12">
        <v>0.99586221192887869</v>
      </c>
      <c r="Y305" s="12">
        <v>2234.1872942349137</v>
      </c>
      <c r="Z305" s="12">
        <f t="shared" ref="Z305:AA305" si="126">Z304+0.0002</f>
        <v>4.0000000000000002E-4</v>
      </c>
      <c r="AA305" s="12">
        <f t="shared" si="126"/>
        <v>6.0000000000000006E-4</v>
      </c>
      <c r="AB305" s="5">
        <v>2</v>
      </c>
    </row>
    <row r="306" spans="1:28" x14ac:dyDescent="0.25">
      <c r="C306" s="5">
        <v>10</v>
      </c>
      <c r="D306" s="12">
        <v>77038188997.028519</v>
      </c>
      <c r="E306" s="12">
        <v>77038188997.028519</v>
      </c>
      <c r="F306" s="12">
        <v>0.25090873279060583</v>
      </c>
      <c r="G306" s="12">
        <v>0</v>
      </c>
      <c r="H306" s="12">
        <v>23193744918.697975</v>
      </c>
      <c r="I306" s="12">
        <v>19263853912.601559</v>
      </c>
      <c r="J306" s="12">
        <v>19263853912.601559</v>
      </c>
      <c r="K306" s="12">
        <v>3.7377038096494293E-12</v>
      </c>
      <c r="L306" s="12">
        <v>3.7377038096494293E-12</v>
      </c>
      <c r="M306" s="12">
        <v>0</v>
      </c>
      <c r="N306" s="12">
        <v>2.0000000000000001E-4</v>
      </c>
      <c r="O306" s="12">
        <v>332.56404247114745</v>
      </c>
      <c r="P306" s="12">
        <v>332.56404247114745</v>
      </c>
      <c r="Q306" s="12">
        <v>-2.5641486631931768E-9</v>
      </c>
      <c r="R306" s="12">
        <v>0</v>
      </c>
      <c r="S306" s="12">
        <v>8.7910875254050216E-5</v>
      </c>
      <c r="T306" s="12">
        <v>2.4900544969517933E-6</v>
      </c>
      <c r="U306" s="12">
        <v>2.4900544969517933E-6</v>
      </c>
      <c r="V306" s="12">
        <v>0</v>
      </c>
      <c r="W306" s="12">
        <v>0</v>
      </c>
      <c r="X306" s="12">
        <v>0.77217043529817331</v>
      </c>
      <c r="Y306" s="12">
        <v>1840.1217394986948</v>
      </c>
      <c r="Z306" s="12">
        <f t="shared" ref="Z306:AA306" si="127">Z305+0.0002</f>
        <v>6.0000000000000006E-4</v>
      </c>
      <c r="AA306" s="12">
        <f t="shared" si="127"/>
        <v>8.0000000000000004E-4</v>
      </c>
      <c r="AB306" s="5">
        <v>2</v>
      </c>
    </row>
    <row r="307" spans="1:28" x14ac:dyDescent="0.25">
      <c r="C307" s="5">
        <v>11</v>
      </c>
      <c r="D307" s="12">
        <v>68982058829.577545</v>
      </c>
      <c r="E307" s="12">
        <v>68982058829.577545</v>
      </c>
      <c r="F307" s="12">
        <v>0.22172328050930101</v>
      </c>
      <c r="G307" s="12">
        <v>0</v>
      </c>
      <c r="H307" s="12">
        <v>20374972160.321823</v>
      </c>
      <c r="I307" s="12">
        <v>15831248608.01609</v>
      </c>
      <c r="J307" s="12">
        <v>15831248608.01609</v>
      </c>
      <c r="K307" s="12">
        <v>5.1679964010342845E-12</v>
      </c>
      <c r="L307" s="12">
        <v>5.1679964010342845E-12</v>
      </c>
      <c r="M307" s="12">
        <v>0</v>
      </c>
      <c r="N307" s="12">
        <v>2.0000000000000001E-4</v>
      </c>
      <c r="O307" s="12">
        <v>339.71594538622946</v>
      </c>
      <c r="P307" s="12">
        <v>339.71594538622946</v>
      </c>
      <c r="Q307" s="12">
        <v>-3.5646103818309E-9</v>
      </c>
      <c r="R307" s="12">
        <v>0</v>
      </c>
      <c r="S307" s="12">
        <v>8.9055908963942343E-5</v>
      </c>
      <c r="T307" s="12">
        <v>1.3731382238471328E-6</v>
      </c>
      <c r="U307" s="12">
        <v>1.3731382238471328E-6</v>
      </c>
      <c r="V307" s="12">
        <v>0</v>
      </c>
      <c r="W307" s="12">
        <v>0</v>
      </c>
      <c r="X307" s="12">
        <v>0.55020995731456024</v>
      </c>
      <c r="Y307" s="12">
        <v>1447.2928266532572</v>
      </c>
      <c r="Z307" s="12">
        <f t="shared" ref="Z307:AA307" si="128">Z306+0.0002</f>
        <v>8.0000000000000004E-4</v>
      </c>
      <c r="AA307" s="12">
        <f t="shared" si="128"/>
        <v>1E-3</v>
      </c>
      <c r="AB307" s="5">
        <v>2</v>
      </c>
    </row>
    <row r="308" spans="1:28" x14ac:dyDescent="0.25">
      <c r="B308" t="s">
        <v>230</v>
      </c>
      <c r="C308" s="14">
        <v>12</v>
      </c>
      <c r="D308" s="12">
        <v>60817294467.716522</v>
      </c>
      <c r="E308" s="12">
        <v>60817294467.716522</v>
      </c>
      <c r="F308" s="12">
        <v>0.19223781397171896</v>
      </c>
      <c r="G308" s="12">
        <v>0</v>
      </c>
      <c r="H308" s="12">
        <v>17530673457.804062</v>
      </c>
      <c r="I308" s="12">
        <v>12397367006.223526</v>
      </c>
      <c r="J308" s="12">
        <v>12397367006.223526</v>
      </c>
      <c r="K308" s="12">
        <v>6.5597724786252247E-12</v>
      </c>
      <c r="L308" s="12">
        <v>6.5597724786252247E-12</v>
      </c>
      <c r="M308" s="12">
        <v>0</v>
      </c>
      <c r="N308" s="12">
        <v>2.0000000000000001E-4</v>
      </c>
      <c r="O308" s="12">
        <v>345.63345618586368</v>
      </c>
      <c r="P308" s="12">
        <v>345.63345618586368</v>
      </c>
      <c r="Q308" s="12">
        <v>-4.5382975122260938E-9</v>
      </c>
      <c r="R308" s="12">
        <v>0</v>
      </c>
      <c r="S308" s="12">
        <v>8.988824985809979E-5</v>
      </c>
      <c r="T308" s="12">
        <v>2.6834677420973477E-7</v>
      </c>
      <c r="U308" s="12">
        <v>2.6834677420973477E-7</v>
      </c>
      <c r="V308" s="12">
        <v>0</v>
      </c>
      <c r="W308" s="12">
        <v>0</v>
      </c>
      <c r="X308" s="12">
        <v>0.32973849273920663</v>
      </c>
      <c r="Y308" s="12">
        <v>1055.5274948137185</v>
      </c>
      <c r="Z308" s="12">
        <f t="shared" ref="Z308:AA308" si="129">Z307+0.0002</f>
        <v>1E-3</v>
      </c>
      <c r="AA308" s="12">
        <f t="shared" si="129"/>
        <v>1.2000000000000001E-3</v>
      </c>
      <c r="AB308" s="5">
        <v>2</v>
      </c>
    </row>
    <row r="311" spans="1:28" x14ac:dyDescent="0.25">
      <c r="A311" s="56" t="s">
        <v>304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x14ac:dyDescent="0.25">
      <c r="A312" s="50" t="s">
        <v>173</v>
      </c>
      <c r="B312" t="s">
        <v>229</v>
      </c>
      <c r="C312" s="3" t="s">
        <v>0</v>
      </c>
      <c r="D312" s="3" t="s">
        <v>1</v>
      </c>
      <c r="E312" s="3" t="s">
        <v>2</v>
      </c>
      <c r="F312" s="3" t="s">
        <v>3</v>
      </c>
      <c r="G312" s="3" t="s">
        <v>4</v>
      </c>
      <c r="H312" s="3" t="s">
        <v>232</v>
      </c>
      <c r="I312" s="3" t="s">
        <v>6</v>
      </c>
      <c r="J312" s="3" t="s">
        <v>7</v>
      </c>
      <c r="K312" s="3" t="s">
        <v>8</v>
      </c>
      <c r="L312" s="3" t="s">
        <v>9</v>
      </c>
      <c r="M312" s="3" t="s">
        <v>10</v>
      </c>
      <c r="N312" s="3" t="s">
        <v>11</v>
      </c>
      <c r="O312" s="3" t="s">
        <v>12</v>
      </c>
      <c r="P312" s="3" t="s">
        <v>13</v>
      </c>
      <c r="Q312" s="3" t="s">
        <v>14</v>
      </c>
      <c r="R312" s="3" t="s">
        <v>15</v>
      </c>
      <c r="S312" s="3" t="s">
        <v>16</v>
      </c>
      <c r="T312" s="3" t="s">
        <v>21</v>
      </c>
      <c r="U312" s="3" t="s">
        <v>22</v>
      </c>
      <c r="V312" s="3" t="s">
        <v>23</v>
      </c>
      <c r="W312" s="3" t="s">
        <v>24</v>
      </c>
      <c r="X312" s="3" t="s">
        <v>83</v>
      </c>
      <c r="Y312" s="3" t="s">
        <v>17</v>
      </c>
      <c r="Z312" s="3" t="s">
        <v>18</v>
      </c>
      <c r="AA312" s="3" t="s">
        <v>19</v>
      </c>
      <c r="AB312" s="3" t="s">
        <v>20</v>
      </c>
    </row>
    <row r="313" spans="1:28" x14ac:dyDescent="0.25">
      <c r="C313" s="14">
        <v>1</v>
      </c>
      <c r="D313" s="12">
        <v>132916848566.20908</v>
      </c>
      <c r="E313" s="12">
        <v>132916848566.20908</v>
      </c>
      <c r="F313" s="12">
        <v>0.46592626330088915</v>
      </c>
      <c r="G313" s="12">
        <v>0</v>
      </c>
      <c r="H313" s="12">
        <v>44424489742.78318</v>
      </c>
      <c r="I313" s="12">
        <v>49127474487.139168</v>
      </c>
      <c r="J313" s="12">
        <v>49127474487.139168</v>
      </c>
      <c r="K313" s="12">
        <v>-1.3958245929956751E-11</v>
      </c>
      <c r="L313" s="12">
        <v>-1.3958245929956751E-11</v>
      </c>
      <c r="M313" s="12">
        <v>0</v>
      </c>
      <c r="N313" s="12">
        <v>2.0000000000000001E-4</v>
      </c>
      <c r="O313" s="12">
        <v>103.94574147808976</v>
      </c>
      <c r="P313" s="12">
        <v>103.94574147808976</v>
      </c>
      <c r="Q313" s="12">
        <v>9.7913643839656813E-9</v>
      </c>
      <c r="R313" s="12">
        <v>0</v>
      </c>
      <c r="S313" s="12">
        <v>3.5831249349093907E-5</v>
      </c>
      <c r="T313" s="12">
        <v>1.3893992372177991E-5</v>
      </c>
      <c r="U313" s="12">
        <v>1.3893992372177991E-5</v>
      </c>
      <c r="V313" s="12">
        <v>0</v>
      </c>
      <c r="W313" s="12">
        <v>0</v>
      </c>
      <c r="X313" s="12">
        <v>2.9146130983376488</v>
      </c>
      <c r="Y313" s="12">
        <v>5420.437927384035</v>
      </c>
      <c r="Z313" s="12">
        <v>-1.1999999999999999E-3</v>
      </c>
      <c r="AA313" s="12">
        <v>-1E-3</v>
      </c>
      <c r="AB313" s="5">
        <v>2</v>
      </c>
    </row>
    <row r="314" spans="1:28" x14ac:dyDescent="0.25">
      <c r="C314" s="5">
        <v>2</v>
      </c>
      <c r="D314" s="12">
        <v>124966388297.92847</v>
      </c>
      <c r="E314" s="12">
        <v>124966388297.92847</v>
      </c>
      <c r="F314" s="12">
        <v>0.43356419039962429</v>
      </c>
      <c r="G314" s="12">
        <v>0</v>
      </c>
      <c r="H314" s="12">
        <v>41167640687.119286</v>
      </c>
      <c r="I314" s="12">
        <v>44027132034.355965</v>
      </c>
      <c r="J314" s="12">
        <v>44027132034.355965</v>
      </c>
      <c r="K314" s="12">
        <v>-1.0347181404895416E-11</v>
      </c>
      <c r="L314" s="12">
        <v>-1.0347181404895416E-11</v>
      </c>
      <c r="M314" s="12">
        <v>0</v>
      </c>
      <c r="N314" s="12">
        <v>2.0000000000000001E-4</v>
      </c>
      <c r="O314" s="12">
        <v>161.64453256127678</v>
      </c>
      <c r="P314" s="12">
        <v>161.64453256127678</v>
      </c>
      <c r="Q314" s="12">
        <v>7.2718484726024631E-9</v>
      </c>
      <c r="R314" s="12">
        <v>0</v>
      </c>
      <c r="S314" s="12">
        <v>4.9447348417211243E-5</v>
      </c>
      <c r="T314" s="12">
        <v>1.1757245673618338E-5</v>
      </c>
      <c r="U314" s="12">
        <v>1.1757245673618338E-5</v>
      </c>
      <c r="V314" s="12">
        <v>0</v>
      </c>
      <c r="W314" s="12">
        <v>0</v>
      </c>
      <c r="X314" s="12">
        <v>2.5250126265847088</v>
      </c>
      <c r="Y314" s="12">
        <v>4790.7233047033633</v>
      </c>
      <c r="Z314" s="12">
        <f t="shared" ref="Z314:AA314" si="130">Z313+0.0002</f>
        <v>-9.999999999999998E-4</v>
      </c>
      <c r="AA314" s="12">
        <f t="shared" si="130"/>
        <v>-8.0000000000000004E-4</v>
      </c>
      <c r="AB314" s="5">
        <v>2</v>
      </c>
    </row>
    <row r="315" spans="1:28" x14ac:dyDescent="0.25">
      <c r="C315" s="5">
        <v>3</v>
      </c>
      <c r="D315" s="12">
        <v>114638763321.23996</v>
      </c>
      <c r="E315" s="12">
        <v>114638763321.23996</v>
      </c>
      <c r="F315" s="12">
        <v>0.39463711919451566</v>
      </c>
      <c r="G315" s="12">
        <v>0</v>
      </c>
      <c r="H315" s="12">
        <v>37352225575.051659</v>
      </c>
      <c r="I315" s="12">
        <v>38898861278.752586</v>
      </c>
      <c r="J315" s="12">
        <v>38898861278.752586</v>
      </c>
      <c r="K315" s="12">
        <v>-7.5789463202238055E-12</v>
      </c>
      <c r="L315" s="12">
        <v>-7.5789463202238055E-12</v>
      </c>
      <c r="M315" s="12">
        <v>0</v>
      </c>
      <c r="N315" s="12">
        <v>2.0000000000000001E-4</v>
      </c>
      <c r="O315" s="12">
        <v>192.33200010020659</v>
      </c>
      <c r="P315" s="12">
        <v>192.33200010020659</v>
      </c>
      <c r="Q315" s="12">
        <v>5.3382218072353959E-9</v>
      </c>
      <c r="R315" s="12">
        <v>0</v>
      </c>
      <c r="S315" s="12">
        <v>5.622101329438285E-5</v>
      </c>
      <c r="T315" s="12">
        <v>9.88581785185046E-6</v>
      </c>
      <c r="U315" s="12">
        <v>9.88581785185046E-6</v>
      </c>
      <c r="V315" s="12">
        <v>0</v>
      </c>
      <c r="W315" s="12">
        <v>0</v>
      </c>
      <c r="X315" s="12">
        <v>2.1679951747886532</v>
      </c>
      <c r="Y315" s="12">
        <v>4184.2822677061804</v>
      </c>
      <c r="Z315" s="12">
        <f t="shared" ref="Z315:AA315" si="131">Z314+0.0002</f>
        <v>-7.9999999999999982E-4</v>
      </c>
      <c r="AA315" s="12">
        <f t="shared" si="131"/>
        <v>-6.0000000000000006E-4</v>
      </c>
      <c r="AB315" s="5">
        <v>2</v>
      </c>
    </row>
    <row r="316" spans="1:28" x14ac:dyDescent="0.25">
      <c r="C316" s="5">
        <v>4</v>
      </c>
      <c r="D316" s="12">
        <v>103327743662.34116</v>
      </c>
      <c r="E316" s="12">
        <v>103327743662.34116</v>
      </c>
      <c r="F316" s="12">
        <v>0.35299421412316934</v>
      </c>
      <c r="G316" s="12">
        <v>0</v>
      </c>
      <c r="H316" s="12">
        <v>33305740698.407864</v>
      </c>
      <c r="I316" s="12">
        <v>33759037034.920399</v>
      </c>
      <c r="J316" s="12">
        <v>33759037034.920399</v>
      </c>
      <c r="K316" s="12">
        <v>-5.1593761752418946E-12</v>
      </c>
      <c r="L316" s="12">
        <v>-5.1593761752418946E-12</v>
      </c>
      <c r="M316" s="12">
        <v>0</v>
      </c>
      <c r="N316" s="12">
        <v>2.0000000000000001E-4</v>
      </c>
      <c r="O316" s="12">
        <v>211.84531894050679</v>
      </c>
      <c r="P316" s="12">
        <v>211.84531894050679</v>
      </c>
      <c r="Q316" s="12">
        <v>3.6469680690950232E-9</v>
      </c>
      <c r="R316" s="12">
        <v>0</v>
      </c>
      <c r="S316" s="12">
        <v>6.0164073555496277E-5</v>
      </c>
      <c r="T316" s="12">
        <v>8.1241481682562682E-6</v>
      </c>
      <c r="U316" s="12">
        <v>8.1241481682562682E-6</v>
      </c>
      <c r="V316" s="12">
        <v>0</v>
      </c>
      <c r="W316" s="12">
        <v>0</v>
      </c>
      <c r="X316" s="12">
        <v>1.8244567925928752</v>
      </c>
      <c r="Y316" s="12">
        <v>3587.4691375663388</v>
      </c>
      <c r="Z316" s="12">
        <f t="shared" ref="Z316:AA316" si="132">Z315+0.0002</f>
        <v>-5.9999999999999984E-4</v>
      </c>
      <c r="AA316" s="12">
        <f t="shared" si="132"/>
        <v>-4.0000000000000007E-4</v>
      </c>
      <c r="AB316" s="5">
        <v>2</v>
      </c>
    </row>
    <row r="317" spans="1:28" x14ac:dyDescent="0.25">
      <c r="C317" s="5">
        <v>5</v>
      </c>
      <c r="D317" s="12">
        <v>91438838730.896118</v>
      </c>
      <c r="E317" s="12">
        <v>91438838730.896118</v>
      </c>
      <c r="F317" s="12">
        <v>0.30975536754189564</v>
      </c>
      <c r="G317" s="12">
        <v>0</v>
      </c>
      <c r="H317" s="12">
        <v>29123469228.349533</v>
      </c>
      <c r="I317" s="12">
        <v>28612423461.41748</v>
      </c>
      <c r="J317" s="12">
        <v>28612423461.41748</v>
      </c>
      <c r="K317" s="12">
        <v>-2.9446966376070042E-12</v>
      </c>
      <c r="L317" s="12">
        <v>-2.9446966376070042E-12</v>
      </c>
      <c r="M317" s="12">
        <v>0</v>
      </c>
      <c r="N317" s="12">
        <v>2.0000000000000001E-4</v>
      </c>
      <c r="O317" s="12">
        <v>224.79222443426949</v>
      </c>
      <c r="P317" s="12">
        <v>224.79222443426949</v>
      </c>
      <c r="Q317" s="12">
        <v>2.0981431518970355E-9</v>
      </c>
      <c r="R317" s="12">
        <v>0</v>
      </c>
      <c r="S317" s="12">
        <v>6.2443748047281777E-5</v>
      </c>
      <c r="T317" s="12">
        <v>6.4269771165339713E-6</v>
      </c>
      <c r="U317" s="12">
        <v>6.4269771165339713E-6</v>
      </c>
      <c r="V317" s="12">
        <v>0</v>
      </c>
      <c r="W317" s="12">
        <v>0</v>
      </c>
      <c r="X317" s="12">
        <v>1.4888392950129441</v>
      </c>
      <c r="Y317" s="12">
        <v>2996.3137821521032</v>
      </c>
      <c r="Z317" s="12">
        <f t="shared" ref="Z317:AA317" si="133">Z316+0.0002</f>
        <v>-3.9999999999999986E-4</v>
      </c>
      <c r="AA317" s="12">
        <f t="shared" si="133"/>
        <v>-2.0000000000000006E-4</v>
      </c>
      <c r="AB317" s="5">
        <v>2</v>
      </c>
    </row>
    <row r="318" spans="1:28" x14ac:dyDescent="0.25">
      <c r="C318" s="5">
        <v>6</v>
      </c>
      <c r="D318" s="12">
        <v>79157718840.186539</v>
      </c>
      <c r="E318" s="12">
        <v>79157718840.186539</v>
      </c>
      <c r="F318" s="12">
        <v>0.26543334379027012</v>
      </c>
      <c r="G318" s="12">
        <v>0</v>
      </c>
      <c r="H318" s="12">
        <v>24849038404.635956</v>
      </c>
      <c r="I318" s="12">
        <v>23461201920.231796</v>
      </c>
      <c r="J318" s="12">
        <v>23461201920.231796</v>
      </c>
      <c r="K318" s="12">
        <v>-8.6907785308702607E-13</v>
      </c>
      <c r="L318" s="12">
        <v>-8.6907785308702607E-13</v>
      </c>
      <c r="M318" s="12">
        <v>0</v>
      </c>
      <c r="N318" s="12">
        <v>2.0000000000000001E-4</v>
      </c>
      <c r="O318" s="12">
        <v>233.28245718418731</v>
      </c>
      <c r="P318" s="12">
        <v>233.28245718418731</v>
      </c>
      <c r="Q318" s="12">
        <v>6.4598571673726395E-10</v>
      </c>
      <c r="R318" s="12">
        <v>0</v>
      </c>
      <c r="S318" s="12">
        <v>6.359447045679051E-5</v>
      </c>
      <c r="T318" s="12">
        <v>4.7735817577979196E-6</v>
      </c>
      <c r="U318" s="12">
        <v>4.7735817577979196E-6</v>
      </c>
      <c r="V318" s="12">
        <v>0</v>
      </c>
      <c r="W318" s="12">
        <v>0</v>
      </c>
      <c r="X318" s="12">
        <v>1.1585977597295694</v>
      </c>
      <c r="Y318" s="12">
        <v>2408.9983998068346</v>
      </c>
      <c r="Z318" s="12">
        <f t="shared" ref="Z318:AA318" si="134">Z317+0.0002</f>
        <v>-1.9999999999999985E-4</v>
      </c>
      <c r="AA318" s="12">
        <f t="shared" si="134"/>
        <v>0</v>
      </c>
      <c r="AB318" s="5">
        <v>2</v>
      </c>
    </row>
    <row r="319" spans="1:28" x14ac:dyDescent="0.25">
      <c r="C319" s="5">
        <v>7</v>
      </c>
      <c r="D319" s="12">
        <v>66587854558.967514</v>
      </c>
      <c r="E319" s="12">
        <v>66587854558.967514</v>
      </c>
      <c r="F319" s="12">
        <v>0.22031389677754948</v>
      </c>
      <c r="G319" s="12">
        <v>0</v>
      </c>
      <c r="H319" s="12">
        <v>20506760866.327854</v>
      </c>
      <c r="I319" s="12">
        <v>18306588043.316395</v>
      </c>
      <c r="J319" s="12">
        <v>18306588043.316395</v>
      </c>
      <c r="K319" s="12">
        <v>1.1041659162697232E-12</v>
      </c>
      <c r="L319" s="12">
        <v>1.1041659162697232E-12</v>
      </c>
      <c r="M319" s="12">
        <v>0</v>
      </c>
      <c r="N319" s="12">
        <v>2.0000000000000001E-4</v>
      </c>
      <c r="O319" s="12">
        <v>238.49173589417074</v>
      </c>
      <c r="P319" s="12">
        <v>238.49173589417074</v>
      </c>
      <c r="Q319" s="12">
        <v>-7.350061687057159E-10</v>
      </c>
      <c r="R319" s="12">
        <v>0</v>
      </c>
      <c r="S319" s="12">
        <v>6.3914070612516117E-5</v>
      </c>
      <c r="T319" s="12">
        <v>3.1524135884942728E-6</v>
      </c>
      <c r="U319" s="12">
        <v>3.1524135884942728E-6</v>
      </c>
      <c r="V319" s="12">
        <v>0</v>
      </c>
      <c r="W319" s="12">
        <v>0</v>
      </c>
      <c r="X319" s="12">
        <v>0.83231394946420934</v>
      </c>
      <c r="Y319" s="12">
        <v>1824.5099639030072</v>
      </c>
      <c r="Z319" s="12">
        <f t="shared" ref="Z319:AA319" si="135">Z318+0.0002</f>
        <v>0</v>
      </c>
      <c r="AA319" s="12">
        <f t="shared" si="135"/>
        <v>2.0000000000000001E-4</v>
      </c>
      <c r="AB319" s="5">
        <v>2</v>
      </c>
    </row>
    <row r="320" spans="1:28" x14ac:dyDescent="0.25">
      <c r="C320" s="5">
        <v>8</v>
      </c>
      <c r="D320" s="12">
        <v>53793919110.941589</v>
      </c>
      <c r="E320" s="12">
        <v>53793919110.941589</v>
      </c>
      <c r="F320" s="12">
        <v>0.17457563407030635</v>
      </c>
      <c r="G320" s="12">
        <v>0</v>
      </c>
      <c r="H320" s="12">
        <v>16111832980.505142</v>
      </c>
      <c r="I320" s="12">
        <v>13149341649.025253</v>
      </c>
      <c r="J320" s="12">
        <v>13149341649.025253</v>
      </c>
      <c r="K320" s="12">
        <v>2.9979647168115838E-12</v>
      </c>
      <c r="L320" s="12">
        <v>2.9979647168115838E-12</v>
      </c>
      <c r="M320" s="12">
        <v>0</v>
      </c>
      <c r="N320" s="12">
        <v>2.0000000000000001E-4</v>
      </c>
      <c r="O320" s="12">
        <v>241.15493154892766</v>
      </c>
      <c r="P320" s="12">
        <v>241.15493154892766</v>
      </c>
      <c r="Q320" s="12">
        <v>-2.0607722271348481E-9</v>
      </c>
      <c r="R320" s="12">
        <v>0</v>
      </c>
      <c r="S320" s="12">
        <v>6.3588704011187971E-5</v>
      </c>
      <c r="T320" s="12">
        <v>1.5562543342600598E-6</v>
      </c>
      <c r="U320" s="12">
        <v>1.5562543342600598E-6</v>
      </c>
      <c r="V320" s="12">
        <v>0</v>
      </c>
      <c r="W320" s="12">
        <v>0</v>
      </c>
      <c r="X320" s="12">
        <v>0.50910140947053328</v>
      </c>
      <c r="Y320" s="12">
        <v>1242.2152924789525</v>
      </c>
      <c r="Z320" s="12">
        <f t="shared" ref="Z320:AA320" si="136">Z319+0.0002</f>
        <v>2.0000000000000001E-4</v>
      </c>
      <c r="AA320" s="12">
        <f t="shared" si="136"/>
        <v>4.0000000000000002E-4</v>
      </c>
      <c r="AB320" s="5">
        <v>2</v>
      </c>
    </row>
    <row r="321" spans="1:28" x14ac:dyDescent="0.25">
      <c r="C321" s="5">
        <v>9</v>
      </c>
      <c r="D321" s="12">
        <v>40819535613.700775</v>
      </c>
      <c r="E321" s="12">
        <v>40819535613.700775</v>
      </c>
      <c r="F321" s="12">
        <v>0.12833902931177937</v>
      </c>
      <c r="G321" s="12">
        <v>0</v>
      </c>
      <c r="H321" s="12">
        <v>11674504938.362076</v>
      </c>
      <c r="I321" s="12">
        <v>7989975246.9181061</v>
      </c>
      <c r="J321" s="12">
        <v>7989975246.9181061</v>
      </c>
      <c r="K321" s="12">
        <v>4.8277852293529132E-12</v>
      </c>
      <c r="L321" s="12">
        <v>4.8277852293529132E-12</v>
      </c>
      <c r="M321" s="12">
        <v>0</v>
      </c>
      <c r="N321" s="12">
        <v>2.0000000000000001E-4</v>
      </c>
      <c r="O321" s="12">
        <v>241.76772631095949</v>
      </c>
      <c r="P321" s="12">
        <v>241.76772631095949</v>
      </c>
      <c r="Q321" s="12">
        <v>-3.3420640549302901E-9</v>
      </c>
      <c r="R321" s="12">
        <v>0</v>
      </c>
      <c r="S321" s="12">
        <v>6.2743935494935456E-5</v>
      </c>
      <c r="T321" s="12">
        <v>-1.9764845721986809E-8</v>
      </c>
      <c r="U321" s="12">
        <v>-1.9764845721986809E-8</v>
      </c>
      <c r="V321" s="12">
        <v>0</v>
      </c>
      <c r="W321" s="12">
        <v>0</v>
      </c>
      <c r="X321" s="12">
        <v>0.18836221192887903</v>
      </c>
      <c r="Y321" s="12">
        <v>661.68729423491368</v>
      </c>
      <c r="Z321" s="12">
        <f t="shared" ref="Z321:AA321" si="137">Z320+0.0002</f>
        <v>4.0000000000000002E-4</v>
      </c>
      <c r="AA321" s="12">
        <f t="shared" si="137"/>
        <v>6.0000000000000006E-4</v>
      </c>
      <c r="AB321" s="5">
        <v>2</v>
      </c>
    </row>
    <row r="322" spans="1:28" x14ac:dyDescent="0.25">
      <c r="C322" s="5">
        <v>10</v>
      </c>
      <c r="D322" s="12">
        <v>27695778094.677856</v>
      </c>
      <c r="E322" s="12">
        <v>27695778094.677856</v>
      </c>
      <c r="F322" s="12">
        <v>8.1689899415145928E-2</v>
      </c>
      <c r="G322" s="12">
        <v>0</v>
      </c>
      <c r="H322" s="12">
        <v>7202078252.0313034</v>
      </c>
      <c r="I322" s="12">
        <v>2828853912.6015549</v>
      </c>
      <c r="J322" s="12">
        <v>2828853912.6015549</v>
      </c>
      <c r="K322" s="12">
        <v>6.6046448247385822E-12</v>
      </c>
      <c r="L322" s="12">
        <v>6.6046448247385822E-12</v>
      </c>
      <c r="M322" s="12">
        <v>0</v>
      </c>
      <c r="N322" s="12">
        <v>2.0000000000000001E-4</v>
      </c>
      <c r="O322" s="12">
        <v>240.68320913781412</v>
      </c>
      <c r="P322" s="12">
        <v>240.68320913781412</v>
      </c>
      <c r="Q322" s="12">
        <v>-4.5865403298598427E-9</v>
      </c>
      <c r="R322" s="12">
        <v>0</v>
      </c>
      <c r="S322" s="12">
        <v>6.1469208587383548E-5</v>
      </c>
      <c r="T322" s="12">
        <v>-1.5791121697148749E-6</v>
      </c>
      <c r="U322" s="12">
        <v>-1.5791121697148749E-6</v>
      </c>
      <c r="V322" s="12">
        <v>0</v>
      </c>
      <c r="W322" s="12">
        <v>0</v>
      </c>
      <c r="X322" s="12">
        <v>-0.13032956470182633</v>
      </c>
      <c r="Y322" s="12">
        <v>82.621739498694296</v>
      </c>
      <c r="Z322" s="12">
        <f t="shared" ref="Z322:AA322" si="138">Z321+0.0002</f>
        <v>6.0000000000000006E-4</v>
      </c>
      <c r="AA322" s="12">
        <f t="shared" si="138"/>
        <v>8.0000000000000004E-4</v>
      </c>
      <c r="AB322" s="5">
        <v>2</v>
      </c>
    </row>
    <row r="323" spans="1:28" x14ac:dyDescent="0.25">
      <c r="B323" t="s">
        <v>230</v>
      </c>
      <c r="C323" s="5">
        <v>11</v>
      </c>
      <c r="D323" s="12">
        <v>14445709937.505798</v>
      </c>
      <c r="E323" s="12">
        <v>14445709937.505798</v>
      </c>
      <c r="F323" s="12">
        <v>3.469193835747697E-2</v>
      </c>
      <c r="G323" s="12">
        <v>0</v>
      </c>
      <c r="H323" s="12">
        <v>2699972160.3218231</v>
      </c>
      <c r="I323" s="12">
        <v>-2333751391.9839096</v>
      </c>
      <c r="J323" s="12">
        <v>-2333751391.9839096</v>
      </c>
      <c r="K323" s="12">
        <v>8.3367206808696623E-12</v>
      </c>
      <c r="L323" s="12">
        <v>8.3367206808696623E-12</v>
      </c>
      <c r="M323" s="12">
        <v>0</v>
      </c>
      <c r="N323" s="12">
        <v>2.0000000000000001E-4</v>
      </c>
      <c r="O323" s="12">
        <v>238.16344538622951</v>
      </c>
      <c r="P323" s="12">
        <v>238.16344538622951</v>
      </c>
      <c r="Q323" s="12">
        <v>-5.799885381830899E-9</v>
      </c>
      <c r="R323" s="12">
        <v>0</v>
      </c>
      <c r="S323" s="12">
        <v>5.9830908963942337E-5</v>
      </c>
      <c r="T323" s="12">
        <v>-3.1243617761528678E-6</v>
      </c>
      <c r="U323" s="12">
        <v>-3.1243617761528678E-6</v>
      </c>
      <c r="V323" s="12">
        <v>0</v>
      </c>
      <c r="W323" s="12">
        <v>0</v>
      </c>
      <c r="X323" s="12">
        <v>-0.44729004268543937</v>
      </c>
      <c r="Y323" s="12">
        <v>-495.20717334674282</v>
      </c>
      <c r="Z323" s="12">
        <f t="shared" ref="Z323:AA323" si="139">Z322+0.0002</f>
        <v>8.0000000000000004E-4</v>
      </c>
      <c r="AA323" s="12">
        <f t="shared" si="139"/>
        <v>1E-3</v>
      </c>
      <c r="AB323" s="5">
        <v>2</v>
      </c>
    </row>
    <row r="324" spans="1:28" x14ac:dyDescent="0.25">
      <c r="C324" s="14">
        <v>12</v>
      </c>
      <c r="D324" s="12">
        <v>1087007585.923645</v>
      </c>
      <c r="E324" s="12">
        <v>1087007585.923645</v>
      </c>
      <c r="F324" s="12">
        <v>-1.2606036956469335E-2</v>
      </c>
      <c r="G324" s="12">
        <v>0</v>
      </c>
      <c r="H324" s="12">
        <v>-1827659875.529274</v>
      </c>
      <c r="I324" s="12">
        <v>-7497632993.776474</v>
      </c>
      <c r="J324" s="12">
        <v>-7497632993.776474</v>
      </c>
      <c r="K324" s="12">
        <v>1.003028002320683E-11</v>
      </c>
      <c r="L324" s="12">
        <v>1.003028002320683E-11</v>
      </c>
      <c r="M324" s="12">
        <v>0</v>
      </c>
      <c r="N324" s="12">
        <v>2.0000000000000001E-4</v>
      </c>
      <c r="O324" s="12">
        <v>234.40928951919705</v>
      </c>
      <c r="P324" s="12">
        <v>234.40928951919705</v>
      </c>
      <c r="Q324" s="12">
        <v>-6.9864558455594259E-9</v>
      </c>
      <c r="R324" s="12">
        <v>0</v>
      </c>
      <c r="S324" s="12">
        <v>5.7879916524766447E-5</v>
      </c>
      <c r="T324" s="12">
        <v>-4.6574865591235998E-6</v>
      </c>
      <c r="U324" s="12">
        <v>-4.6574865591235998E-6</v>
      </c>
      <c r="V324" s="12">
        <v>0</v>
      </c>
      <c r="W324" s="12">
        <v>0</v>
      </c>
      <c r="X324" s="12">
        <v>-0.76276150726079317</v>
      </c>
      <c r="Y324" s="12">
        <v>-1071.9725051862815</v>
      </c>
      <c r="Z324" s="12">
        <f t="shared" ref="Z324:AA324" si="140">Z323+0.0002</f>
        <v>1E-3</v>
      </c>
      <c r="AA324" s="12">
        <f t="shared" si="140"/>
        <v>1.2000000000000001E-3</v>
      </c>
      <c r="AB324" s="5">
        <v>2</v>
      </c>
    </row>
    <row r="325" spans="1:28" x14ac:dyDescent="0.25">
      <c r="A325" t="s">
        <v>308</v>
      </c>
    </row>
    <row r="326" spans="1:28" x14ac:dyDescent="0.25">
      <c r="A326" t="s">
        <v>308</v>
      </c>
    </row>
    <row r="327" spans="1:28" x14ac:dyDescent="0.25">
      <c r="A327" t="s">
        <v>308</v>
      </c>
    </row>
    <row r="329" spans="1:28" x14ac:dyDescent="0.25">
      <c r="A329" s="56" t="s">
        <v>298</v>
      </c>
      <c r="C329" s="3" t="s">
        <v>0</v>
      </c>
      <c r="D329" s="3" t="s">
        <v>1</v>
      </c>
      <c r="E329" s="3" t="s">
        <v>2</v>
      </c>
      <c r="F329" s="3" t="s">
        <v>3</v>
      </c>
      <c r="G329" s="3" t="s">
        <v>4</v>
      </c>
      <c r="H329" s="3" t="s">
        <v>232</v>
      </c>
      <c r="I329" s="3" t="s">
        <v>6</v>
      </c>
      <c r="J329" s="3" t="s">
        <v>7</v>
      </c>
      <c r="K329" s="3" t="s">
        <v>8</v>
      </c>
      <c r="L329" s="3" t="s">
        <v>9</v>
      </c>
      <c r="M329" s="3" t="s">
        <v>10</v>
      </c>
      <c r="N329" s="3" t="s">
        <v>11</v>
      </c>
      <c r="O329" s="3" t="s">
        <v>12</v>
      </c>
      <c r="P329" s="3" t="s">
        <v>13</v>
      </c>
      <c r="Q329" s="3" t="s">
        <v>14</v>
      </c>
      <c r="R329" s="3" t="s">
        <v>15</v>
      </c>
      <c r="S329" s="3" t="s">
        <v>16</v>
      </c>
      <c r="T329" s="3" t="s">
        <v>21</v>
      </c>
      <c r="U329" s="3" t="s">
        <v>22</v>
      </c>
      <c r="V329" s="3" t="s">
        <v>23</v>
      </c>
      <c r="W329" s="3" t="s">
        <v>24</v>
      </c>
      <c r="X329" s="3" t="s">
        <v>83</v>
      </c>
      <c r="Y329" s="3" t="s">
        <v>17</v>
      </c>
      <c r="Z329" s="3" t="s">
        <v>18</v>
      </c>
      <c r="AA329" s="3" t="s">
        <v>19</v>
      </c>
      <c r="AB329" s="3" t="s">
        <v>20</v>
      </c>
    </row>
    <row r="330" spans="1:28" x14ac:dyDescent="0.25">
      <c r="A330" s="50" t="s">
        <v>163</v>
      </c>
      <c r="B330" t="s">
        <v>229</v>
      </c>
      <c r="C330" s="14">
        <v>1</v>
      </c>
      <c r="D330" s="12">
        <v>130371795749.43129</v>
      </c>
      <c r="E330" s="12">
        <v>130371795749.43129</v>
      </c>
      <c r="F330" s="12">
        <v>0.46410028224787259</v>
      </c>
      <c r="G330" s="12">
        <v>0</v>
      </c>
      <c r="H330" s="12">
        <v>44520833333.333336</v>
      </c>
      <c r="I330" s="12">
        <v>51601041666.666664</v>
      </c>
      <c r="J330" s="12">
        <v>51601041666.666664</v>
      </c>
      <c r="K330" s="12">
        <v>-1.8075560128029199E-11</v>
      </c>
      <c r="L330" s="12">
        <v>-1.8075560128029199E-11</v>
      </c>
      <c r="M330" s="12">
        <v>0</v>
      </c>
      <c r="N330" s="12">
        <v>2.0000000000000001E-4</v>
      </c>
      <c r="O330" s="12">
        <v>1.0074652777777733</v>
      </c>
      <c r="P330" s="12">
        <v>1.0074652777777733</v>
      </c>
      <c r="Q330" s="12">
        <v>1.2658147569444445E-8</v>
      </c>
      <c r="R330" s="12">
        <v>0</v>
      </c>
      <c r="S330" s="12">
        <v>1.0255208333333333E-5</v>
      </c>
      <c r="T330" s="12">
        <v>1.5690104166666667E-5</v>
      </c>
      <c r="U330" s="12">
        <v>1.5690104166666667E-5</v>
      </c>
      <c r="V330" s="12">
        <v>0</v>
      </c>
      <c r="W330" s="12">
        <v>0</v>
      </c>
      <c r="X330" s="12">
        <v>3.1987847222222223</v>
      </c>
      <c r="Y330" s="12">
        <v>5799.1319444444443</v>
      </c>
      <c r="Z330" s="12">
        <v>-1.1999999999999999E-3</v>
      </c>
      <c r="AA330" s="12">
        <v>-1E-3</v>
      </c>
      <c r="AB330" s="5">
        <v>2</v>
      </c>
    </row>
    <row r="331" spans="1:28" x14ac:dyDescent="0.25">
      <c r="C331" s="5">
        <v>2</v>
      </c>
      <c r="D331" s="12">
        <v>131081101503.91777</v>
      </c>
      <c r="E331" s="12">
        <v>131081101503.91777</v>
      </c>
      <c r="F331" s="12">
        <v>0.46605916673687758</v>
      </c>
      <c r="G331" s="12">
        <v>0</v>
      </c>
      <c r="H331" s="12">
        <v>44687500000</v>
      </c>
      <c r="I331" s="12">
        <v>51609375000</v>
      </c>
      <c r="J331" s="12">
        <v>51609375000</v>
      </c>
      <c r="K331" s="12">
        <v>-1.782407407407401E-11</v>
      </c>
      <c r="L331" s="12">
        <v>-1.782407407407401E-11</v>
      </c>
      <c r="M331" s="12">
        <v>0</v>
      </c>
      <c r="N331" s="12">
        <v>2.0000000000000001E-4</v>
      </c>
      <c r="O331" s="12">
        <v>9.0671874999999993</v>
      </c>
      <c r="P331" s="12">
        <v>9.0671874999999993</v>
      </c>
      <c r="Q331" s="12">
        <v>1.2483328125000001E-8</v>
      </c>
      <c r="R331" s="12">
        <v>0</v>
      </c>
      <c r="S331" s="12">
        <v>1.2296875000000001E-5</v>
      </c>
      <c r="T331" s="12">
        <v>1.5610937499999999E-5</v>
      </c>
      <c r="U331" s="12">
        <v>1.5610937499999999E-5</v>
      </c>
      <c r="V331" s="12">
        <v>0</v>
      </c>
      <c r="W331" s="12">
        <v>0</v>
      </c>
      <c r="X331" s="12">
        <v>3.1890625000000004</v>
      </c>
      <c r="Y331" s="12">
        <v>5792.1875</v>
      </c>
      <c r="Z331" s="12">
        <f t="shared" ref="Z331:AA331" si="141">Z330+0.0002</f>
        <v>-9.999999999999998E-4</v>
      </c>
      <c r="AA331" s="12">
        <f t="shared" si="141"/>
        <v>-8.0000000000000004E-4</v>
      </c>
      <c r="AB331" s="5">
        <v>2</v>
      </c>
    </row>
    <row r="332" spans="1:28" x14ac:dyDescent="0.25">
      <c r="C332" s="5">
        <v>3</v>
      </c>
      <c r="D332" s="12">
        <v>132499713012.89073</v>
      </c>
      <c r="E332" s="12">
        <v>132499713012.89073</v>
      </c>
      <c r="F332" s="12">
        <v>0.46997693571488752</v>
      </c>
      <c r="G332" s="12">
        <v>0</v>
      </c>
      <c r="H332" s="12">
        <v>45020833333.333336</v>
      </c>
      <c r="I332" s="12">
        <v>51626041666.666664</v>
      </c>
      <c r="J332" s="12">
        <v>51626041666.666664</v>
      </c>
      <c r="K332" s="12">
        <v>-1.7321101966163635E-11</v>
      </c>
      <c r="L332" s="12">
        <v>-1.7321101966163635E-11</v>
      </c>
      <c r="M332" s="12">
        <v>0</v>
      </c>
      <c r="N332" s="12">
        <v>2.0000000000000001E-4</v>
      </c>
      <c r="O332" s="12">
        <v>25.186631944444439</v>
      </c>
      <c r="P332" s="12">
        <v>25.186631944444439</v>
      </c>
      <c r="Q332" s="12">
        <v>1.213368923611111E-8</v>
      </c>
      <c r="R332" s="12">
        <v>0</v>
      </c>
      <c r="S332" s="12">
        <v>1.6380208333333335E-5</v>
      </c>
      <c r="T332" s="12">
        <v>1.5452604166666664E-5</v>
      </c>
      <c r="U332" s="12">
        <v>1.5452604166666664E-5</v>
      </c>
      <c r="V332" s="12">
        <v>0</v>
      </c>
      <c r="W332" s="12">
        <v>0</v>
      </c>
      <c r="X332" s="12">
        <v>3.1696180555555555</v>
      </c>
      <c r="Y332" s="12">
        <v>5778.2986111111113</v>
      </c>
      <c r="Z332" s="12">
        <f t="shared" ref="Z332:AA332" si="142">Z331+0.0002</f>
        <v>-7.9999999999999982E-4</v>
      </c>
      <c r="AA332" s="12">
        <f t="shared" si="142"/>
        <v>-6.0000000000000006E-4</v>
      </c>
      <c r="AB332" s="5">
        <v>2</v>
      </c>
    </row>
    <row r="333" spans="1:28" x14ac:dyDescent="0.25">
      <c r="C333" s="5">
        <v>4</v>
      </c>
      <c r="D333" s="12">
        <v>134627630276.35016</v>
      </c>
      <c r="E333" s="12">
        <v>134627630276.35016</v>
      </c>
      <c r="F333" s="12">
        <v>0.4758535891819024</v>
      </c>
      <c r="G333" s="12">
        <v>0</v>
      </c>
      <c r="H333" s="12">
        <v>45520833333.333336</v>
      </c>
      <c r="I333" s="12">
        <v>51651041666.666664</v>
      </c>
      <c r="J333" s="12">
        <v>51651041666.666664</v>
      </c>
      <c r="K333" s="12">
        <v>-1.6566643804298068E-11</v>
      </c>
      <c r="L333" s="12">
        <v>-1.6566643804298068E-11</v>
      </c>
      <c r="M333" s="12">
        <v>0</v>
      </c>
      <c r="N333" s="12">
        <v>2.0000000000000001E-4</v>
      </c>
      <c r="O333" s="12">
        <v>49.365798611111096</v>
      </c>
      <c r="P333" s="12">
        <v>49.365798611111096</v>
      </c>
      <c r="Q333" s="12">
        <v>1.1609230902777777E-8</v>
      </c>
      <c r="R333" s="12">
        <v>0</v>
      </c>
      <c r="S333" s="12">
        <v>2.2505208333333331E-5</v>
      </c>
      <c r="T333" s="12">
        <v>1.5215104166666665E-5</v>
      </c>
      <c r="U333" s="12">
        <v>1.5215104166666665E-5</v>
      </c>
      <c r="V333" s="12">
        <v>0</v>
      </c>
      <c r="W333" s="12">
        <v>0</v>
      </c>
      <c r="X333" s="12">
        <v>3.1404513888888892</v>
      </c>
      <c r="Y333" s="12">
        <v>5757.4652777777774</v>
      </c>
      <c r="Z333" s="12">
        <f t="shared" ref="Z333:AA333" si="143">Z332+0.0002</f>
        <v>-5.9999999999999984E-4</v>
      </c>
      <c r="AA333" s="12">
        <f t="shared" si="143"/>
        <v>-4.0000000000000007E-4</v>
      </c>
      <c r="AB333" s="5">
        <v>2</v>
      </c>
    </row>
    <row r="334" spans="1:28" x14ac:dyDescent="0.25">
      <c r="C334" s="5">
        <v>5</v>
      </c>
      <c r="D334" s="12">
        <v>137464853294.29608</v>
      </c>
      <c r="E334" s="12">
        <v>137464853294.29608</v>
      </c>
      <c r="F334" s="12">
        <v>0.48368912713792234</v>
      </c>
      <c r="G334" s="12">
        <v>0</v>
      </c>
      <c r="H334" s="12">
        <v>46187500000</v>
      </c>
      <c r="I334" s="12">
        <v>51684375000</v>
      </c>
      <c r="J334" s="12">
        <v>51684375000</v>
      </c>
      <c r="K334" s="12">
        <v>-1.5560699588477312E-11</v>
      </c>
      <c r="L334" s="12">
        <v>-1.5560699588477312E-11</v>
      </c>
      <c r="M334" s="12">
        <v>0</v>
      </c>
      <c r="N334" s="12">
        <v>2.0000000000000001E-4</v>
      </c>
      <c r="O334" s="12">
        <v>81.604687499999997</v>
      </c>
      <c r="P334" s="12">
        <v>81.604687499999997</v>
      </c>
      <c r="Q334" s="12">
        <v>1.0909953125E-8</v>
      </c>
      <c r="R334" s="12">
        <v>0</v>
      </c>
      <c r="S334" s="12">
        <v>3.0671874999999998E-5</v>
      </c>
      <c r="T334" s="12">
        <v>1.4898437499999999E-5</v>
      </c>
      <c r="U334" s="12">
        <v>1.4898437499999999E-5</v>
      </c>
      <c r="V334" s="12">
        <v>0</v>
      </c>
      <c r="W334" s="12">
        <v>0</v>
      </c>
      <c r="X334" s="12">
        <v>3.1015625</v>
      </c>
      <c r="Y334" s="12">
        <v>5729.6875</v>
      </c>
      <c r="Z334" s="12">
        <f t="shared" ref="Z334:AA334" si="144">Z333+0.0002</f>
        <v>-3.9999999999999986E-4</v>
      </c>
      <c r="AA334" s="12">
        <f t="shared" si="144"/>
        <v>-2.0000000000000006E-4</v>
      </c>
      <c r="AB334" s="5">
        <v>2</v>
      </c>
    </row>
    <row r="335" spans="1:28" x14ac:dyDescent="0.25">
      <c r="C335" s="5">
        <v>6</v>
      </c>
      <c r="D335" s="12">
        <v>141011382066.72845</v>
      </c>
      <c r="E335" s="12">
        <v>141011382066.72845</v>
      </c>
      <c r="F335" s="12">
        <v>0.49348354958294716</v>
      </c>
      <c r="G335" s="12">
        <v>0</v>
      </c>
      <c r="H335" s="12">
        <v>47020833333.333336</v>
      </c>
      <c r="I335" s="12">
        <v>51726041666.666664</v>
      </c>
      <c r="J335" s="12">
        <v>51726041666.666664</v>
      </c>
      <c r="K335" s="12">
        <v>-1.4303269318701366E-11</v>
      </c>
      <c r="L335" s="12">
        <v>-1.4303269318701366E-11</v>
      </c>
      <c r="M335" s="12">
        <v>0</v>
      </c>
      <c r="N335" s="12">
        <v>2.0000000000000001E-4</v>
      </c>
      <c r="O335" s="12">
        <v>121.90329861111108</v>
      </c>
      <c r="P335" s="12">
        <v>121.90329861111108</v>
      </c>
      <c r="Q335" s="12">
        <v>1.0035855902777778E-8</v>
      </c>
      <c r="R335" s="12">
        <v>0</v>
      </c>
      <c r="S335" s="12">
        <v>4.0880208333333327E-5</v>
      </c>
      <c r="T335" s="12">
        <v>1.4502604166666667E-5</v>
      </c>
      <c r="U335" s="12">
        <v>1.4502604166666667E-5</v>
      </c>
      <c r="V335" s="12">
        <v>0</v>
      </c>
      <c r="W335" s="12">
        <v>0</v>
      </c>
      <c r="X335" s="12">
        <v>3.0529513888888888</v>
      </c>
      <c r="Y335" s="12">
        <v>5694.9652777777774</v>
      </c>
      <c r="Z335" s="12">
        <f t="shared" ref="Z335:AA335" si="145">Z334+0.0002</f>
        <v>-1.9999999999999985E-4</v>
      </c>
      <c r="AA335" s="12">
        <f t="shared" si="145"/>
        <v>0</v>
      </c>
      <c r="AB335" s="5">
        <v>2</v>
      </c>
    </row>
    <row r="336" spans="1:28" x14ac:dyDescent="0.25">
      <c r="C336" s="5">
        <v>7</v>
      </c>
      <c r="D336" s="12">
        <v>145267216593.64731</v>
      </c>
      <c r="E336" s="12">
        <v>145267216593.64731</v>
      </c>
      <c r="F336" s="12">
        <v>0.50523685651697703</v>
      </c>
      <c r="G336" s="12">
        <v>0</v>
      </c>
      <c r="H336" s="12">
        <v>48020833333.333336</v>
      </c>
      <c r="I336" s="12">
        <v>51776041666.666664</v>
      </c>
      <c r="J336" s="12">
        <v>51776041666.666664</v>
      </c>
      <c r="K336" s="12">
        <v>-1.2794352994970235E-11</v>
      </c>
      <c r="L336" s="12">
        <v>-1.2794352994970235E-11</v>
      </c>
      <c r="M336" s="12">
        <v>0</v>
      </c>
      <c r="N336" s="12">
        <v>2.0000000000000001E-4</v>
      </c>
      <c r="O336" s="12">
        <v>170.26163194444442</v>
      </c>
      <c r="P336" s="12">
        <v>170.26163194444442</v>
      </c>
      <c r="Q336" s="12">
        <v>8.9869392361111124E-9</v>
      </c>
      <c r="R336" s="12">
        <v>0</v>
      </c>
      <c r="S336" s="12">
        <v>5.3130208333333327E-5</v>
      </c>
      <c r="T336" s="12">
        <v>1.4027604166666667E-5</v>
      </c>
      <c r="U336" s="12">
        <v>1.4027604166666667E-5</v>
      </c>
      <c r="V336" s="12">
        <v>0</v>
      </c>
      <c r="W336" s="12">
        <v>0</v>
      </c>
      <c r="X336" s="12">
        <v>2.9946180555555557</v>
      </c>
      <c r="Y336" s="12">
        <v>5653.2986111111113</v>
      </c>
      <c r="Z336" s="12">
        <f t="shared" ref="Z336:AA336" si="146">Z335+0.0002</f>
        <v>0</v>
      </c>
      <c r="AA336" s="12">
        <f t="shared" si="146"/>
        <v>2.0000000000000001E-4</v>
      </c>
      <c r="AB336" s="5">
        <v>2</v>
      </c>
    </row>
    <row r="337" spans="1:28" x14ac:dyDescent="0.25">
      <c r="C337" s="5">
        <v>8</v>
      </c>
      <c r="D337" s="12">
        <v>150232356875.05267</v>
      </c>
      <c r="E337" s="12">
        <v>150232356875.05267</v>
      </c>
      <c r="F337" s="12">
        <v>0.51894904794001184</v>
      </c>
      <c r="G337" s="12">
        <v>0</v>
      </c>
      <c r="H337" s="12">
        <v>49187500000</v>
      </c>
      <c r="I337" s="12">
        <v>51834375000</v>
      </c>
      <c r="J337" s="12">
        <v>51834375000</v>
      </c>
      <c r="K337" s="12">
        <v>-1.1033950617283912E-11</v>
      </c>
      <c r="L337" s="12">
        <v>-1.1033950617283912E-11</v>
      </c>
      <c r="M337" s="12">
        <v>0</v>
      </c>
      <c r="N337" s="12">
        <v>2.0000000000000001E-4</v>
      </c>
      <c r="O337" s="12">
        <v>226.67968749999997</v>
      </c>
      <c r="P337" s="12">
        <v>226.67968749999997</v>
      </c>
      <c r="Q337" s="12">
        <v>7.7632031250000004E-9</v>
      </c>
      <c r="R337" s="12">
        <v>0</v>
      </c>
      <c r="S337" s="12">
        <v>6.7421875000000004E-5</v>
      </c>
      <c r="T337" s="12">
        <v>1.34734375E-5</v>
      </c>
      <c r="U337" s="12">
        <v>1.34734375E-5</v>
      </c>
      <c r="V337" s="12">
        <v>0</v>
      </c>
      <c r="W337" s="12">
        <v>0</v>
      </c>
      <c r="X337" s="12">
        <v>2.9265625000000002</v>
      </c>
      <c r="Y337" s="12">
        <v>5604.6875</v>
      </c>
      <c r="Z337" s="12">
        <f t="shared" ref="Z337:AA337" si="147">Z336+0.0002</f>
        <v>2.0000000000000001E-4</v>
      </c>
      <c r="AA337" s="12">
        <f t="shared" si="147"/>
        <v>4.0000000000000002E-4</v>
      </c>
      <c r="AB337" s="5">
        <v>2</v>
      </c>
    </row>
    <row r="338" spans="1:28" x14ac:dyDescent="0.25">
      <c r="C338" s="5">
        <v>9</v>
      </c>
      <c r="D338" s="12">
        <v>155906802910.94449</v>
      </c>
      <c r="E338" s="12">
        <v>155906802910.94449</v>
      </c>
      <c r="F338" s="12">
        <v>0.5346201238520516</v>
      </c>
      <c r="G338" s="12">
        <v>0</v>
      </c>
      <c r="H338" s="12">
        <v>50520833333.333336</v>
      </c>
      <c r="I338" s="12">
        <v>51901041666.666664</v>
      </c>
      <c r="J338" s="12">
        <v>51901041666.666664</v>
      </c>
      <c r="K338" s="12">
        <v>-9.0220621856423996E-12</v>
      </c>
      <c r="L338" s="12">
        <v>-9.0220621856423996E-12</v>
      </c>
      <c r="M338" s="12">
        <v>0</v>
      </c>
      <c r="N338" s="12">
        <v>2.0000000000000001E-4</v>
      </c>
      <c r="O338" s="12">
        <v>291.15746527777776</v>
      </c>
      <c r="P338" s="12">
        <v>291.15746527777776</v>
      </c>
      <c r="Q338" s="12">
        <v>6.3646475694444432E-9</v>
      </c>
      <c r="R338" s="12">
        <v>0</v>
      </c>
      <c r="S338" s="12">
        <v>8.3755208333333332E-5</v>
      </c>
      <c r="T338" s="12">
        <v>1.2840104166666667E-5</v>
      </c>
      <c r="U338" s="12">
        <v>1.2840104166666667E-5</v>
      </c>
      <c r="V338" s="12">
        <v>0</v>
      </c>
      <c r="W338" s="12">
        <v>0</v>
      </c>
      <c r="X338" s="12">
        <v>2.8487847222222222</v>
      </c>
      <c r="Y338" s="12">
        <v>5549.1319444444443</v>
      </c>
      <c r="Z338" s="12">
        <f t="shared" ref="Z338:AA338" si="148">Z337+0.0002</f>
        <v>4.0000000000000002E-4</v>
      </c>
      <c r="AA338" s="12">
        <f t="shared" si="148"/>
        <v>6.0000000000000006E-4</v>
      </c>
      <c r="AB338" s="5">
        <v>2</v>
      </c>
    </row>
    <row r="339" spans="1:28" x14ac:dyDescent="0.25">
      <c r="C339" s="5">
        <v>10</v>
      </c>
      <c r="D339" s="12">
        <v>162290554701.32278</v>
      </c>
      <c r="E339" s="12">
        <v>162290554701.32278</v>
      </c>
      <c r="F339" s="12">
        <v>0.5522500842530963</v>
      </c>
      <c r="G339" s="12">
        <v>0</v>
      </c>
      <c r="H339" s="12">
        <v>52020833333.333336</v>
      </c>
      <c r="I339" s="12">
        <v>51976041666.666664</v>
      </c>
      <c r="J339" s="12">
        <v>51976041666.666664</v>
      </c>
      <c r="K339" s="12">
        <v>-6.7586877000456981E-12</v>
      </c>
      <c r="L339" s="12">
        <v>-6.7586877000456981E-12</v>
      </c>
      <c r="M339" s="12">
        <v>0</v>
      </c>
      <c r="N339" s="12">
        <v>2.0000000000000001E-4</v>
      </c>
      <c r="O339" s="12">
        <v>363.69496527777784</v>
      </c>
      <c r="P339" s="12">
        <v>363.69496527777784</v>
      </c>
      <c r="Q339" s="12">
        <v>4.7912725694444417E-9</v>
      </c>
      <c r="R339" s="12">
        <v>0</v>
      </c>
      <c r="S339" s="12">
        <v>1.0213020833333336E-4</v>
      </c>
      <c r="T339" s="12">
        <v>1.2127604166666666E-5</v>
      </c>
      <c r="U339" s="12">
        <v>1.2127604166666666E-5</v>
      </c>
      <c r="V339" s="12">
        <v>0</v>
      </c>
      <c r="W339" s="12">
        <v>0</v>
      </c>
      <c r="X339" s="12">
        <v>2.7612847222222223</v>
      </c>
      <c r="Y339" s="12">
        <v>5486.6319444444443</v>
      </c>
      <c r="Z339" s="12">
        <f t="shared" ref="Z339:AA339" si="149">Z338+0.0002</f>
        <v>6.0000000000000006E-4</v>
      </c>
      <c r="AA339" s="12">
        <f t="shared" si="149"/>
        <v>8.0000000000000004E-4</v>
      </c>
      <c r="AB339" s="5">
        <v>2</v>
      </c>
    </row>
    <row r="340" spans="1:28" x14ac:dyDescent="0.25">
      <c r="C340" s="5">
        <v>11</v>
      </c>
      <c r="D340" s="12">
        <v>169383612246.18756</v>
      </c>
      <c r="E340" s="12">
        <v>169383612246.18756</v>
      </c>
      <c r="F340" s="12">
        <v>0.57183892914314605</v>
      </c>
      <c r="G340" s="12">
        <v>0</v>
      </c>
      <c r="H340" s="12">
        <v>53687500000</v>
      </c>
      <c r="I340" s="12">
        <v>52059375000</v>
      </c>
      <c r="J340" s="12">
        <v>52059375000</v>
      </c>
      <c r="K340" s="12">
        <v>-4.2438271604938124E-12</v>
      </c>
      <c r="L340" s="12">
        <v>-4.2438271604938124E-12</v>
      </c>
      <c r="M340" s="12">
        <v>0</v>
      </c>
      <c r="N340" s="12">
        <v>2.0000000000000001E-4</v>
      </c>
      <c r="O340" s="12">
        <v>444.29218749999995</v>
      </c>
      <c r="P340" s="12">
        <v>444.29218749999995</v>
      </c>
      <c r="Q340" s="12">
        <v>3.043078125E-9</v>
      </c>
      <c r="R340" s="12">
        <v>0</v>
      </c>
      <c r="S340" s="12">
        <v>1.2254687499999999E-4</v>
      </c>
      <c r="T340" s="12">
        <v>1.13359375E-5</v>
      </c>
      <c r="U340" s="12">
        <v>1.13359375E-5</v>
      </c>
      <c r="V340" s="12">
        <v>0</v>
      </c>
      <c r="W340" s="12">
        <v>0</v>
      </c>
      <c r="X340" s="12">
        <v>2.6640625</v>
      </c>
      <c r="Y340" s="12">
        <v>5417.1875</v>
      </c>
      <c r="Z340" s="12">
        <f t="shared" ref="Z340:AA340" si="150">Z339+0.0002</f>
        <v>8.0000000000000004E-4</v>
      </c>
      <c r="AA340" s="12">
        <f t="shared" si="150"/>
        <v>1E-3</v>
      </c>
      <c r="AB340" s="5">
        <v>2</v>
      </c>
    </row>
    <row r="341" spans="1:28" x14ac:dyDescent="0.25">
      <c r="B341" t="s">
        <v>230</v>
      </c>
      <c r="C341" s="14">
        <v>12</v>
      </c>
      <c r="D341" s="12">
        <v>177185975545.53882</v>
      </c>
      <c r="E341" s="12">
        <v>177185975545.53882</v>
      </c>
      <c r="F341" s="12">
        <v>0.59338665852220074</v>
      </c>
      <c r="G341" s="12">
        <v>0</v>
      </c>
      <c r="H341" s="12">
        <v>55520833333.333336</v>
      </c>
      <c r="I341" s="12">
        <v>52151041666.666664</v>
      </c>
      <c r="J341" s="12">
        <v>52151041666.666664</v>
      </c>
      <c r="K341" s="12">
        <v>-1.4774805669867312E-12</v>
      </c>
      <c r="L341" s="12">
        <v>-1.4774805669867312E-12</v>
      </c>
      <c r="M341" s="12">
        <v>0</v>
      </c>
      <c r="N341" s="12">
        <v>2.0000000000000001E-4</v>
      </c>
      <c r="O341" s="12">
        <v>532.9491319444445</v>
      </c>
      <c r="P341" s="12">
        <v>532.9491319444445</v>
      </c>
      <c r="Q341" s="12">
        <v>1.1200642361111074E-9</v>
      </c>
      <c r="R341" s="12">
        <v>0</v>
      </c>
      <c r="S341" s="12">
        <v>1.4500520833333336E-4</v>
      </c>
      <c r="T341" s="12">
        <v>1.0465104166666665E-5</v>
      </c>
      <c r="U341" s="12">
        <v>1.0465104166666665E-5</v>
      </c>
      <c r="V341" s="12">
        <v>0</v>
      </c>
      <c r="W341" s="12">
        <v>0</v>
      </c>
      <c r="X341" s="12">
        <v>2.5571180555555553</v>
      </c>
      <c r="Y341" s="12">
        <v>5340.7986111111113</v>
      </c>
      <c r="Z341" s="12">
        <f t="shared" ref="Z341:AA341" si="151">Z340+0.0002</f>
        <v>1E-3</v>
      </c>
      <c r="AA341" s="12">
        <f t="shared" si="151"/>
        <v>1.2000000000000001E-3</v>
      </c>
      <c r="AB341" s="5">
        <v>2</v>
      </c>
    </row>
    <row r="345" spans="1:28" x14ac:dyDescent="0.25">
      <c r="A345" s="56" t="s">
        <v>299</v>
      </c>
      <c r="C345" s="3" t="s">
        <v>0</v>
      </c>
      <c r="D345" s="3" t="s">
        <v>1</v>
      </c>
      <c r="E345" s="3" t="s">
        <v>2</v>
      </c>
      <c r="F345" s="3" t="s">
        <v>3</v>
      </c>
      <c r="G345" s="3" t="s">
        <v>4</v>
      </c>
      <c r="H345" s="3" t="s">
        <v>232</v>
      </c>
      <c r="I345" s="3" t="s">
        <v>6</v>
      </c>
      <c r="J345" s="3" t="s">
        <v>7</v>
      </c>
      <c r="K345" s="3" t="s">
        <v>8</v>
      </c>
      <c r="L345" s="3" t="s">
        <v>9</v>
      </c>
      <c r="M345" s="3" t="s">
        <v>10</v>
      </c>
      <c r="N345" s="3" t="s">
        <v>11</v>
      </c>
      <c r="O345" s="3" t="s">
        <v>12</v>
      </c>
      <c r="P345" s="3" t="s">
        <v>13</v>
      </c>
      <c r="Q345" s="3" t="s">
        <v>14</v>
      </c>
      <c r="R345" s="3" t="s">
        <v>15</v>
      </c>
      <c r="S345" s="3" t="s">
        <v>16</v>
      </c>
      <c r="T345" s="3" t="s">
        <v>21</v>
      </c>
      <c r="U345" s="3" t="s">
        <v>22</v>
      </c>
      <c r="V345" s="3" t="s">
        <v>23</v>
      </c>
      <c r="W345" s="3" t="s">
        <v>24</v>
      </c>
      <c r="X345" s="3" t="s">
        <v>83</v>
      </c>
      <c r="Y345" s="3" t="s">
        <v>17</v>
      </c>
      <c r="Z345" s="3" t="s">
        <v>18</v>
      </c>
      <c r="AA345" s="3" t="s">
        <v>19</v>
      </c>
      <c r="AB345" s="3" t="s">
        <v>20</v>
      </c>
    </row>
    <row r="346" spans="1:28" x14ac:dyDescent="0.25">
      <c r="A346" s="50" t="s">
        <v>163</v>
      </c>
      <c r="B346" t="s">
        <v>229</v>
      </c>
      <c r="C346" s="14">
        <v>1</v>
      </c>
      <c r="D346" s="12">
        <v>127774826754.57074</v>
      </c>
      <c r="E346" s="12">
        <v>127774826754.57074</v>
      </c>
      <c r="F346" s="12">
        <v>0.45519402785969049</v>
      </c>
      <c r="G346" s="12">
        <v>0</v>
      </c>
      <c r="H346" s="12">
        <v>43679166666.666672</v>
      </c>
      <c r="I346" s="12">
        <v>50736041666.666664</v>
      </c>
      <c r="J346" s="12">
        <v>50736041666.666664</v>
      </c>
      <c r="K346" s="12">
        <v>-1.7924668495656085E-11</v>
      </c>
      <c r="L346" s="12">
        <v>-1.7924668495656085E-11</v>
      </c>
      <c r="M346" s="12">
        <v>0</v>
      </c>
      <c r="N346" s="12">
        <v>2.0000000000000001E-4</v>
      </c>
      <c r="O346" s="12">
        <v>-3.8283680555555497</v>
      </c>
      <c r="P346" s="12">
        <v>-3.8283680555555497</v>
      </c>
      <c r="Q346" s="12">
        <v>1.2551705902777779E-8</v>
      </c>
      <c r="R346" s="12">
        <v>0</v>
      </c>
      <c r="S346" s="12">
        <v>8.8635416666666692E-6</v>
      </c>
      <c r="T346" s="12">
        <v>1.5475937500000001E-5</v>
      </c>
      <c r="U346" s="12">
        <v>1.5475937500000001E-5</v>
      </c>
      <c r="V346" s="12">
        <v>0</v>
      </c>
      <c r="W346" s="12">
        <v>0</v>
      </c>
      <c r="X346" s="12">
        <v>3.1512847222222224</v>
      </c>
      <c r="Y346" s="12">
        <v>5706.6319444444443</v>
      </c>
      <c r="Z346" s="12">
        <v>-1.1999999999999999E-3</v>
      </c>
      <c r="AA346" s="12">
        <v>-1E-3</v>
      </c>
      <c r="AB346" s="5">
        <v>2</v>
      </c>
    </row>
    <row r="347" spans="1:28" x14ac:dyDescent="0.25">
      <c r="C347" s="5">
        <v>2</v>
      </c>
      <c r="D347" s="12">
        <v>123290194519.33609</v>
      </c>
      <c r="E347" s="12">
        <v>123290194519.33609</v>
      </c>
      <c r="F347" s="12">
        <v>0.43934040357233128</v>
      </c>
      <c r="G347" s="12">
        <v>0</v>
      </c>
      <c r="H347" s="12">
        <v>42162500000</v>
      </c>
      <c r="I347" s="12">
        <v>49014375000</v>
      </c>
      <c r="J347" s="12">
        <v>49014375000</v>
      </c>
      <c r="K347" s="12">
        <v>-1.7371399176954671E-11</v>
      </c>
      <c r="L347" s="12">
        <v>-1.7371399176954671E-11</v>
      </c>
      <c r="M347" s="12">
        <v>0</v>
      </c>
      <c r="N347" s="12">
        <v>2.0000000000000001E-4</v>
      </c>
      <c r="O347" s="12">
        <v>-5.440312500000001</v>
      </c>
      <c r="P347" s="12">
        <v>-5.440312500000001</v>
      </c>
      <c r="Q347" s="12">
        <v>1.2164003125E-8</v>
      </c>
      <c r="R347" s="12">
        <v>0</v>
      </c>
      <c r="S347" s="12">
        <v>8.1218750000000009E-6</v>
      </c>
      <c r="T347" s="12">
        <v>1.49684375E-5</v>
      </c>
      <c r="U347" s="12">
        <v>1.49684375E-5</v>
      </c>
      <c r="V347" s="12">
        <v>0</v>
      </c>
      <c r="W347" s="12">
        <v>0</v>
      </c>
      <c r="X347" s="12">
        <v>3.0465625000000003</v>
      </c>
      <c r="Y347" s="12">
        <v>5514.6875</v>
      </c>
      <c r="Z347" s="12">
        <f t="shared" ref="Z347:AA347" si="152">Z346+0.0002</f>
        <v>-9.999999999999998E-4</v>
      </c>
      <c r="AA347" s="12">
        <f t="shared" si="152"/>
        <v>-8.0000000000000004E-4</v>
      </c>
      <c r="AB347" s="5">
        <v>2</v>
      </c>
    </row>
    <row r="348" spans="1:28" x14ac:dyDescent="0.25">
      <c r="C348" s="5">
        <v>3</v>
      </c>
      <c r="D348" s="12">
        <v>119514868038.58792</v>
      </c>
      <c r="E348" s="12">
        <v>119514868038.58792</v>
      </c>
      <c r="F348" s="12">
        <v>0.42544566377397702</v>
      </c>
      <c r="G348" s="12">
        <v>0</v>
      </c>
      <c r="H348" s="12">
        <v>40812500000</v>
      </c>
      <c r="I348" s="12">
        <v>47301041666.666664</v>
      </c>
      <c r="J348" s="12">
        <v>47301041666.666664</v>
      </c>
      <c r="K348" s="12">
        <v>-1.6566643804298068E-11</v>
      </c>
      <c r="L348" s="12">
        <v>-1.6566643804298068E-11</v>
      </c>
      <c r="M348" s="12">
        <v>0</v>
      </c>
      <c r="N348" s="12">
        <v>2.0000000000000001E-4</v>
      </c>
      <c r="O348" s="12">
        <v>1.0074652777777757</v>
      </c>
      <c r="P348" s="12">
        <v>1.0074652777777757</v>
      </c>
      <c r="Q348" s="12">
        <v>1.1601480902777777E-8</v>
      </c>
      <c r="R348" s="12">
        <v>0</v>
      </c>
      <c r="S348" s="12">
        <v>9.421875000000002E-6</v>
      </c>
      <c r="T348" s="12">
        <v>1.4381770833333331E-5</v>
      </c>
      <c r="U348" s="12">
        <v>1.4381770833333331E-5</v>
      </c>
      <c r="V348" s="12">
        <v>0</v>
      </c>
      <c r="W348" s="12">
        <v>0</v>
      </c>
      <c r="X348" s="12">
        <v>2.9321180555555557</v>
      </c>
      <c r="Y348" s="12">
        <v>5315.7986111111113</v>
      </c>
      <c r="Z348" s="12">
        <f t="shared" ref="Z348:AA348" si="153">Z347+0.0002</f>
        <v>-7.9999999999999982E-4</v>
      </c>
      <c r="AA348" s="12">
        <f t="shared" si="153"/>
        <v>-6.0000000000000006E-4</v>
      </c>
      <c r="AB348" s="5">
        <v>2</v>
      </c>
    </row>
    <row r="349" spans="1:28" x14ac:dyDescent="0.25">
      <c r="C349" s="5">
        <v>4</v>
      </c>
      <c r="D349" s="12">
        <v>116448847312.32623</v>
      </c>
      <c r="E349" s="12">
        <v>116448847312.32623</v>
      </c>
      <c r="F349" s="12">
        <v>0.4135098084646277</v>
      </c>
      <c r="G349" s="12">
        <v>0</v>
      </c>
      <c r="H349" s="12">
        <v>39629166666.666672</v>
      </c>
      <c r="I349" s="12">
        <v>45596041666.666664</v>
      </c>
      <c r="J349" s="12">
        <v>45596041666.666664</v>
      </c>
      <c r="K349" s="12">
        <v>-1.5510402377686276E-11</v>
      </c>
      <c r="L349" s="12">
        <v>-1.5510402377686276E-11</v>
      </c>
      <c r="M349" s="12">
        <v>0</v>
      </c>
      <c r="N349" s="12">
        <v>2.0000000000000001E-4</v>
      </c>
      <c r="O349" s="12">
        <v>15.514965277777769</v>
      </c>
      <c r="P349" s="12">
        <v>15.514965277777769</v>
      </c>
      <c r="Q349" s="12">
        <v>1.0864139236111111E-8</v>
      </c>
      <c r="R349" s="12">
        <v>0</v>
      </c>
      <c r="S349" s="12">
        <v>1.2763541666666666E-5</v>
      </c>
      <c r="T349" s="12">
        <v>1.3715937499999998E-5</v>
      </c>
      <c r="U349" s="12">
        <v>1.3715937499999998E-5</v>
      </c>
      <c r="V349" s="12">
        <v>0</v>
      </c>
      <c r="W349" s="12">
        <v>0</v>
      </c>
      <c r="X349" s="12">
        <v>2.8079513888888892</v>
      </c>
      <c r="Y349" s="12">
        <v>5109.9652777777774</v>
      </c>
      <c r="Z349" s="12">
        <f t="shared" ref="Z349:AA349" si="154">Z348+0.0002</f>
        <v>-5.9999999999999984E-4</v>
      </c>
      <c r="AA349" s="12">
        <f t="shared" si="154"/>
        <v>-4.0000000000000007E-4</v>
      </c>
      <c r="AB349" s="5">
        <v>2</v>
      </c>
    </row>
    <row r="350" spans="1:28" x14ac:dyDescent="0.25">
      <c r="C350" s="5">
        <v>5</v>
      </c>
      <c r="D350" s="12">
        <v>114092132340.55103</v>
      </c>
      <c r="E350" s="12">
        <v>114092132340.55103</v>
      </c>
      <c r="F350" s="12">
        <v>0.40353283764428344</v>
      </c>
      <c r="G350" s="12">
        <v>0</v>
      </c>
      <c r="H350" s="12">
        <v>38612500000</v>
      </c>
      <c r="I350" s="12">
        <v>43899375000</v>
      </c>
      <c r="J350" s="12">
        <v>43899375000</v>
      </c>
      <c r="K350" s="12">
        <v>-1.4202674897119292E-11</v>
      </c>
      <c r="L350" s="12">
        <v>-1.4202674897119292E-11</v>
      </c>
      <c r="M350" s="12">
        <v>0</v>
      </c>
      <c r="N350" s="12">
        <v>2.0000000000000001E-4</v>
      </c>
      <c r="O350" s="12">
        <v>38.082187499999996</v>
      </c>
      <c r="P350" s="12">
        <v>38.082187499999996</v>
      </c>
      <c r="Q350" s="12">
        <v>9.9519781250000004E-9</v>
      </c>
      <c r="R350" s="12">
        <v>0</v>
      </c>
      <c r="S350" s="12">
        <v>1.8146874999999999E-5</v>
      </c>
      <c r="T350" s="12">
        <v>1.2970937499999999E-5</v>
      </c>
      <c r="U350" s="12">
        <v>1.2970937499999999E-5</v>
      </c>
      <c r="V350" s="12">
        <v>0</v>
      </c>
      <c r="W350" s="12">
        <v>0</v>
      </c>
      <c r="X350" s="12">
        <v>2.6740624999999998</v>
      </c>
      <c r="Y350" s="12">
        <v>4897.1875</v>
      </c>
      <c r="Z350" s="12">
        <f t="shared" ref="Z350:AA350" si="155">Z349+0.0002</f>
        <v>-3.9999999999999986E-4</v>
      </c>
      <c r="AA350" s="12">
        <f t="shared" si="155"/>
        <v>-2.0000000000000006E-4</v>
      </c>
      <c r="AB350" s="5">
        <v>2</v>
      </c>
    </row>
    <row r="351" spans="1:28" x14ac:dyDescent="0.25">
      <c r="C351" s="5">
        <v>6</v>
      </c>
      <c r="D351" s="12">
        <v>112444723123.26228</v>
      </c>
      <c r="E351" s="12">
        <v>112444723123.26228</v>
      </c>
      <c r="F351" s="12">
        <v>0.39551475131294406</v>
      </c>
      <c r="G351" s="12">
        <v>0</v>
      </c>
      <c r="H351" s="12">
        <v>37762500000</v>
      </c>
      <c r="I351" s="12">
        <v>42211041666.666664</v>
      </c>
      <c r="J351" s="12">
        <v>42211041666.666664</v>
      </c>
      <c r="K351" s="12">
        <v>-1.264346136259712E-11</v>
      </c>
      <c r="L351" s="12">
        <v>-1.264346136259712E-11</v>
      </c>
      <c r="M351" s="12">
        <v>0</v>
      </c>
      <c r="N351" s="12">
        <v>2.0000000000000001E-4</v>
      </c>
      <c r="O351" s="12">
        <v>68.709131944444408</v>
      </c>
      <c r="P351" s="12">
        <v>68.709131944444408</v>
      </c>
      <c r="Q351" s="12">
        <v>8.8649975694444457E-9</v>
      </c>
      <c r="R351" s="12">
        <v>0</v>
      </c>
      <c r="S351" s="12">
        <v>2.5571874999999996E-5</v>
      </c>
      <c r="T351" s="12">
        <v>1.2146770833333333E-5</v>
      </c>
      <c r="U351" s="12">
        <v>1.2146770833333333E-5</v>
      </c>
      <c r="V351" s="12">
        <v>0</v>
      </c>
      <c r="W351" s="12">
        <v>0</v>
      </c>
      <c r="X351" s="12">
        <v>2.5304513888888889</v>
      </c>
      <c r="Y351" s="12">
        <v>4677.4652777777774</v>
      </c>
      <c r="Z351" s="12">
        <f t="shared" ref="Z351:AA351" si="156">Z350+0.0002</f>
        <v>-1.9999999999999985E-4</v>
      </c>
      <c r="AA351" s="12">
        <f t="shared" si="156"/>
        <v>0</v>
      </c>
      <c r="AB351" s="5">
        <v>2</v>
      </c>
    </row>
    <row r="352" spans="1:28" x14ac:dyDescent="0.25">
      <c r="C352" s="5">
        <v>7</v>
      </c>
      <c r="D352" s="12">
        <v>111506619660.46002</v>
      </c>
      <c r="E352" s="12">
        <v>111506619660.46002</v>
      </c>
      <c r="F352" s="12">
        <v>0.38945554947060973</v>
      </c>
      <c r="G352" s="12">
        <v>0</v>
      </c>
      <c r="H352" s="12">
        <v>37079166666.666672</v>
      </c>
      <c r="I352" s="12">
        <v>40531041666.666664</v>
      </c>
      <c r="J352" s="12">
        <v>40531041666.666664</v>
      </c>
      <c r="K352" s="12">
        <v>-1.0832761774119762E-11</v>
      </c>
      <c r="L352" s="12">
        <v>-1.0832761774119762E-11</v>
      </c>
      <c r="M352" s="12">
        <v>0</v>
      </c>
      <c r="N352" s="12">
        <v>2.0000000000000001E-4</v>
      </c>
      <c r="O352" s="12">
        <v>107.39579861111109</v>
      </c>
      <c r="P352" s="12">
        <v>107.39579861111109</v>
      </c>
      <c r="Q352" s="12">
        <v>7.6031975694444466E-9</v>
      </c>
      <c r="R352" s="12">
        <v>0</v>
      </c>
      <c r="S352" s="12">
        <v>3.5038541666666665E-5</v>
      </c>
      <c r="T352" s="12">
        <v>1.1243437500000001E-5</v>
      </c>
      <c r="U352" s="12">
        <v>1.1243437500000001E-5</v>
      </c>
      <c r="V352" s="12">
        <v>0</v>
      </c>
      <c r="W352" s="12">
        <v>0</v>
      </c>
      <c r="X352" s="12">
        <v>2.3771180555555556</v>
      </c>
      <c r="Y352" s="12">
        <v>4450.7986111111113</v>
      </c>
      <c r="Z352" s="12">
        <f t="shared" ref="Z352:AA352" si="157">Z351+0.0002</f>
        <v>0</v>
      </c>
      <c r="AA352" s="12">
        <f t="shared" si="157"/>
        <v>2.0000000000000001E-4</v>
      </c>
      <c r="AB352" s="5">
        <v>2</v>
      </c>
    </row>
    <row r="353" spans="1:28" x14ac:dyDescent="0.25">
      <c r="C353" s="5">
        <v>8</v>
      </c>
      <c r="D353" s="12">
        <v>111277821952.14426</v>
      </c>
      <c r="E353" s="12">
        <v>111277821952.14426</v>
      </c>
      <c r="F353" s="12">
        <v>0.38535523211728034</v>
      </c>
      <c r="G353" s="12">
        <v>0</v>
      </c>
      <c r="H353" s="12">
        <v>36562500000</v>
      </c>
      <c r="I353" s="12">
        <v>38859375000</v>
      </c>
      <c r="J353" s="12">
        <v>38859375000</v>
      </c>
      <c r="K353" s="12">
        <v>-8.7705761316872122E-12</v>
      </c>
      <c r="L353" s="12">
        <v>-8.7705761316872122E-12</v>
      </c>
      <c r="M353" s="12">
        <v>0</v>
      </c>
      <c r="N353" s="12">
        <v>2.0000000000000001E-4</v>
      </c>
      <c r="O353" s="12">
        <v>154.14218749999998</v>
      </c>
      <c r="P353" s="12">
        <v>154.14218749999998</v>
      </c>
      <c r="Q353" s="12">
        <v>6.1665781249999998E-9</v>
      </c>
      <c r="R353" s="12">
        <v>0</v>
      </c>
      <c r="S353" s="12">
        <v>4.6546875000000005E-5</v>
      </c>
      <c r="T353" s="12">
        <v>1.02609375E-5</v>
      </c>
      <c r="U353" s="12">
        <v>1.02609375E-5</v>
      </c>
      <c r="V353" s="12">
        <v>0</v>
      </c>
      <c r="W353" s="12">
        <v>0</v>
      </c>
      <c r="X353" s="12">
        <v>2.2140624999999998</v>
      </c>
      <c r="Y353" s="12">
        <v>4217.1875</v>
      </c>
      <c r="Z353" s="12">
        <f t="shared" ref="Z353:AA353" si="158">Z352+0.0002</f>
        <v>2.0000000000000001E-4</v>
      </c>
      <c r="AA353" s="12">
        <f t="shared" si="158"/>
        <v>4.0000000000000002E-4</v>
      </c>
      <c r="AB353" s="5">
        <v>2</v>
      </c>
    </row>
    <row r="354" spans="1:28" x14ac:dyDescent="0.25">
      <c r="C354" s="5">
        <v>9</v>
      </c>
      <c r="D354" s="12">
        <v>111758329998.31494</v>
      </c>
      <c r="E354" s="12">
        <v>111758329998.31494</v>
      </c>
      <c r="F354" s="12">
        <v>0.3832137992529559</v>
      </c>
      <c r="G354" s="12">
        <v>0</v>
      </c>
      <c r="H354" s="12">
        <v>36212500000</v>
      </c>
      <c r="I354" s="12">
        <v>37196041666.666664</v>
      </c>
      <c r="J354" s="12">
        <v>37196041666.666664</v>
      </c>
      <c r="K354" s="12">
        <v>-6.4569044352994732E-12</v>
      </c>
      <c r="L354" s="12">
        <v>-6.4569044352994732E-12</v>
      </c>
      <c r="M354" s="12">
        <v>0</v>
      </c>
      <c r="N354" s="12">
        <v>2.0000000000000001E-4</v>
      </c>
      <c r="O354" s="12">
        <v>208.94829861111108</v>
      </c>
      <c r="P354" s="12">
        <v>208.94829861111108</v>
      </c>
      <c r="Q354" s="12">
        <v>4.5551392361111096E-9</v>
      </c>
      <c r="R354" s="12">
        <v>0</v>
      </c>
      <c r="S354" s="12">
        <v>6.0096875000000002E-5</v>
      </c>
      <c r="T354" s="12">
        <v>9.1992708333333326E-6</v>
      </c>
      <c r="U354" s="12">
        <v>9.1992708333333326E-6</v>
      </c>
      <c r="V354" s="12">
        <v>0</v>
      </c>
      <c r="W354" s="12">
        <v>0</v>
      </c>
      <c r="X354" s="12">
        <v>2.0412847222222221</v>
      </c>
      <c r="Y354" s="12">
        <v>3976.6319444444443</v>
      </c>
      <c r="Z354" s="12">
        <f t="shared" ref="Z354:AA354" si="159">Z353+0.0002</f>
        <v>4.0000000000000002E-4</v>
      </c>
      <c r="AA354" s="12">
        <f t="shared" si="159"/>
        <v>6.0000000000000006E-4</v>
      </c>
      <c r="AB354" s="5">
        <v>2</v>
      </c>
    </row>
    <row r="355" spans="1:28" x14ac:dyDescent="0.25">
      <c r="C355" s="5">
        <v>10</v>
      </c>
      <c r="D355" s="12">
        <v>112948143798.97211</v>
      </c>
      <c r="E355" s="12">
        <v>112948143798.97211</v>
      </c>
      <c r="F355" s="12">
        <v>0.38303125087763634</v>
      </c>
      <c r="G355" s="12">
        <v>0</v>
      </c>
      <c r="H355" s="12">
        <v>36029166666.666672</v>
      </c>
      <c r="I355" s="12">
        <v>35541041666.666664</v>
      </c>
      <c r="J355" s="12">
        <v>35541041666.666664</v>
      </c>
      <c r="K355" s="12">
        <v>-3.8917466849565444E-12</v>
      </c>
      <c r="L355" s="12">
        <v>-3.8917466849565444E-12</v>
      </c>
      <c r="M355" s="12">
        <v>0</v>
      </c>
      <c r="N355" s="12">
        <v>2.0000000000000001E-4</v>
      </c>
      <c r="O355" s="12">
        <v>271.81413194444451</v>
      </c>
      <c r="P355" s="12">
        <v>271.81413194444451</v>
      </c>
      <c r="Q355" s="12">
        <v>2.7688809027777746E-9</v>
      </c>
      <c r="R355" s="12">
        <v>0</v>
      </c>
      <c r="S355" s="12">
        <v>7.5688541666666691E-5</v>
      </c>
      <c r="T355" s="12">
        <v>8.0584374999999999E-6</v>
      </c>
      <c r="U355" s="12">
        <v>8.0584374999999999E-6</v>
      </c>
      <c r="V355" s="12">
        <v>0</v>
      </c>
      <c r="W355" s="12">
        <v>0</v>
      </c>
      <c r="X355" s="12">
        <v>1.858784722222222</v>
      </c>
      <c r="Y355" s="12">
        <v>3729.1319444444443</v>
      </c>
      <c r="Z355" s="12">
        <f t="shared" ref="Z355:AA355" si="160">Z354+0.0002</f>
        <v>6.0000000000000006E-4</v>
      </c>
      <c r="AA355" s="12">
        <f t="shared" si="160"/>
        <v>8.0000000000000004E-4</v>
      </c>
      <c r="AB355" s="5">
        <v>2</v>
      </c>
    </row>
    <row r="356" spans="1:28" x14ac:dyDescent="0.25">
      <c r="C356" s="5">
        <v>11</v>
      </c>
      <c r="D356" s="12">
        <v>114847263354.11577</v>
      </c>
      <c r="E356" s="12">
        <v>114847263354.11577</v>
      </c>
      <c r="F356" s="12">
        <v>0.38480758699132195</v>
      </c>
      <c r="G356" s="12">
        <v>0</v>
      </c>
      <c r="H356" s="12">
        <v>36012500000</v>
      </c>
      <c r="I356" s="12">
        <v>33894375000</v>
      </c>
      <c r="J356" s="12">
        <v>33894375000</v>
      </c>
      <c r="K356" s="12">
        <v>-1.0751028806584322E-12</v>
      </c>
      <c r="L356" s="12">
        <v>-1.0751028806584322E-12</v>
      </c>
      <c r="M356" s="12">
        <v>0</v>
      </c>
      <c r="N356" s="12">
        <v>2.0000000000000001E-4</v>
      </c>
      <c r="O356" s="12">
        <v>342.73968749999995</v>
      </c>
      <c r="P356" s="12">
        <v>342.73968749999995</v>
      </c>
      <c r="Q356" s="12">
        <v>8.078031249999998E-10</v>
      </c>
      <c r="R356" s="12">
        <v>0</v>
      </c>
      <c r="S356" s="12">
        <v>9.3321874999999997E-5</v>
      </c>
      <c r="T356" s="12">
        <v>6.8384374999999997E-6</v>
      </c>
      <c r="U356" s="12">
        <v>6.8384374999999997E-6</v>
      </c>
      <c r="V356" s="12">
        <v>0</v>
      </c>
      <c r="W356" s="12">
        <v>0</v>
      </c>
      <c r="X356" s="12">
        <v>1.6665624999999999</v>
      </c>
      <c r="Y356" s="12">
        <v>3474.6875</v>
      </c>
      <c r="Z356" s="12">
        <f t="shared" ref="Z356:AA356" si="161">Z355+0.0002</f>
        <v>8.0000000000000004E-4</v>
      </c>
      <c r="AA356" s="12">
        <f t="shared" si="161"/>
        <v>1E-3</v>
      </c>
      <c r="AB356" s="5">
        <v>2</v>
      </c>
    </row>
    <row r="357" spans="1:28" x14ac:dyDescent="0.25">
      <c r="B357" t="s">
        <v>230</v>
      </c>
      <c r="C357" s="14">
        <v>12</v>
      </c>
      <c r="D357" s="12">
        <v>117455688663.7459</v>
      </c>
      <c r="E357" s="12">
        <v>117455688663.7459</v>
      </c>
      <c r="F357" s="12">
        <v>0.38854280759401238</v>
      </c>
      <c r="G357" s="12">
        <v>0</v>
      </c>
      <c r="H357" s="12">
        <v>36162500000</v>
      </c>
      <c r="I357" s="12">
        <v>32256041666.66666</v>
      </c>
      <c r="J357" s="12">
        <v>32256041666.66666</v>
      </c>
      <c r="K357" s="12">
        <v>1.993026977594876E-12</v>
      </c>
      <c r="L357" s="12">
        <v>1.993026977594876E-12</v>
      </c>
      <c r="M357" s="12">
        <v>0</v>
      </c>
      <c r="N357" s="12">
        <v>2.0000000000000001E-4</v>
      </c>
      <c r="O357" s="12">
        <v>421.72496527777781</v>
      </c>
      <c r="P357" s="12">
        <v>421.72496527777781</v>
      </c>
      <c r="Q357" s="12">
        <v>-1.3280940972222268E-9</v>
      </c>
      <c r="R357" s="12">
        <v>0</v>
      </c>
      <c r="S357" s="12">
        <v>1.1299687500000003E-4</v>
      </c>
      <c r="T357" s="12">
        <v>5.5392708333333304E-6</v>
      </c>
      <c r="U357" s="12">
        <v>5.5392708333333304E-6</v>
      </c>
      <c r="V357" s="12">
        <v>0</v>
      </c>
      <c r="W357" s="12">
        <v>0</v>
      </c>
      <c r="X357" s="12">
        <v>1.464618055555555</v>
      </c>
      <c r="Y357" s="12">
        <v>3213.2986111111109</v>
      </c>
      <c r="Z357" s="12">
        <f t="shared" ref="Z357:AA357" si="162">Z356+0.0002</f>
        <v>1E-3</v>
      </c>
      <c r="AA357" s="12">
        <f t="shared" si="162"/>
        <v>1.2000000000000001E-3</v>
      </c>
      <c r="AB357" s="5">
        <v>2</v>
      </c>
    </row>
    <row r="361" spans="1:28" x14ac:dyDescent="0.25">
      <c r="A361" s="56" t="s">
        <v>303</v>
      </c>
      <c r="C361" s="3" t="s">
        <v>0</v>
      </c>
      <c r="D361" s="3" t="s">
        <v>1</v>
      </c>
      <c r="E361" s="3" t="s">
        <v>2</v>
      </c>
      <c r="F361" s="3" t="s">
        <v>3</v>
      </c>
      <c r="G361" s="3" t="s">
        <v>4</v>
      </c>
      <c r="H361" s="3" t="s">
        <v>232</v>
      </c>
      <c r="I361" s="3" t="s">
        <v>6</v>
      </c>
      <c r="J361" s="3" t="s">
        <v>7</v>
      </c>
      <c r="K361" s="3" t="s">
        <v>8</v>
      </c>
      <c r="L361" s="3" t="s">
        <v>9</v>
      </c>
      <c r="M361" s="3" t="s">
        <v>10</v>
      </c>
      <c r="N361" s="3" t="s">
        <v>11</v>
      </c>
      <c r="O361" s="3" t="s">
        <v>12</v>
      </c>
      <c r="P361" s="3" t="s">
        <v>13</v>
      </c>
      <c r="Q361" s="3" t="s">
        <v>14</v>
      </c>
      <c r="R361" s="3" t="s">
        <v>15</v>
      </c>
      <c r="S361" s="3" t="s">
        <v>16</v>
      </c>
      <c r="T361" s="3" t="s">
        <v>21</v>
      </c>
      <c r="U361" s="3" t="s">
        <v>22</v>
      </c>
      <c r="V361" s="3" t="s">
        <v>23</v>
      </c>
      <c r="W361" s="3" t="s">
        <v>24</v>
      </c>
      <c r="X361" s="3" t="s">
        <v>83</v>
      </c>
      <c r="Y361" s="3" t="s">
        <v>17</v>
      </c>
      <c r="Z361" s="3" t="s">
        <v>18</v>
      </c>
      <c r="AA361" s="3" t="s">
        <v>19</v>
      </c>
      <c r="AB361" s="3" t="s">
        <v>20</v>
      </c>
    </row>
    <row r="362" spans="1:28" x14ac:dyDescent="0.25">
      <c r="A362" s="50" t="s">
        <v>163</v>
      </c>
      <c r="B362" t="s">
        <v>229</v>
      </c>
      <c r="C362" s="14">
        <v>1</v>
      </c>
      <c r="D362" s="12">
        <v>125177857759.71017</v>
      </c>
      <c r="E362" s="12">
        <v>125177857759.71017</v>
      </c>
      <c r="F362" s="12">
        <v>0.44628777347150844</v>
      </c>
      <c r="G362" s="12">
        <v>0</v>
      </c>
      <c r="H362" s="12">
        <v>42837500000.000008</v>
      </c>
      <c r="I362" s="12">
        <v>49871041666.666672</v>
      </c>
      <c r="J362" s="12">
        <v>49871041666.666672</v>
      </c>
      <c r="K362" s="12">
        <v>-1.7773776863282974E-11</v>
      </c>
      <c r="L362" s="12">
        <v>-1.7773776863282974E-11</v>
      </c>
      <c r="M362" s="12">
        <v>0</v>
      </c>
      <c r="N362" s="12">
        <v>2.0000000000000001E-4</v>
      </c>
      <c r="O362" s="12">
        <v>-8.6642013888888716</v>
      </c>
      <c r="P362" s="12">
        <v>-8.6642013888888716</v>
      </c>
      <c r="Q362" s="12">
        <v>1.2445264236111112E-8</v>
      </c>
      <c r="R362" s="12">
        <v>0</v>
      </c>
      <c r="S362" s="12">
        <v>7.4718750000000054E-6</v>
      </c>
      <c r="T362" s="12">
        <v>1.5261770833333333E-5</v>
      </c>
      <c r="U362" s="12">
        <v>1.5261770833333333E-5</v>
      </c>
      <c r="V362" s="12">
        <v>0</v>
      </c>
      <c r="W362" s="12">
        <v>0</v>
      </c>
      <c r="X362" s="12">
        <v>3.1037847222222226</v>
      </c>
      <c r="Y362" s="12">
        <v>5614.1319444444443</v>
      </c>
      <c r="Z362" s="12">
        <v>-1.1999999999999999E-3</v>
      </c>
      <c r="AA362" s="12">
        <v>-1E-3</v>
      </c>
      <c r="AB362" s="5">
        <v>2</v>
      </c>
    </row>
    <row r="363" spans="1:28" x14ac:dyDescent="0.25">
      <c r="C363" s="5">
        <v>2</v>
      </c>
      <c r="D363" s="12">
        <v>115499287534.75439</v>
      </c>
      <c r="E363" s="12">
        <v>115499287534.75439</v>
      </c>
      <c r="F363" s="12">
        <v>0.41262164040778498</v>
      </c>
      <c r="G363" s="12">
        <v>0</v>
      </c>
      <c r="H363" s="12">
        <v>39637500000</v>
      </c>
      <c r="I363" s="12">
        <v>46419375000</v>
      </c>
      <c r="J363" s="12">
        <v>46419375000</v>
      </c>
      <c r="K363" s="12">
        <v>-1.6918724279835329E-11</v>
      </c>
      <c r="L363" s="12">
        <v>-1.6918724279835329E-11</v>
      </c>
      <c r="M363" s="12">
        <v>0</v>
      </c>
      <c r="N363" s="12">
        <v>2.0000000000000001E-4</v>
      </c>
      <c r="O363" s="12">
        <v>-19.947812500000001</v>
      </c>
      <c r="P363" s="12">
        <v>-19.947812500000001</v>
      </c>
      <c r="Q363" s="12">
        <v>1.1844678125000002E-8</v>
      </c>
      <c r="R363" s="12">
        <v>0</v>
      </c>
      <c r="S363" s="12">
        <v>3.9468750000000011E-6</v>
      </c>
      <c r="T363" s="12">
        <v>1.4325937499999999E-5</v>
      </c>
      <c r="U363" s="12">
        <v>1.4325937499999999E-5</v>
      </c>
      <c r="V363" s="12">
        <v>0</v>
      </c>
      <c r="W363" s="12">
        <v>0</v>
      </c>
      <c r="X363" s="12">
        <v>2.9040625000000002</v>
      </c>
      <c r="Y363" s="12">
        <v>5237.1875</v>
      </c>
      <c r="Z363" s="12">
        <f t="shared" ref="Z363:AA363" si="163">Z362+0.0002</f>
        <v>-9.999999999999998E-4</v>
      </c>
      <c r="AA363" s="12">
        <f t="shared" si="163"/>
        <v>-8.0000000000000004E-4</v>
      </c>
      <c r="AB363" s="5">
        <v>2</v>
      </c>
    </row>
    <row r="364" spans="1:28" x14ac:dyDescent="0.25">
      <c r="C364" s="5">
        <v>3</v>
      </c>
      <c r="D364" s="12">
        <v>106530023064.28513</v>
      </c>
      <c r="E364" s="12">
        <v>106530023064.28513</v>
      </c>
      <c r="F364" s="12">
        <v>0.38091439183306652</v>
      </c>
      <c r="G364" s="12">
        <v>0</v>
      </c>
      <c r="H364" s="12">
        <v>36604166666.666672</v>
      </c>
      <c r="I364" s="12">
        <v>42976041666.666664</v>
      </c>
      <c r="J364" s="12">
        <v>42976041666.666664</v>
      </c>
      <c r="K364" s="12">
        <v>-1.5812185642432501E-11</v>
      </c>
      <c r="L364" s="12">
        <v>-1.5812185642432501E-11</v>
      </c>
      <c r="M364" s="12">
        <v>0</v>
      </c>
      <c r="N364" s="12">
        <v>2.0000000000000001E-4</v>
      </c>
      <c r="O364" s="12">
        <v>-23.171701388888888</v>
      </c>
      <c r="P364" s="12">
        <v>-23.171701388888888</v>
      </c>
      <c r="Q364" s="12">
        <v>1.1069272569444443E-8</v>
      </c>
      <c r="R364" s="12">
        <v>0</v>
      </c>
      <c r="S364" s="12">
        <v>2.4635416666666695E-6</v>
      </c>
      <c r="T364" s="12">
        <v>1.3310937499999997E-5</v>
      </c>
      <c r="U364" s="12">
        <v>1.3310937499999997E-5</v>
      </c>
      <c r="V364" s="12">
        <v>0</v>
      </c>
      <c r="W364" s="12">
        <v>0</v>
      </c>
      <c r="X364" s="12">
        <v>2.6946180555555554</v>
      </c>
      <c r="Y364" s="12">
        <v>4853.2986111111113</v>
      </c>
      <c r="Z364" s="12">
        <f t="shared" ref="Z364:AA364" si="164">Z363+0.0002</f>
        <v>-7.9999999999999982E-4</v>
      </c>
      <c r="AA364" s="12">
        <f t="shared" si="164"/>
        <v>-6.0000000000000006E-4</v>
      </c>
      <c r="AB364" s="5">
        <v>2</v>
      </c>
    </row>
    <row r="365" spans="1:28" x14ac:dyDescent="0.25">
      <c r="C365" s="5">
        <v>4</v>
      </c>
      <c r="D365" s="12">
        <v>98270064348.302307</v>
      </c>
      <c r="E365" s="12">
        <v>98270064348.302307</v>
      </c>
      <c r="F365" s="12">
        <v>0.351166027747353</v>
      </c>
      <c r="G365" s="12">
        <v>0</v>
      </c>
      <c r="H365" s="12">
        <v>33737500000.000004</v>
      </c>
      <c r="I365" s="12">
        <v>39541041666.666664</v>
      </c>
      <c r="J365" s="12">
        <v>39541041666.666664</v>
      </c>
      <c r="K365" s="12">
        <v>-1.4454160951074481E-11</v>
      </c>
      <c r="L365" s="12">
        <v>-1.4454160951074481E-11</v>
      </c>
      <c r="M365" s="12">
        <v>0</v>
      </c>
      <c r="N365" s="12">
        <v>2.0000000000000001E-4</v>
      </c>
      <c r="O365" s="12">
        <v>-18.335868055555558</v>
      </c>
      <c r="P365" s="12">
        <v>-18.335868055555558</v>
      </c>
      <c r="Q365" s="12">
        <v>1.0119047569444444E-8</v>
      </c>
      <c r="R365" s="12">
        <v>0</v>
      </c>
      <c r="S365" s="12">
        <v>3.0218750000000006E-6</v>
      </c>
      <c r="T365" s="12">
        <v>1.2216770833333332E-5</v>
      </c>
      <c r="U365" s="12">
        <v>1.2216770833333332E-5</v>
      </c>
      <c r="V365" s="12">
        <v>0</v>
      </c>
      <c r="W365" s="12">
        <v>0</v>
      </c>
      <c r="X365" s="12">
        <v>2.4754513888888892</v>
      </c>
      <c r="Y365" s="12">
        <v>4462.4652777777774</v>
      </c>
      <c r="Z365" s="12">
        <f t="shared" ref="Z365:AA365" si="165">Z364+0.0002</f>
        <v>-5.9999999999999984E-4</v>
      </c>
      <c r="AA365" s="12">
        <f t="shared" si="165"/>
        <v>-4.0000000000000007E-4</v>
      </c>
      <c r="AB365" s="5">
        <v>2</v>
      </c>
    </row>
    <row r="366" spans="1:28" x14ac:dyDescent="0.25">
      <c r="C366" s="5">
        <v>5</v>
      </c>
      <c r="D366" s="12">
        <v>90719411386.805969</v>
      </c>
      <c r="E366" s="12">
        <v>90719411386.805969</v>
      </c>
      <c r="F366" s="12">
        <v>0.32337654815064454</v>
      </c>
      <c r="G366" s="12">
        <v>0</v>
      </c>
      <c r="H366" s="12">
        <v>31037500000</v>
      </c>
      <c r="I366" s="12">
        <v>36114375000</v>
      </c>
      <c r="J366" s="12">
        <v>36114375000</v>
      </c>
      <c r="K366" s="12">
        <v>-1.2844650205761271E-11</v>
      </c>
      <c r="L366" s="12">
        <v>-1.2844650205761271E-11</v>
      </c>
      <c r="M366" s="12">
        <v>0</v>
      </c>
      <c r="N366" s="12">
        <v>2.0000000000000001E-4</v>
      </c>
      <c r="O366" s="12">
        <v>-5.4403125000000045</v>
      </c>
      <c r="P366" s="12">
        <v>-5.4403125000000045</v>
      </c>
      <c r="Q366" s="12">
        <v>8.9940031249999991E-9</v>
      </c>
      <c r="R366" s="12">
        <v>0</v>
      </c>
      <c r="S366" s="12">
        <v>5.6218749999999994E-6</v>
      </c>
      <c r="T366" s="12">
        <v>1.1043437499999999E-5</v>
      </c>
      <c r="U366" s="12">
        <v>1.1043437499999999E-5</v>
      </c>
      <c r="V366" s="12">
        <v>0</v>
      </c>
      <c r="W366" s="12">
        <v>0</v>
      </c>
      <c r="X366" s="12">
        <v>2.2465625</v>
      </c>
      <c r="Y366" s="12">
        <v>4064.6875</v>
      </c>
      <c r="Z366" s="12">
        <f t="shared" ref="Z366:AA366" si="166">Z365+0.0002</f>
        <v>-3.9999999999999986E-4</v>
      </c>
      <c r="AA366" s="12">
        <f t="shared" si="166"/>
        <v>-2.0000000000000006E-4</v>
      </c>
      <c r="AB366" s="5">
        <v>2</v>
      </c>
    </row>
    <row r="367" spans="1:28" x14ac:dyDescent="0.25">
      <c r="C367" s="5">
        <v>6</v>
      </c>
      <c r="D367" s="12">
        <v>83878064179.796112</v>
      </c>
      <c r="E367" s="12">
        <v>83878064179.796112</v>
      </c>
      <c r="F367" s="12">
        <v>0.29754595304294096</v>
      </c>
      <c r="G367" s="12">
        <v>0</v>
      </c>
      <c r="H367" s="12">
        <v>28504166666.666672</v>
      </c>
      <c r="I367" s="12">
        <v>32696041666.666664</v>
      </c>
      <c r="J367" s="12">
        <v>32696041666.666664</v>
      </c>
      <c r="K367" s="12">
        <v>-1.0983653406492873E-11</v>
      </c>
      <c r="L367" s="12">
        <v>-1.0983653406492873E-11</v>
      </c>
      <c r="M367" s="12">
        <v>0</v>
      </c>
      <c r="N367" s="12">
        <v>2.0000000000000001E-4</v>
      </c>
      <c r="O367" s="12">
        <v>15.514965277777748</v>
      </c>
      <c r="P367" s="12">
        <v>15.514965277777748</v>
      </c>
      <c r="Q367" s="12">
        <v>7.6941392361111113E-9</v>
      </c>
      <c r="R367" s="12">
        <v>0</v>
      </c>
      <c r="S367" s="12">
        <v>1.0263541666666666E-5</v>
      </c>
      <c r="T367" s="12">
        <v>9.790937499999999E-6</v>
      </c>
      <c r="U367" s="12">
        <v>9.790937499999999E-6</v>
      </c>
      <c r="V367" s="12">
        <v>0</v>
      </c>
      <c r="W367" s="12">
        <v>0</v>
      </c>
      <c r="X367" s="12">
        <v>2.0079513888888885</v>
      </c>
      <c r="Y367" s="12">
        <v>3659.9652777777774</v>
      </c>
      <c r="Z367" s="12">
        <f t="shared" ref="Z367:AA367" si="167">Z366+0.0002</f>
        <v>-1.9999999999999985E-4</v>
      </c>
      <c r="AA367" s="12">
        <f t="shared" si="167"/>
        <v>0</v>
      </c>
      <c r="AB367" s="5">
        <v>2</v>
      </c>
    </row>
    <row r="368" spans="1:28" x14ac:dyDescent="0.25">
      <c r="C368" s="5">
        <v>7</v>
      </c>
      <c r="D368" s="12">
        <v>77746022727.27272</v>
      </c>
      <c r="E368" s="12">
        <v>77746022727.27272</v>
      </c>
      <c r="F368" s="12">
        <v>0.27367424242424243</v>
      </c>
      <c r="G368" s="12">
        <v>0</v>
      </c>
      <c r="H368" s="12">
        <v>26137500000.000004</v>
      </c>
      <c r="I368" s="12">
        <v>29286041666.666664</v>
      </c>
      <c r="J368" s="12">
        <v>29286041666.666664</v>
      </c>
      <c r="K368" s="12">
        <v>-8.8711705532692888E-12</v>
      </c>
      <c r="L368" s="12">
        <v>-8.8711705532692888E-12</v>
      </c>
      <c r="M368" s="12">
        <v>0</v>
      </c>
      <c r="N368" s="12">
        <v>2.0000000000000001E-4</v>
      </c>
      <c r="O368" s="12">
        <v>44.529965277777762</v>
      </c>
      <c r="P368" s="12">
        <v>44.529965277777762</v>
      </c>
      <c r="Q368" s="12">
        <v>6.2194559027777791E-9</v>
      </c>
      <c r="R368" s="12">
        <v>0</v>
      </c>
      <c r="S368" s="12">
        <v>1.6946874999999997E-5</v>
      </c>
      <c r="T368" s="12">
        <v>8.4592708333333329E-6</v>
      </c>
      <c r="U368" s="12">
        <v>8.4592708333333329E-6</v>
      </c>
      <c r="V368" s="12">
        <v>0</v>
      </c>
      <c r="W368" s="12">
        <v>0</v>
      </c>
      <c r="X368" s="12">
        <v>1.7596180555555556</v>
      </c>
      <c r="Y368" s="12">
        <v>3248.2986111111113</v>
      </c>
      <c r="Z368" s="12">
        <f t="shared" ref="Z368:AA368" si="168">Z367+0.0002</f>
        <v>0</v>
      </c>
      <c r="AA368" s="12">
        <f t="shared" si="168"/>
        <v>2.0000000000000001E-4</v>
      </c>
      <c r="AB368" s="5">
        <v>2</v>
      </c>
    </row>
    <row r="369" spans="1:28" x14ac:dyDescent="0.25">
      <c r="C369" s="5">
        <v>8</v>
      </c>
      <c r="D369" s="12">
        <v>72323287029.23584</v>
      </c>
      <c r="E369" s="12">
        <v>72323287029.23584</v>
      </c>
      <c r="F369" s="12">
        <v>0.25176141629454885</v>
      </c>
      <c r="G369" s="12">
        <v>0</v>
      </c>
      <c r="H369" s="12">
        <v>23937500000</v>
      </c>
      <c r="I369" s="12">
        <v>25884375000</v>
      </c>
      <c r="J369" s="12">
        <v>25884375000</v>
      </c>
      <c r="K369" s="12">
        <v>-6.5072016460905123E-12</v>
      </c>
      <c r="L369" s="12">
        <v>-6.5072016460905123E-12</v>
      </c>
      <c r="M369" s="12">
        <v>0</v>
      </c>
      <c r="N369" s="12">
        <v>2.0000000000000001E-4</v>
      </c>
      <c r="O369" s="12">
        <v>81.604687499999983</v>
      </c>
      <c r="P369" s="12">
        <v>81.604687499999983</v>
      </c>
      <c r="Q369" s="12">
        <v>4.5699531250000001E-9</v>
      </c>
      <c r="R369" s="12">
        <v>0</v>
      </c>
      <c r="S369" s="12">
        <v>2.5671875000000006E-5</v>
      </c>
      <c r="T369" s="12">
        <v>7.0484374999999985E-6</v>
      </c>
      <c r="U369" s="12">
        <v>7.0484374999999985E-6</v>
      </c>
      <c r="V369" s="12">
        <v>0</v>
      </c>
      <c r="W369" s="12">
        <v>0</v>
      </c>
      <c r="X369" s="12">
        <v>1.5015624999999999</v>
      </c>
      <c r="Y369" s="12">
        <v>2829.6875</v>
      </c>
      <c r="Z369" s="12">
        <f t="shared" ref="Z369:AA369" si="169">Z368+0.0002</f>
        <v>2.0000000000000001E-4</v>
      </c>
      <c r="AA369" s="12">
        <f t="shared" si="169"/>
        <v>4.0000000000000002E-4</v>
      </c>
      <c r="AB369" s="5">
        <v>2</v>
      </c>
    </row>
    <row r="370" spans="1:28" x14ac:dyDescent="0.25">
      <c r="C370" s="5">
        <v>9</v>
      </c>
      <c r="D370" s="12">
        <v>67609857085.685394</v>
      </c>
      <c r="E370" s="12">
        <v>67609857085.685394</v>
      </c>
      <c r="F370" s="12">
        <v>0.2318074746538602</v>
      </c>
      <c r="G370" s="12">
        <v>0</v>
      </c>
      <c r="H370" s="12">
        <v>21904166666.666668</v>
      </c>
      <c r="I370" s="12">
        <v>22491041666.666664</v>
      </c>
      <c r="J370" s="12">
        <v>22491041666.666664</v>
      </c>
      <c r="K370" s="12">
        <v>-3.891746684956546E-12</v>
      </c>
      <c r="L370" s="12">
        <v>-3.891746684956546E-12</v>
      </c>
      <c r="M370" s="12">
        <v>0</v>
      </c>
      <c r="N370" s="12">
        <v>2.0000000000000001E-4</v>
      </c>
      <c r="O370" s="12">
        <v>126.73913194444441</v>
      </c>
      <c r="P370" s="12">
        <v>126.73913194444441</v>
      </c>
      <c r="Q370" s="12">
        <v>2.7456309027777759E-9</v>
      </c>
      <c r="R370" s="12">
        <v>0</v>
      </c>
      <c r="S370" s="12">
        <v>3.6438541666666665E-5</v>
      </c>
      <c r="T370" s="12">
        <v>5.5584374999999984E-6</v>
      </c>
      <c r="U370" s="12">
        <v>5.5584374999999984E-6</v>
      </c>
      <c r="V370" s="12">
        <v>0</v>
      </c>
      <c r="W370" s="12">
        <v>0</v>
      </c>
      <c r="X370" s="12">
        <v>1.233784722222222</v>
      </c>
      <c r="Y370" s="12">
        <v>2404.1319444444443</v>
      </c>
      <c r="Z370" s="12">
        <f t="shared" ref="Z370:AA370" si="170">Z369+0.0002</f>
        <v>4.0000000000000002E-4</v>
      </c>
      <c r="AA370" s="12">
        <f t="shared" si="170"/>
        <v>6.0000000000000006E-4</v>
      </c>
      <c r="AB370" s="5">
        <v>2</v>
      </c>
    </row>
    <row r="371" spans="1:28" x14ac:dyDescent="0.25">
      <c r="C371" s="5">
        <v>10</v>
      </c>
      <c r="D371" s="12">
        <v>63605732896.621445</v>
      </c>
      <c r="E371" s="12">
        <v>63605732896.621445</v>
      </c>
      <c r="F371" s="12">
        <v>0.21381241750217644</v>
      </c>
      <c r="G371" s="12">
        <v>0</v>
      </c>
      <c r="H371" s="12">
        <v>20037500000</v>
      </c>
      <c r="I371" s="12">
        <v>19106041666.66666</v>
      </c>
      <c r="J371" s="12">
        <v>19106041666.66666</v>
      </c>
      <c r="K371" s="12">
        <v>-1.0248056698673906E-12</v>
      </c>
      <c r="L371" s="12">
        <v>-1.0248056698673906E-12</v>
      </c>
      <c r="M371" s="12">
        <v>0</v>
      </c>
      <c r="N371" s="12">
        <v>2.0000000000000001E-4</v>
      </c>
      <c r="O371" s="12">
        <v>179.93329861111116</v>
      </c>
      <c r="P371" s="12">
        <v>179.93329861111116</v>
      </c>
      <c r="Q371" s="12">
        <v>7.4648923611110744E-10</v>
      </c>
      <c r="R371" s="12">
        <v>0</v>
      </c>
      <c r="S371" s="12">
        <v>4.9246875000000023E-5</v>
      </c>
      <c r="T371" s="12">
        <v>3.9892708333333316E-6</v>
      </c>
      <c r="U371" s="12">
        <v>3.9892708333333316E-6</v>
      </c>
      <c r="V371" s="12">
        <v>0</v>
      </c>
      <c r="W371" s="12">
        <v>0</v>
      </c>
      <c r="X371" s="12">
        <v>0.95628472222222194</v>
      </c>
      <c r="Y371" s="12">
        <v>1971.6319444444439</v>
      </c>
      <c r="Z371" s="12">
        <f t="shared" ref="Z371:AA371" si="171">Z370+0.0002</f>
        <v>6.0000000000000006E-4</v>
      </c>
      <c r="AA371" s="12">
        <f t="shared" si="171"/>
        <v>8.0000000000000004E-4</v>
      </c>
      <c r="AB371" s="5">
        <v>2</v>
      </c>
    </row>
    <row r="372" spans="1:28" x14ac:dyDescent="0.25">
      <c r="C372" s="5">
        <v>11</v>
      </c>
      <c r="D372" s="12">
        <v>60310914462.043976</v>
      </c>
      <c r="E372" s="12">
        <v>60310914462.043976</v>
      </c>
      <c r="F372" s="12">
        <v>0.19777624483949785</v>
      </c>
      <c r="G372" s="12">
        <v>0</v>
      </c>
      <c r="H372" s="12">
        <v>18337500000</v>
      </c>
      <c r="I372" s="12">
        <v>15729375000</v>
      </c>
      <c r="J372" s="12">
        <v>15729375000</v>
      </c>
      <c r="K372" s="12">
        <v>2.0936213991769481E-12</v>
      </c>
      <c r="L372" s="12">
        <v>2.0936213991769481E-12</v>
      </c>
      <c r="M372" s="12">
        <v>0</v>
      </c>
      <c r="N372" s="12">
        <v>2.0000000000000001E-4</v>
      </c>
      <c r="O372" s="12">
        <v>241.18718749999994</v>
      </c>
      <c r="P372" s="12">
        <v>241.18718749999994</v>
      </c>
      <c r="Q372" s="12">
        <v>-1.4274718750000004E-9</v>
      </c>
      <c r="R372" s="12">
        <v>0</v>
      </c>
      <c r="S372" s="12">
        <v>6.4096874999999991E-5</v>
      </c>
      <c r="T372" s="12">
        <v>2.3409374999999991E-6</v>
      </c>
      <c r="U372" s="12">
        <v>2.3409374999999991E-6</v>
      </c>
      <c r="V372" s="12">
        <v>0</v>
      </c>
      <c r="W372" s="12">
        <v>0</v>
      </c>
      <c r="X372" s="12">
        <v>0.66906249999999989</v>
      </c>
      <c r="Y372" s="12">
        <v>1532.1875</v>
      </c>
      <c r="Z372" s="12">
        <f t="shared" ref="Z372:AA372" si="172">Z371+0.0002</f>
        <v>8.0000000000000004E-4</v>
      </c>
      <c r="AA372" s="12">
        <f t="shared" si="172"/>
        <v>1E-3</v>
      </c>
      <c r="AB372" s="5">
        <v>2</v>
      </c>
    </row>
    <row r="373" spans="1:28" x14ac:dyDescent="0.25">
      <c r="B373" t="s">
        <v>230</v>
      </c>
      <c r="C373" s="14">
        <v>12</v>
      </c>
      <c r="D373" s="12">
        <v>57725401781.952972</v>
      </c>
      <c r="E373" s="12">
        <v>57725401781.952972</v>
      </c>
      <c r="F373" s="12">
        <v>0.18369895666582409</v>
      </c>
      <c r="G373" s="12">
        <v>0</v>
      </c>
      <c r="H373" s="12">
        <v>16804166666.666664</v>
      </c>
      <c r="I373" s="12">
        <v>12361041666.666656</v>
      </c>
      <c r="J373" s="12">
        <v>12361041666.666656</v>
      </c>
      <c r="K373" s="12">
        <v>5.4635345221764832E-12</v>
      </c>
      <c r="L373" s="12">
        <v>5.4635345221764832E-12</v>
      </c>
      <c r="M373" s="12">
        <v>0</v>
      </c>
      <c r="N373" s="12">
        <v>2.0000000000000001E-4</v>
      </c>
      <c r="O373" s="12">
        <v>310.50079861111112</v>
      </c>
      <c r="P373" s="12">
        <v>310.50079861111112</v>
      </c>
      <c r="Q373" s="12">
        <v>-3.7762524305555609E-9</v>
      </c>
      <c r="R373" s="12">
        <v>0</v>
      </c>
      <c r="S373" s="12">
        <v>8.0988541666666684E-5</v>
      </c>
      <c r="T373" s="12">
        <v>6.1343749999999577E-7</v>
      </c>
      <c r="U373" s="12">
        <v>6.1343749999999577E-7</v>
      </c>
      <c r="V373" s="12">
        <v>0</v>
      </c>
      <c r="W373" s="12">
        <v>0</v>
      </c>
      <c r="X373" s="12">
        <v>0.37211805555555477</v>
      </c>
      <c r="Y373" s="12">
        <v>1085.7986111111104</v>
      </c>
      <c r="Z373" s="12">
        <f t="shared" ref="Z373:AA373" si="173">Z372+0.0002</f>
        <v>1E-3</v>
      </c>
      <c r="AA373" s="12">
        <f t="shared" si="173"/>
        <v>1.2000000000000001E-3</v>
      </c>
      <c r="AB373" s="5">
        <v>2</v>
      </c>
    </row>
    <row r="376" spans="1:28" x14ac:dyDescent="0.25">
      <c r="A376" s="56" t="s">
        <v>304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x14ac:dyDescent="0.25">
      <c r="A377" s="50" t="s">
        <v>163</v>
      </c>
      <c r="B377" t="s">
        <v>229</v>
      </c>
      <c r="C377" s="3" t="s">
        <v>0</v>
      </c>
      <c r="D377" s="3" t="s">
        <v>1</v>
      </c>
      <c r="E377" s="3" t="s">
        <v>2</v>
      </c>
      <c r="F377" s="3" t="s">
        <v>3</v>
      </c>
      <c r="G377" s="3" t="s">
        <v>4</v>
      </c>
      <c r="H377" s="3" t="s">
        <v>232</v>
      </c>
      <c r="I377" s="3" t="s">
        <v>6</v>
      </c>
      <c r="J377" s="3" t="s">
        <v>7</v>
      </c>
      <c r="K377" s="3" t="s">
        <v>8</v>
      </c>
      <c r="L377" s="3" t="s">
        <v>9</v>
      </c>
      <c r="M377" s="3" t="s">
        <v>10</v>
      </c>
      <c r="N377" s="3" t="s">
        <v>11</v>
      </c>
      <c r="O377" s="3" t="s">
        <v>12</v>
      </c>
      <c r="P377" s="3" t="s">
        <v>13</v>
      </c>
      <c r="Q377" s="3" t="s">
        <v>14</v>
      </c>
      <c r="R377" s="3" t="s">
        <v>15</v>
      </c>
      <c r="S377" s="3" t="s">
        <v>16</v>
      </c>
      <c r="T377" s="3" t="s">
        <v>21</v>
      </c>
      <c r="U377" s="3" t="s">
        <v>22</v>
      </c>
      <c r="V377" s="3" t="s">
        <v>23</v>
      </c>
      <c r="W377" s="3" t="s">
        <v>24</v>
      </c>
      <c r="X377" s="3" t="s">
        <v>83</v>
      </c>
      <c r="Y377" s="3" t="s">
        <v>17</v>
      </c>
      <c r="Z377" s="3" t="s">
        <v>18</v>
      </c>
      <c r="AA377" s="3" t="s">
        <v>19</v>
      </c>
      <c r="AB377" s="3" t="s">
        <v>20</v>
      </c>
    </row>
    <row r="378" spans="1:28" x14ac:dyDescent="0.25">
      <c r="C378" s="14">
        <v>1</v>
      </c>
      <c r="D378" s="12">
        <v>122580888764.84962</v>
      </c>
      <c r="E378" s="12">
        <v>122580888764.84962</v>
      </c>
      <c r="F378" s="12">
        <v>0.43738151908332634</v>
      </c>
      <c r="G378" s="12">
        <v>0</v>
      </c>
      <c r="H378" s="12">
        <v>41995833333.333344</v>
      </c>
      <c r="I378" s="12">
        <v>49006041666.666672</v>
      </c>
      <c r="J378" s="12">
        <v>49006041666.666672</v>
      </c>
      <c r="K378" s="12">
        <v>-1.762288523090986E-11</v>
      </c>
      <c r="L378" s="12">
        <v>-1.762288523090986E-11</v>
      </c>
      <c r="M378" s="12">
        <v>0</v>
      </c>
      <c r="N378" s="12">
        <v>2.0000000000000001E-4</v>
      </c>
      <c r="O378" s="12">
        <v>-13.500034722222193</v>
      </c>
      <c r="P378" s="12">
        <v>-13.500034722222193</v>
      </c>
      <c r="Q378" s="12">
        <v>1.2338822569444446E-8</v>
      </c>
      <c r="R378" s="12">
        <v>0</v>
      </c>
      <c r="S378" s="12">
        <v>6.0802083333333425E-6</v>
      </c>
      <c r="T378" s="12">
        <v>1.5047604166666667E-5</v>
      </c>
      <c r="U378" s="12">
        <v>1.5047604166666667E-5</v>
      </c>
      <c r="V378" s="12">
        <v>0</v>
      </c>
      <c r="W378" s="12">
        <v>0</v>
      </c>
      <c r="X378" s="12">
        <v>3.0562847222222227</v>
      </c>
      <c r="Y378" s="12">
        <v>5521.6319444444453</v>
      </c>
      <c r="Z378" s="12">
        <v>-1.1999999999999999E-3</v>
      </c>
      <c r="AA378" s="12">
        <v>-1E-3</v>
      </c>
      <c r="AB378" s="5">
        <v>2</v>
      </c>
    </row>
    <row r="379" spans="1:28" x14ac:dyDescent="0.25">
      <c r="C379" s="5">
        <v>2</v>
      </c>
      <c r="D379" s="12">
        <v>107708380550.17273</v>
      </c>
      <c r="E379" s="12">
        <v>107708380550.17273</v>
      </c>
      <c r="F379" s="12">
        <v>0.38590287724323868</v>
      </c>
      <c r="G379" s="12">
        <v>0</v>
      </c>
      <c r="H379" s="12">
        <v>37112500000</v>
      </c>
      <c r="I379" s="12">
        <v>43824375000</v>
      </c>
      <c r="J379" s="12">
        <v>43824375000</v>
      </c>
      <c r="K379" s="12">
        <v>-1.646604938271599E-11</v>
      </c>
      <c r="L379" s="12">
        <v>-1.646604938271599E-11</v>
      </c>
      <c r="M379" s="12">
        <v>0</v>
      </c>
      <c r="N379" s="12">
        <v>2.0000000000000001E-4</v>
      </c>
      <c r="O379" s="12">
        <v>-34.455312499999991</v>
      </c>
      <c r="P379" s="12">
        <v>-34.455312499999991</v>
      </c>
      <c r="Q379" s="12">
        <v>1.1525353125000001E-8</v>
      </c>
      <c r="R379" s="12">
        <v>0</v>
      </c>
      <c r="S379" s="12">
        <v>-2.2812499999999877E-7</v>
      </c>
      <c r="T379" s="12">
        <v>1.3683437499999999E-5</v>
      </c>
      <c r="U379" s="12">
        <v>1.3683437499999999E-5</v>
      </c>
      <c r="V379" s="12">
        <v>0</v>
      </c>
      <c r="W379" s="12">
        <v>0</v>
      </c>
      <c r="X379" s="12">
        <v>2.7615625000000001</v>
      </c>
      <c r="Y379" s="12">
        <v>4959.6875</v>
      </c>
      <c r="Z379" s="12">
        <f t="shared" ref="Z379:AA379" si="174">Z378+0.0002</f>
        <v>-9.999999999999998E-4</v>
      </c>
      <c r="AA379" s="12">
        <f t="shared" si="174"/>
        <v>-8.0000000000000004E-4</v>
      </c>
      <c r="AB379" s="5">
        <v>2</v>
      </c>
    </row>
    <row r="380" spans="1:28" x14ac:dyDescent="0.25">
      <c r="C380" s="5">
        <v>3</v>
      </c>
      <c r="D380" s="12">
        <v>93545178089.98233</v>
      </c>
      <c r="E380" s="12">
        <v>93545178089.98233</v>
      </c>
      <c r="F380" s="12">
        <v>0.33638311989215602</v>
      </c>
      <c r="G380" s="12">
        <v>0</v>
      </c>
      <c r="H380" s="12">
        <v>32395833333.333336</v>
      </c>
      <c r="I380" s="12">
        <v>38651041666.666664</v>
      </c>
      <c r="J380" s="12">
        <v>38651041666.666664</v>
      </c>
      <c r="K380" s="12">
        <v>-1.5057727480566937E-11</v>
      </c>
      <c r="L380" s="12">
        <v>-1.5057727480566937E-11</v>
      </c>
      <c r="M380" s="12">
        <v>0</v>
      </c>
      <c r="N380" s="12">
        <v>2.0000000000000001E-4</v>
      </c>
      <c r="O380" s="12">
        <v>-47.350868055555537</v>
      </c>
      <c r="P380" s="12">
        <v>-47.350868055555537</v>
      </c>
      <c r="Q380" s="12">
        <v>1.053706423611111E-8</v>
      </c>
      <c r="R380" s="12">
        <v>0</v>
      </c>
      <c r="S380" s="12">
        <v>-4.4947916666666613E-6</v>
      </c>
      <c r="T380" s="12">
        <v>1.2240104166666664E-5</v>
      </c>
      <c r="U380" s="12">
        <v>1.2240104166666664E-5</v>
      </c>
      <c r="V380" s="12">
        <v>0</v>
      </c>
      <c r="W380" s="12">
        <v>0</v>
      </c>
      <c r="X380" s="12">
        <v>2.4571180555555556</v>
      </c>
      <c r="Y380" s="12">
        <v>4390.7986111111113</v>
      </c>
      <c r="Z380" s="12">
        <f t="shared" ref="Z380:AA380" si="175">Z379+0.0002</f>
        <v>-7.9999999999999982E-4</v>
      </c>
      <c r="AA380" s="12">
        <f t="shared" si="175"/>
        <v>-6.0000000000000006E-4</v>
      </c>
      <c r="AB380" s="5">
        <v>2</v>
      </c>
    </row>
    <row r="381" spans="1:28" x14ac:dyDescent="0.25">
      <c r="C381" s="5">
        <v>4</v>
      </c>
      <c r="D381" s="12">
        <v>80091281384.278381</v>
      </c>
      <c r="E381" s="12">
        <v>80091281384.278381</v>
      </c>
      <c r="F381" s="12">
        <v>0.28882224703007831</v>
      </c>
      <c r="G381" s="12">
        <v>0</v>
      </c>
      <c r="H381" s="12">
        <v>27845833333.33334</v>
      </c>
      <c r="I381" s="12">
        <v>33486041666.666668</v>
      </c>
      <c r="J381" s="12">
        <v>33486041666.666668</v>
      </c>
      <c r="K381" s="12">
        <v>-1.3397919524462688E-11</v>
      </c>
      <c r="L381" s="12">
        <v>-1.3397919524462688E-11</v>
      </c>
      <c r="M381" s="12">
        <v>0</v>
      </c>
      <c r="N381" s="12">
        <v>2.0000000000000001E-4</v>
      </c>
      <c r="O381" s="12">
        <v>-52.186701388888871</v>
      </c>
      <c r="P381" s="12">
        <v>-52.186701388888871</v>
      </c>
      <c r="Q381" s="12">
        <v>9.3739559027777776E-9</v>
      </c>
      <c r="R381" s="12">
        <v>0</v>
      </c>
      <c r="S381" s="12">
        <v>-6.7197916666666646E-6</v>
      </c>
      <c r="T381" s="12">
        <v>1.0717604166666666E-5</v>
      </c>
      <c r="U381" s="12">
        <v>1.0717604166666666E-5</v>
      </c>
      <c r="V381" s="12">
        <v>0</v>
      </c>
      <c r="W381" s="12">
        <v>0</v>
      </c>
      <c r="X381" s="12">
        <v>2.1429513888888891</v>
      </c>
      <c r="Y381" s="12">
        <v>3814.9652777777774</v>
      </c>
      <c r="Z381" s="12">
        <f t="shared" ref="Z381:AA381" si="176">Z380+0.0002</f>
        <v>-5.9999999999999984E-4</v>
      </c>
      <c r="AA381" s="12">
        <f t="shared" si="176"/>
        <v>-4.0000000000000007E-4</v>
      </c>
      <c r="AB381" s="5">
        <v>2</v>
      </c>
    </row>
    <row r="382" spans="1:28" x14ac:dyDescent="0.25">
      <c r="C382" s="5">
        <v>5</v>
      </c>
      <c r="D382" s="12">
        <v>67346690433.060944</v>
      </c>
      <c r="E382" s="12">
        <v>67346690433.060944</v>
      </c>
      <c r="F382" s="12">
        <v>0.24322025865700564</v>
      </c>
      <c r="G382" s="12">
        <v>0</v>
      </c>
      <c r="H382" s="12">
        <v>23462500000</v>
      </c>
      <c r="I382" s="12">
        <v>28329375000</v>
      </c>
      <c r="J382" s="12">
        <v>28329375000</v>
      </c>
      <c r="K382" s="12">
        <v>-1.1486625514403253E-11</v>
      </c>
      <c r="L382" s="12">
        <v>-1.1486625514403253E-11</v>
      </c>
      <c r="M382" s="12">
        <v>0</v>
      </c>
      <c r="N382" s="12">
        <v>2.0000000000000001E-4</v>
      </c>
      <c r="O382" s="12">
        <v>-48.962812499999998</v>
      </c>
      <c r="P382" s="12">
        <v>-48.962812499999998</v>
      </c>
      <c r="Q382" s="12">
        <v>8.0360281249999994E-9</v>
      </c>
      <c r="R382" s="12">
        <v>0</v>
      </c>
      <c r="S382" s="12">
        <v>-6.9031250000000001E-6</v>
      </c>
      <c r="T382" s="12">
        <v>9.1159374999999978E-6</v>
      </c>
      <c r="U382" s="12">
        <v>9.1159374999999978E-6</v>
      </c>
      <c r="V382" s="12">
        <v>0</v>
      </c>
      <c r="W382" s="12">
        <v>0</v>
      </c>
      <c r="X382" s="12">
        <v>1.8190625</v>
      </c>
      <c r="Y382" s="12">
        <v>3232.1875</v>
      </c>
      <c r="Z382" s="12">
        <f t="shared" ref="Z382:AA382" si="177">Z381+0.0002</f>
        <v>-3.9999999999999986E-4</v>
      </c>
      <c r="AA382" s="12">
        <f t="shared" si="177"/>
        <v>-2.0000000000000006E-4</v>
      </c>
      <c r="AB382" s="5">
        <v>2</v>
      </c>
    </row>
    <row r="383" spans="1:28" x14ac:dyDescent="0.25">
      <c r="C383" s="5">
        <v>6</v>
      </c>
      <c r="D383" s="12">
        <v>55311405236.329941</v>
      </c>
      <c r="E383" s="12">
        <v>55311405236.329941</v>
      </c>
      <c r="F383" s="12">
        <v>0.19957715477293786</v>
      </c>
      <c r="G383" s="12">
        <v>0</v>
      </c>
      <c r="H383" s="12">
        <v>19245833333.333336</v>
      </c>
      <c r="I383" s="12">
        <v>23181041666.666664</v>
      </c>
      <c r="J383" s="12">
        <v>23181041666.666664</v>
      </c>
      <c r="K383" s="12">
        <v>-9.3238454503886278E-12</v>
      </c>
      <c r="L383" s="12">
        <v>-9.3238454503886278E-12</v>
      </c>
      <c r="M383" s="12">
        <v>0</v>
      </c>
      <c r="N383" s="12">
        <v>2.0000000000000001E-4</v>
      </c>
      <c r="O383" s="12">
        <v>-37.679201388888899</v>
      </c>
      <c r="P383" s="12">
        <v>-37.679201388888899</v>
      </c>
      <c r="Q383" s="12">
        <v>6.5232809027777785E-9</v>
      </c>
      <c r="R383" s="12">
        <v>0</v>
      </c>
      <c r="S383" s="12">
        <v>-5.0447916666666713E-6</v>
      </c>
      <c r="T383" s="12">
        <v>7.435104166666666E-6</v>
      </c>
      <c r="U383" s="12">
        <v>7.435104166666666E-6</v>
      </c>
      <c r="V383" s="12">
        <v>0</v>
      </c>
      <c r="W383" s="12">
        <v>0</v>
      </c>
      <c r="X383" s="12">
        <v>1.4854513888888889</v>
      </c>
      <c r="Y383" s="12">
        <v>2642.4652777777774</v>
      </c>
      <c r="Z383" s="12">
        <f t="shared" ref="Z383:AA383" si="178">Z382+0.0002</f>
        <v>-1.9999999999999985E-4</v>
      </c>
      <c r="AA383" s="12">
        <f t="shared" si="178"/>
        <v>0</v>
      </c>
      <c r="AB383" s="5">
        <v>2</v>
      </c>
    </row>
    <row r="384" spans="1:28" x14ac:dyDescent="0.25">
      <c r="C384" s="5">
        <v>7</v>
      </c>
      <c r="D384" s="12">
        <v>43985425794.085434</v>
      </c>
      <c r="E384" s="12">
        <v>43985425794.085434</v>
      </c>
      <c r="F384" s="12">
        <v>0.15789293537787513</v>
      </c>
      <c r="G384" s="12">
        <v>0</v>
      </c>
      <c r="H384" s="12">
        <v>15195833333.33334</v>
      </c>
      <c r="I384" s="12">
        <v>18041041666.666668</v>
      </c>
      <c r="J384" s="12">
        <v>18041041666.666668</v>
      </c>
      <c r="K384" s="12">
        <v>-6.9095793324188162E-12</v>
      </c>
      <c r="L384" s="12">
        <v>-6.9095793324188162E-12</v>
      </c>
      <c r="M384" s="12">
        <v>0</v>
      </c>
      <c r="N384" s="12">
        <v>2.0000000000000001E-4</v>
      </c>
      <c r="O384" s="12">
        <v>-18.335868055555551</v>
      </c>
      <c r="P384" s="12">
        <v>-18.335868055555551</v>
      </c>
      <c r="Q384" s="12">
        <v>4.8357142361111132E-9</v>
      </c>
      <c r="R384" s="12">
        <v>0</v>
      </c>
      <c r="S384" s="12">
        <v>-1.1447916666666646E-6</v>
      </c>
      <c r="T384" s="12">
        <v>5.6751041666666668E-6</v>
      </c>
      <c r="U384" s="12">
        <v>5.6751041666666668E-6</v>
      </c>
      <c r="V384" s="12">
        <v>0</v>
      </c>
      <c r="W384" s="12">
        <v>0</v>
      </c>
      <c r="X384" s="12">
        <v>1.1421180555555559</v>
      </c>
      <c r="Y384" s="12">
        <v>2045.7986111111118</v>
      </c>
      <c r="Z384" s="12">
        <f t="shared" ref="Z384:AA384" si="179">Z383+0.0002</f>
        <v>0</v>
      </c>
      <c r="AA384" s="12">
        <f t="shared" si="179"/>
        <v>2.0000000000000001E-4</v>
      </c>
      <c r="AB384" s="5">
        <v>2</v>
      </c>
    </row>
    <row r="385" spans="1:28" x14ac:dyDescent="0.25">
      <c r="C385" s="5">
        <v>8</v>
      </c>
      <c r="D385" s="12">
        <v>33368752106.327423</v>
      </c>
      <c r="E385" s="12">
        <v>33368752106.327423</v>
      </c>
      <c r="F385" s="12">
        <v>0.11816760047181735</v>
      </c>
      <c r="G385" s="12">
        <v>0</v>
      </c>
      <c r="H385" s="12">
        <v>11312500000</v>
      </c>
      <c r="I385" s="12">
        <v>12909375000</v>
      </c>
      <c r="J385" s="12">
        <v>12909375000</v>
      </c>
      <c r="K385" s="12">
        <v>-4.2438271604938124E-12</v>
      </c>
      <c r="L385" s="12">
        <v>-4.2438271604938124E-12</v>
      </c>
      <c r="M385" s="12">
        <v>0</v>
      </c>
      <c r="N385" s="12">
        <v>2.0000000000000001E-4</v>
      </c>
      <c r="O385" s="12">
        <v>9.0671875000000171</v>
      </c>
      <c r="P385" s="12">
        <v>9.0671875000000171</v>
      </c>
      <c r="Q385" s="12">
        <v>2.9733281250000012E-9</v>
      </c>
      <c r="R385" s="12">
        <v>0</v>
      </c>
      <c r="S385" s="12">
        <v>4.7968750000000133E-6</v>
      </c>
      <c r="T385" s="12">
        <v>3.8359374999999992E-6</v>
      </c>
      <c r="U385" s="12">
        <v>3.8359374999999992E-6</v>
      </c>
      <c r="V385" s="12">
        <v>0</v>
      </c>
      <c r="W385" s="12">
        <v>0</v>
      </c>
      <c r="X385" s="12">
        <v>0.7890625</v>
      </c>
      <c r="Y385" s="12">
        <v>1442.1875</v>
      </c>
      <c r="Z385" s="12">
        <f t="shared" ref="Z385:AA385" si="180">Z384+0.0002</f>
        <v>2.0000000000000001E-4</v>
      </c>
      <c r="AA385" s="12">
        <f t="shared" si="180"/>
        <v>4.0000000000000002E-4</v>
      </c>
      <c r="AB385" s="5">
        <v>2</v>
      </c>
    </row>
    <row r="386" spans="1:28" x14ac:dyDescent="0.25">
      <c r="C386" s="5">
        <v>9</v>
      </c>
      <c r="D386" s="12">
        <v>23461384173.055878</v>
      </c>
      <c r="E386" s="12">
        <v>23461384173.055878</v>
      </c>
      <c r="F386" s="12">
        <v>8.0401150054764503E-2</v>
      </c>
      <c r="G386" s="12">
        <v>0</v>
      </c>
      <c r="H386" s="12">
        <v>7595833333.3333359</v>
      </c>
      <c r="I386" s="12">
        <v>7786041666.6666641</v>
      </c>
      <c r="J386" s="12">
        <v>7786041666.6666641</v>
      </c>
      <c r="K386" s="12">
        <v>-1.3265889346136204E-12</v>
      </c>
      <c r="L386" s="12">
        <v>-1.3265889346136204E-12</v>
      </c>
      <c r="M386" s="12">
        <v>0</v>
      </c>
      <c r="N386" s="12">
        <v>2.0000000000000001E-4</v>
      </c>
      <c r="O386" s="12">
        <v>44.529965277777791</v>
      </c>
      <c r="P386" s="12">
        <v>44.529965277777791</v>
      </c>
      <c r="Q386" s="12">
        <v>9.3612256944444393E-10</v>
      </c>
      <c r="R386" s="12">
        <v>0</v>
      </c>
      <c r="S386" s="12">
        <v>1.2780208333333328E-5</v>
      </c>
      <c r="T386" s="12">
        <v>1.9176041666666659E-6</v>
      </c>
      <c r="U386" s="12">
        <v>1.9176041666666659E-6</v>
      </c>
      <c r="V386" s="12">
        <v>0</v>
      </c>
      <c r="W386" s="12">
        <v>0</v>
      </c>
      <c r="X386" s="12">
        <v>0.42628472222222236</v>
      </c>
      <c r="Y386" s="12">
        <v>831.63194444444434</v>
      </c>
      <c r="Z386" s="12">
        <f t="shared" ref="Z386:AA386" si="181">Z385+0.0002</f>
        <v>4.0000000000000002E-4</v>
      </c>
      <c r="AA386" s="12">
        <f t="shared" si="181"/>
        <v>6.0000000000000006E-4</v>
      </c>
      <c r="AB386" s="5">
        <v>2</v>
      </c>
    </row>
    <row r="387" spans="1:28" x14ac:dyDescent="0.25">
      <c r="C387" s="5">
        <v>10</v>
      </c>
      <c r="D387" s="12">
        <v>14263321994.270782</v>
      </c>
      <c r="E387" s="12">
        <v>14263321994.270782</v>
      </c>
      <c r="F387" s="12">
        <v>4.4593584126716546E-2</v>
      </c>
      <c r="G387" s="12">
        <v>0</v>
      </c>
      <c r="H387" s="12">
        <v>4045833333.3333282</v>
      </c>
      <c r="I387" s="12">
        <v>2671041666.6666565</v>
      </c>
      <c r="J387" s="12">
        <v>2671041666.6666565</v>
      </c>
      <c r="K387" s="12">
        <v>1.8421353452217623E-12</v>
      </c>
      <c r="L387" s="12">
        <v>1.8421353452217623E-12</v>
      </c>
      <c r="M387" s="12">
        <v>0</v>
      </c>
      <c r="N387" s="12">
        <v>2.0000000000000001E-4</v>
      </c>
      <c r="O387" s="12">
        <v>88.052465277777856</v>
      </c>
      <c r="P387" s="12">
        <v>88.052465277777856</v>
      </c>
      <c r="Q387" s="12">
        <v>-1.2759024305555585E-9</v>
      </c>
      <c r="R387" s="12">
        <v>0</v>
      </c>
      <c r="S387" s="12">
        <v>2.2805208333333355E-5</v>
      </c>
      <c r="T387" s="12">
        <v>-7.9895833333336574E-8</v>
      </c>
      <c r="U387" s="12">
        <v>-7.9895833333336574E-8</v>
      </c>
      <c r="V387" s="12">
        <v>0</v>
      </c>
      <c r="W387" s="12">
        <v>0</v>
      </c>
      <c r="X387" s="12">
        <v>5.3784722222222303E-2</v>
      </c>
      <c r="Y387" s="12">
        <v>214.13194444444343</v>
      </c>
      <c r="Z387" s="12">
        <f t="shared" ref="Z387:AA387" si="182">Z386+0.0002</f>
        <v>6.0000000000000006E-4</v>
      </c>
      <c r="AA387" s="12">
        <f t="shared" si="182"/>
        <v>8.0000000000000004E-4</v>
      </c>
      <c r="AB387" s="5">
        <v>2</v>
      </c>
    </row>
    <row r="388" spans="1:28" x14ac:dyDescent="0.25">
      <c r="B388" t="s">
        <v>230</v>
      </c>
      <c r="C388" s="5">
        <v>11</v>
      </c>
      <c r="D388" s="12">
        <v>5774565569.972229</v>
      </c>
      <c r="E388" s="12">
        <v>5774565569.972229</v>
      </c>
      <c r="F388" s="12">
        <v>1.0744902687673807E-2</v>
      </c>
      <c r="G388" s="12">
        <v>0</v>
      </c>
      <c r="H388" s="12">
        <v>662500000</v>
      </c>
      <c r="I388" s="12">
        <v>-2435625000</v>
      </c>
      <c r="J388" s="12">
        <v>-2435625000</v>
      </c>
      <c r="K388" s="12">
        <v>5.262345679012326E-12</v>
      </c>
      <c r="L388" s="12">
        <v>5.262345679012326E-12</v>
      </c>
      <c r="M388" s="12">
        <v>0</v>
      </c>
      <c r="N388" s="12">
        <v>2.0000000000000001E-4</v>
      </c>
      <c r="O388" s="12">
        <v>139.63468749999998</v>
      </c>
      <c r="P388" s="12">
        <v>139.63468749999998</v>
      </c>
      <c r="Q388" s="12">
        <v>-3.6627468749999994E-9</v>
      </c>
      <c r="R388" s="12">
        <v>0</v>
      </c>
      <c r="S388" s="12">
        <v>3.4871874999999985E-5</v>
      </c>
      <c r="T388" s="12">
        <v>-2.1565625000000014E-6</v>
      </c>
      <c r="U388" s="12">
        <v>-2.1565625000000014E-6</v>
      </c>
      <c r="V388" s="12">
        <v>0</v>
      </c>
      <c r="W388" s="12">
        <v>0</v>
      </c>
      <c r="X388" s="12">
        <v>-0.32843749999999972</v>
      </c>
      <c r="Y388" s="12">
        <v>-410.3125</v>
      </c>
      <c r="Z388" s="12">
        <f t="shared" ref="Z388:AA388" si="183">Z387+0.0002</f>
        <v>8.0000000000000004E-4</v>
      </c>
      <c r="AA388" s="12">
        <f t="shared" si="183"/>
        <v>1E-3</v>
      </c>
      <c r="AB388" s="5">
        <v>2</v>
      </c>
    </row>
    <row r="389" spans="1:28" x14ac:dyDescent="0.25">
      <c r="C389" s="14">
        <v>12</v>
      </c>
      <c r="D389" s="12">
        <v>-2004885099.8399048</v>
      </c>
      <c r="E389" s="12">
        <v>-2004885099.8399048</v>
      </c>
      <c r="F389" s="12">
        <v>-2.1144894262364211E-2</v>
      </c>
      <c r="G389" s="12">
        <v>0</v>
      </c>
      <c r="H389" s="12">
        <v>-2554166666.6666718</v>
      </c>
      <c r="I389" s="12">
        <v>-7533958333.3333435</v>
      </c>
      <c r="J389" s="12">
        <v>-7533958333.3333435</v>
      </c>
      <c r="K389" s="12">
        <v>8.9340420667580884E-12</v>
      </c>
      <c r="L389" s="12">
        <v>8.9340420667580884E-12</v>
      </c>
      <c r="M389" s="12">
        <v>0</v>
      </c>
      <c r="N389" s="12">
        <v>2.0000000000000001E-4</v>
      </c>
      <c r="O389" s="12">
        <v>199.27663194444449</v>
      </c>
      <c r="P389" s="12">
        <v>199.27663194444449</v>
      </c>
      <c r="Q389" s="12">
        <v>-6.224410763888893E-9</v>
      </c>
      <c r="R389" s="12">
        <v>0</v>
      </c>
      <c r="S389" s="12">
        <v>4.8980208333333341E-5</v>
      </c>
      <c r="T389" s="12">
        <v>-4.3123958333333388E-6</v>
      </c>
      <c r="U389" s="12">
        <v>-4.3123958333333388E-6</v>
      </c>
      <c r="V389" s="12">
        <v>0</v>
      </c>
      <c r="W389" s="12">
        <v>0</v>
      </c>
      <c r="X389" s="12">
        <v>-0.72038194444444503</v>
      </c>
      <c r="Y389" s="12">
        <v>-1041.7013888888896</v>
      </c>
      <c r="Z389" s="12">
        <f t="shared" ref="Z389:AA389" si="184">Z388+0.0002</f>
        <v>1E-3</v>
      </c>
      <c r="AA389" s="12">
        <f t="shared" si="184"/>
        <v>1.2000000000000001E-3</v>
      </c>
      <c r="AB389" s="5">
        <v>2</v>
      </c>
    </row>
    <row r="390" spans="1:28" x14ac:dyDescent="0.25">
      <c r="A390" t="s">
        <v>308</v>
      </c>
    </row>
    <row r="391" spans="1:28" x14ac:dyDescent="0.25">
      <c r="A391" t="s">
        <v>308</v>
      </c>
    </row>
    <row r="392" spans="1:28" x14ac:dyDescent="0.25">
      <c r="A392" t="s">
        <v>308</v>
      </c>
    </row>
    <row r="393" spans="1:28" x14ac:dyDescent="0.25">
      <c r="A393" t="s">
        <v>308</v>
      </c>
    </row>
    <row r="394" spans="1:28" x14ac:dyDescent="0.25">
      <c r="A394" s="56" t="s">
        <v>298</v>
      </c>
      <c r="C394" s="3" t="s">
        <v>0</v>
      </c>
      <c r="D394" s="3" t="s">
        <v>1</v>
      </c>
      <c r="E394" s="3" t="s">
        <v>2</v>
      </c>
      <c r="F394" s="3" t="s">
        <v>3</v>
      </c>
      <c r="G394" s="3" t="s">
        <v>4</v>
      </c>
      <c r="H394" s="3" t="s">
        <v>232</v>
      </c>
      <c r="I394" s="3" t="s">
        <v>6</v>
      </c>
      <c r="J394" s="3" t="s">
        <v>7</v>
      </c>
      <c r="K394" s="3" t="s">
        <v>8</v>
      </c>
      <c r="L394" s="3" t="s">
        <v>9</v>
      </c>
      <c r="M394" s="3" t="s">
        <v>10</v>
      </c>
      <c r="N394" s="3" t="s">
        <v>11</v>
      </c>
      <c r="O394" s="3" t="s">
        <v>12</v>
      </c>
      <c r="P394" s="3" t="s">
        <v>13</v>
      </c>
      <c r="Q394" s="3" t="s">
        <v>14</v>
      </c>
      <c r="R394" s="3" t="s">
        <v>15</v>
      </c>
      <c r="S394" s="3" t="s">
        <v>16</v>
      </c>
      <c r="T394" s="3" t="s">
        <v>21</v>
      </c>
      <c r="U394" s="3" t="s">
        <v>22</v>
      </c>
      <c r="V394" s="3" t="s">
        <v>23</v>
      </c>
      <c r="W394" s="3" t="s">
        <v>24</v>
      </c>
      <c r="X394" s="3" t="s">
        <v>83</v>
      </c>
      <c r="Y394" s="3" t="s">
        <v>17</v>
      </c>
      <c r="Z394" s="3" t="s">
        <v>18</v>
      </c>
      <c r="AA394" s="3" t="s">
        <v>19</v>
      </c>
      <c r="AB394" s="3" t="s">
        <v>20</v>
      </c>
    </row>
    <row r="395" spans="1:28" x14ac:dyDescent="0.25">
      <c r="A395" s="50" t="s">
        <v>313</v>
      </c>
      <c r="B395" t="s">
        <v>229</v>
      </c>
      <c r="C395" s="14">
        <v>1</v>
      </c>
      <c r="D395" s="12">
        <v>130283132530.12129</v>
      </c>
      <c r="E395" s="12">
        <v>130283132530.12129</v>
      </c>
      <c r="F395" s="12">
        <v>0.4638554216867492</v>
      </c>
      <c r="G395" s="12">
        <v>0</v>
      </c>
      <c r="H395" s="12">
        <v>44500000000.000191</v>
      </c>
      <c r="I395" s="12">
        <v>51600000000.000008</v>
      </c>
      <c r="J395" s="12">
        <v>51600000000.000008</v>
      </c>
      <c r="K395" s="12">
        <v>-1.8106995884773315E-11</v>
      </c>
      <c r="L395" s="12">
        <v>-1.8106995884773315E-11</v>
      </c>
      <c r="M395" s="12">
        <v>0</v>
      </c>
      <c r="N395" s="12">
        <v>2.0000000000000001E-4</v>
      </c>
      <c r="O395" s="12">
        <v>9.1525087647436893E-12</v>
      </c>
      <c r="P395" s="12">
        <v>9.1525087647436893E-12</v>
      </c>
      <c r="Q395" s="12">
        <v>1.2679999999999802E-8</v>
      </c>
      <c r="R395" s="12">
        <v>0</v>
      </c>
      <c r="S395" s="12">
        <v>1.000000000000232E-5</v>
      </c>
      <c r="T395" s="12">
        <v>1.5699999999999907E-5</v>
      </c>
      <c r="U395" s="12">
        <v>1.5699999999999907E-5</v>
      </c>
      <c r="V395" s="12">
        <v>0</v>
      </c>
      <c r="W395" s="12">
        <v>0</v>
      </c>
      <c r="X395" s="12">
        <v>3.1999999999999891</v>
      </c>
      <c r="Y395" s="12">
        <v>5799.9999999999918</v>
      </c>
      <c r="Z395" s="12">
        <v>-1.1999999999999999E-3</v>
      </c>
      <c r="AA395" s="12">
        <v>-1E-3</v>
      </c>
      <c r="AB395" s="5">
        <v>2</v>
      </c>
    </row>
    <row r="396" spans="1:28" x14ac:dyDescent="0.25">
      <c r="C396" s="5">
        <v>2</v>
      </c>
      <c r="D396" s="12">
        <v>130283132577.68314</v>
      </c>
      <c r="E396" s="12">
        <v>130283132577.68314</v>
      </c>
      <c r="F396" s="12">
        <v>0.46385542181810041</v>
      </c>
      <c r="G396" s="12">
        <v>0</v>
      </c>
      <c r="H396" s="12">
        <v>44500000011.175873</v>
      </c>
      <c r="I396" s="12">
        <v>51600000000.558792</v>
      </c>
      <c r="J396" s="12">
        <v>51600000000.558792</v>
      </c>
      <c r="K396" s="12">
        <v>-1.8106995867910146E-11</v>
      </c>
      <c r="L396" s="12">
        <v>-1.8106995867910146E-11</v>
      </c>
      <c r="M396" s="12">
        <v>0</v>
      </c>
      <c r="N396" s="12">
        <v>2.0000000000000001E-4</v>
      </c>
      <c r="O396" s="12">
        <v>5.4044649004936214E-7</v>
      </c>
      <c r="P396" s="12">
        <v>5.4044649004936214E-7</v>
      </c>
      <c r="Q396" s="12">
        <v>1.2679999988277443E-8</v>
      </c>
      <c r="R396" s="12">
        <v>0</v>
      </c>
      <c r="S396" s="12">
        <v>1.000000013690442E-5</v>
      </c>
      <c r="T396" s="12">
        <v>1.569999999469146E-5</v>
      </c>
      <c r="U396" s="12">
        <v>1.569999999469146E-5</v>
      </c>
      <c r="V396" s="12">
        <v>0</v>
      </c>
      <c r="W396" s="12">
        <v>0</v>
      </c>
      <c r="X396" s="12">
        <v>3.1999999993480746</v>
      </c>
      <c r="Y396" s="12">
        <v>5799.9999995343387</v>
      </c>
      <c r="Z396" s="12">
        <f t="shared" ref="Z396:AA396" si="185">Z395+0.0002</f>
        <v>-9.999999999999998E-4</v>
      </c>
      <c r="AA396" s="12">
        <f t="shared" si="185"/>
        <v>-8.0000000000000004E-4</v>
      </c>
      <c r="AB396" s="5">
        <v>2</v>
      </c>
    </row>
    <row r="397" spans="1:28" x14ac:dyDescent="0.25">
      <c r="C397" s="5">
        <v>3</v>
      </c>
      <c r="D397" s="12">
        <v>130283140396.1144</v>
      </c>
      <c r="E397" s="12">
        <v>130283140396.1144</v>
      </c>
      <c r="F397" s="12">
        <v>0.46385544341020457</v>
      </c>
      <c r="G397" s="12">
        <v>0</v>
      </c>
      <c r="H397" s="12">
        <v>44500001848.284714</v>
      </c>
      <c r="I397" s="12">
        <v>51600000092.414238</v>
      </c>
      <c r="J397" s="12">
        <v>51600000092.414238</v>
      </c>
      <c r="K397" s="12">
        <v>-1.8106993095866619E-11</v>
      </c>
      <c r="L397" s="12">
        <v>-1.8106993095866619E-11</v>
      </c>
      <c r="M397" s="12">
        <v>0</v>
      </c>
      <c r="N397" s="12">
        <v>2.0000000000000001E-4</v>
      </c>
      <c r="O397" s="12">
        <v>8.9379968405701996E-5</v>
      </c>
      <c r="P397" s="12">
        <v>8.9379968405701996E-5</v>
      </c>
      <c r="Q397" s="12">
        <v>1.2679998061303357E-8</v>
      </c>
      <c r="R397" s="12">
        <v>0</v>
      </c>
      <c r="S397" s="12">
        <v>1.0000022641487776E-5</v>
      </c>
      <c r="T397" s="12">
        <v>1.5699999122064759E-5</v>
      </c>
      <c r="U397" s="12">
        <v>1.5699999122064759E-5</v>
      </c>
      <c r="V397" s="12">
        <v>0</v>
      </c>
      <c r="W397" s="12">
        <v>0</v>
      </c>
      <c r="X397" s="12">
        <v>3.1999998921833916</v>
      </c>
      <c r="Y397" s="12">
        <v>5799.9999229881369</v>
      </c>
      <c r="Z397" s="12">
        <f t="shared" ref="Z397:AA397" si="186">Z396+0.0002</f>
        <v>-7.9999999999999982E-4</v>
      </c>
      <c r="AA397" s="12">
        <f t="shared" si="186"/>
        <v>-6.0000000000000006E-4</v>
      </c>
      <c r="AB397" s="5">
        <v>2</v>
      </c>
    </row>
    <row r="398" spans="1:28" x14ac:dyDescent="0.25">
      <c r="C398" s="5">
        <v>4</v>
      </c>
      <c r="D398" s="12">
        <v>130283360057.65596</v>
      </c>
      <c r="E398" s="12">
        <v>130283360057.65596</v>
      </c>
      <c r="F398" s="12">
        <v>0.46385605004786945</v>
      </c>
      <c r="G398" s="12">
        <v>0</v>
      </c>
      <c r="H398" s="12">
        <v>44500053462.495789</v>
      </c>
      <c r="I398" s="12">
        <v>51600002673.124786</v>
      </c>
      <c r="J398" s="12">
        <v>51600002673.124786</v>
      </c>
      <c r="K398" s="12">
        <v>-1.8106915214340991E-11</v>
      </c>
      <c r="L398" s="12">
        <v>-1.8106915214340991E-11</v>
      </c>
      <c r="M398" s="12">
        <v>0</v>
      </c>
      <c r="N398" s="12">
        <v>2.0000000000000001E-4</v>
      </c>
      <c r="O398" s="12">
        <v>2.5853571922957101E-3</v>
      </c>
      <c r="P398" s="12">
        <v>2.5853571922957101E-3</v>
      </c>
      <c r="Q398" s="12">
        <v>1.2679943922297124E-8</v>
      </c>
      <c r="R398" s="12">
        <v>0</v>
      </c>
      <c r="S398" s="12">
        <v>1.0000654915573442E-5</v>
      </c>
      <c r="T398" s="12">
        <v>1.5699974605314499E-5</v>
      </c>
      <c r="U398" s="12">
        <v>1.5699974605314499E-5</v>
      </c>
      <c r="V398" s="12">
        <v>0</v>
      </c>
      <c r="W398" s="12">
        <v>0</v>
      </c>
      <c r="X398" s="12">
        <v>3.1999968813544122</v>
      </c>
      <c r="Y398" s="12">
        <v>5799.9977723960083</v>
      </c>
      <c r="Z398" s="12">
        <f t="shared" ref="Z398:AA398" si="187">Z397+0.0002</f>
        <v>-5.9999999999999984E-4</v>
      </c>
      <c r="AA398" s="12">
        <f t="shared" si="187"/>
        <v>-4.0000000000000007E-4</v>
      </c>
      <c r="AB398" s="5">
        <v>2</v>
      </c>
    </row>
    <row r="399" spans="1:28" x14ac:dyDescent="0.25">
      <c r="C399" s="5">
        <v>5</v>
      </c>
      <c r="D399" s="12">
        <v>130285941057.46696</v>
      </c>
      <c r="E399" s="12">
        <v>130285941057.46696</v>
      </c>
      <c r="F399" s="12">
        <v>0.46386317797607801</v>
      </c>
      <c r="G399" s="12">
        <v>0</v>
      </c>
      <c r="H399" s="12">
        <v>44500659924.000504</v>
      </c>
      <c r="I399" s="12">
        <v>51600032996.200027</v>
      </c>
      <c r="J399" s="12">
        <v>51600032996.200027</v>
      </c>
      <c r="K399" s="12">
        <v>-1.8106000114676821E-11</v>
      </c>
      <c r="L399" s="12">
        <v>-1.8106000114676821E-11</v>
      </c>
      <c r="M399" s="12">
        <v>0</v>
      </c>
      <c r="N399" s="12">
        <v>2.0000000000000001E-4</v>
      </c>
      <c r="O399" s="12">
        <v>3.1912824790924783E-2</v>
      </c>
      <c r="P399" s="12">
        <v>3.1912824790924783E-2</v>
      </c>
      <c r="Q399" s="12">
        <v>1.2679307794717141E-8</v>
      </c>
      <c r="R399" s="12">
        <v>0</v>
      </c>
      <c r="S399" s="12">
        <v>1.0008084069006146E-5</v>
      </c>
      <c r="T399" s="12">
        <v>1.5699686536099759E-5</v>
      </c>
      <c r="U399" s="12">
        <v>1.5699686536099759E-5</v>
      </c>
      <c r="V399" s="12">
        <v>0</v>
      </c>
      <c r="W399" s="12">
        <v>0</v>
      </c>
      <c r="X399" s="12">
        <v>3.1999615044333041</v>
      </c>
      <c r="Y399" s="12">
        <v>5799.9725031666458</v>
      </c>
      <c r="Z399" s="12">
        <f t="shared" ref="Z399:AA399" si="188">Z398+0.0002</f>
        <v>-3.9999999999999986E-4</v>
      </c>
      <c r="AA399" s="12">
        <f t="shared" si="188"/>
        <v>-2.0000000000000006E-4</v>
      </c>
      <c r="AB399" s="5">
        <v>2</v>
      </c>
    </row>
    <row r="400" spans="1:28" x14ac:dyDescent="0.25">
      <c r="C400" s="5">
        <v>6</v>
      </c>
      <c r="D400" s="12">
        <v>130304024549.21642</v>
      </c>
      <c r="E400" s="12">
        <v>130304024549.21642</v>
      </c>
      <c r="F400" s="12">
        <v>0.46391311902233484</v>
      </c>
      <c r="G400" s="12">
        <v>0</v>
      </c>
      <c r="H400" s="12">
        <v>44504909029.93615</v>
      </c>
      <c r="I400" s="12">
        <v>51600245451.496811</v>
      </c>
      <c r="J400" s="12">
        <v>51600245451.496811</v>
      </c>
      <c r="K400" s="12">
        <v>-1.8099588569369262E-11</v>
      </c>
      <c r="L400" s="12">
        <v>-1.8099588569369262E-11</v>
      </c>
      <c r="M400" s="12">
        <v>0</v>
      </c>
      <c r="N400" s="12">
        <v>2.0000000000000001E-4</v>
      </c>
      <c r="O400" s="12">
        <v>0.23739250599553618</v>
      </c>
      <c r="P400" s="12">
        <v>0.23739250599553618</v>
      </c>
      <c r="Q400" s="12">
        <v>1.267485083668281E-8</v>
      </c>
      <c r="R400" s="12">
        <v>0</v>
      </c>
      <c r="S400" s="12">
        <v>1.0060135616717809E-5</v>
      </c>
      <c r="T400" s="12">
        <v>1.569766821078033E-5</v>
      </c>
      <c r="U400" s="12">
        <v>1.569766821078033E-5</v>
      </c>
      <c r="V400" s="12">
        <v>0</v>
      </c>
      <c r="W400" s="12">
        <v>0</v>
      </c>
      <c r="X400" s="12">
        <v>3.1997136399203914</v>
      </c>
      <c r="Y400" s="12">
        <v>5799.7954570859938</v>
      </c>
      <c r="Z400" s="12">
        <f t="shared" ref="Z400:AA400" si="189">Z399+0.0002</f>
        <v>-1.9999999999999985E-4</v>
      </c>
      <c r="AA400" s="12">
        <f t="shared" si="189"/>
        <v>0</v>
      </c>
      <c r="AB400" s="5">
        <v>2</v>
      </c>
    </row>
    <row r="401" spans="1:28" x14ac:dyDescent="0.25">
      <c r="C401" s="5">
        <v>7</v>
      </c>
      <c r="D401" s="12">
        <v>130394174481.60765</v>
      </c>
      <c r="E401" s="12">
        <v>130394174481.60765</v>
      </c>
      <c r="F401" s="12">
        <v>0.46416208542804782</v>
      </c>
      <c r="G401" s="12">
        <v>0</v>
      </c>
      <c r="H401" s="12">
        <v>44526091698.53405</v>
      </c>
      <c r="I401" s="12">
        <v>51601304584.926704</v>
      </c>
      <c r="J401" s="12">
        <v>51601304584.926704</v>
      </c>
      <c r="K401" s="12">
        <v>-1.8067625694941701E-11</v>
      </c>
      <c r="L401" s="12">
        <v>-1.8067625694941701E-11</v>
      </c>
      <c r="M401" s="12">
        <v>0</v>
      </c>
      <c r="N401" s="12">
        <v>2.0000000000000001E-4</v>
      </c>
      <c r="O401" s="12">
        <v>1.2617510549423463</v>
      </c>
      <c r="P401" s="12">
        <v>1.2617510549423463</v>
      </c>
      <c r="Q401" s="12">
        <v>1.2652631982545995E-8</v>
      </c>
      <c r="R401" s="12">
        <v>0</v>
      </c>
      <c r="S401" s="12">
        <v>1.0319623307042091E-5</v>
      </c>
      <c r="T401" s="12">
        <v>1.5687606443196327E-5</v>
      </c>
      <c r="U401" s="12">
        <v>1.5687606443196327E-5</v>
      </c>
      <c r="V401" s="12">
        <v>0</v>
      </c>
      <c r="W401" s="12">
        <v>0</v>
      </c>
      <c r="X401" s="12">
        <v>3.1984779842521807</v>
      </c>
      <c r="Y401" s="12">
        <v>5798.9128458944151</v>
      </c>
      <c r="Z401" s="12">
        <f t="shared" ref="Z401:AA401" si="190">Z400+0.0002</f>
        <v>0</v>
      </c>
      <c r="AA401" s="12">
        <f t="shared" si="190"/>
        <v>2.0000000000000001E-4</v>
      </c>
      <c r="AB401" s="5">
        <v>2</v>
      </c>
    </row>
    <row r="402" spans="1:28" x14ac:dyDescent="0.25">
      <c r="C402" s="5">
        <v>8</v>
      </c>
      <c r="D402" s="12">
        <v>130747611604.58308</v>
      </c>
      <c r="E402" s="12">
        <v>130747611604.58308</v>
      </c>
      <c r="F402" s="12">
        <v>0.4651381701329243</v>
      </c>
      <c r="G402" s="12">
        <v>0</v>
      </c>
      <c r="H402" s="12">
        <v>44609139364.212753</v>
      </c>
      <c r="I402" s="12">
        <v>51605456968.21064</v>
      </c>
      <c r="J402" s="12">
        <v>51605456968.21064</v>
      </c>
      <c r="K402" s="12">
        <v>-1.7942313716551341E-11</v>
      </c>
      <c r="L402" s="12">
        <v>-1.7942313716551341E-11</v>
      </c>
      <c r="M402" s="12">
        <v>0</v>
      </c>
      <c r="N402" s="12">
        <v>2.0000000000000001E-4</v>
      </c>
      <c r="O402" s="12">
        <v>5.2777977543883026</v>
      </c>
      <c r="P402" s="12">
        <v>5.2777977543883026</v>
      </c>
      <c r="Q402" s="12">
        <v>1.2565521901887841E-8</v>
      </c>
      <c r="R402" s="12">
        <v>0</v>
      </c>
      <c r="S402" s="12">
        <v>1.1336957211606205E-5</v>
      </c>
      <c r="T402" s="12">
        <v>1.5648158801998942E-5</v>
      </c>
      <c r="U402" s="12">
        <v>1.5648158801998942E-5</v>
      </c>
      <c r="V402" s="12">
        <v>0</v>
      </c>
      <c r="W402" s="12">
        <v>0</v>
      </c>
      <c r="X402" s="12">
        <v>3.1936335370875897</v>
      </c>
      <c r="Y402" s="12">
        <v>5795.4525264911354</v>
      </c>
      <c r="Z402" s="12">
        <f t="shared" ref="Z402:AA402" si="191">Z401+0.0002</f>
        <v>2.0000000000000001E-4</v>
      </c>
      <c r="AA402" s="12">
        <f t="shared" si="191"/>
        <v>4.0000000000000002E-4</v>
      </c>
      <c r="AB402" s="5">
        <v>2</v>
      </c>
    </row>
    <row r="403" spans="1:28" x14ac:dyDescent="0.25">
      <c r="C403" s="5">
        <v>9</v>
      </c>
      <c r="D403" s="12">
        <v>131906970814.5061</v>
      </c>
      <c r="E403" s="12">
        <v>131906970814.5061</v>
      </c>
      <c r="F403" s="12">
        <v>0.46833996394206584</v>
      </c>
      <c r="G403" s="12">
        <v>0</v>
      </c>
      <c r="H403" s="12">
        <v>44881555785.149673</v>
      </c>
      <c r="I403" s="12">
        <v>51619077789.257484</v>
      </c>
      <c r="J403" s="12">
        <v>51619077789.257484</v>
      </c>
      <c r="K403" s="12">
        <v>-1.7531260132147205E-11</v>
      </c>
      <c r="L403" s="12">
        <v>-1.7531260132147205E-11</v>
      </c>
      <c r="M403" s="12">
        <v>0</v>
      </c>
      <c r="N403" s="12">
        <v>2.0000000000000001E-4</v>
      </c>
      <c r="O403" s="12">
        <v>18.451401843529702</v>
      </c>
      <c r="P403" s="12">
        <v>18.451401843529702</v>
      </c>
      <c r="Q403" s="12">
        <v>1.2279779777693419E-8</v>
      </c>
      <c r="R403" s="12">
        <v>0</v>
      </c>
      <c r="S403" s="12">
        <v>1.4674058368083521E-5</v>
      </c>
      <c r="T403" s="12">
        <v>1.5518761002053904E-5</v>
      </c>
      <c r="U403" s="12">
        <v>1.5518761002053904E-5</v>
      </c>
      <c r="V403" s="12">
        <v>0</v>
      </c>
      <c r="W403" s="12">
        <v>0</v>
      </c>
      <c r="X403" s="12">
        <v>3.1777425791996023</v>
      </c>
      <c r="Y403" s="12">
        <v>5784.1018422854304</v>
      </c>
      <c r="Z403" s="12">
        <f t="shared" ref="Z403:AA403" si="192">Z402+0.0002</f>
        <v>4.0000000000000002E-4</v>
      </c>
      <c r="AA403" s="12">
        <f t="shared" si="192"/>
        <v>6.0000000000000006E-4</v>
      </c>
      <c r="AB403" s="5">
        <v>2</v>
      </c>
    </row>
    <row r="404" spans="1:28" x14ac:dyDescent="0.25">
      <c r="C404" s="5">
        <v>10</v>
      </c>
      <c r="D404" s="12">
        <v>135221570147.07201</v>
      </c>
      <c r="E404" s="12">
        <v>135221570147.07201</v>
      </c>
      <c r="F404" s="12">
        <v>0.47749386855761533</v>
      </c>
      <c r="G404" s="12">
        <v>0</v>
      </c>
      <c r="H404" s="12">
        <v>45660392300.432518</v>
      </c>
      <c r="I404" s="12">
        <v>51658019615.021629</v>
      </c>
      <c r="J404" s="12">
        <v>51658019615.021629</v>
      </c>
      <c r="K404" s="12">
        <v>-1.6356061000719049E-11</v>
      </c>
      <c r="L404" s="12">
        <v>-1.6356061000719049E-11</v>
      </c>
      <c r="M404" s="12">
        <v>0</v>
      </c>
      <c r="N404" s="12">
        <v>2.0000000000000001E-4</v>
      </c>
      <c r="O404" s="12">
        <v>56.114637661749271</v>
      </c>
      <c r="P404" s="12">
        <v>56.114637661749271</v>
      </c>
      <c r="Q404" s="12">
        <v>1.1462845176204656E-8</v>
      </c>
      <c r="R404" s="12">
        <v>0</v>
      </c>
      <c r="S404" s="12">
        <v>2.4214805680298368E-5</v>
      </c>
      <c r="T404" s="12">
        <v>1.5148813657294552E-5</v>
      </c>
      <c r="U404" s="12">
        <v>1.5148813657294552E-5</v>
      </c>
      <c r="V404" s="12">
        <v>0</v>
      </c>
      <c r="W404" s="12">
        <v>0</v>
      </c>
      <c r="X404" s="12">
        <v>3.1323104491414364</v>
      </c>
      <c r="Y404" s="12">
        <v>5751.6503208153117</v>
      </c>
      <c r="Z404" s="12">
        <f t="shared" ref="Z404:AA404" si="193">Z403+0.0002</f>
        <v>6.0000000000000006E-4</v>
      </c>
      <c r="AA404" s="12">
        <f t="shared" si="193"/>
        <v>8.0000000000000004E-4</v>
      </c>
      <c r="AB404" s="5">
        <v>2</v>
      </c>
    </row>
    <row r="405" spans="1:28" x14ac:dyDescent="0.25">
      <c r="C405" s="5">
        <v>11</v>
      </c>
      <c r="D405" s="12">
        <v>143718405972.84561</v>
      </c>
      <c r="E405" s="12">
        <v>143718405972.84561</v>
      </c>
      <c r="F405" s="12">
        <v>0.50095951760874957</v>
      </c>
      <c r="G405" s="12">
        <v>0</v>
      </c>
      <c r="H405" s="12">
        <v>47656906913.965942</v>
      </c>
      <c r="I405" s="12">
        <v>51757845345.698296</v>
      </c>
      <c r="J405" s="12">
        <v>51757845345.698296</v>
      </c>
      <c r="K405" s="12">
        <v>-1.3343487509790716E-11</v>
      </c>
      <c r="L405" s="12">
        <v>-1.3343487509790716E-11</v>
      </c>
      <c r="M405" s="12">
        <v>0</v>
      </c>
      <c r="N405" s="12">
        <v>2.0000000000000001E-4</v>
      </c>
      <c r="O405" s="12">
        <v>152.66275684786959</v>
      </c>
      <c r="P405" s="12">
        <v>152.66275684786959</v>
      </c>
      <c r="Q405" s="12">
        <v>9.3686677228258912E-9</v>
      </c>
      <c r="R405" s="12">
        <v>0</v>
      </c>
      <c r="S405" s="12">
        <v>4.8672109696082768E-5</v>
      </c>
      <c r="T405" s="12">
        <v>1.4200469215866178E-5</v>
      </c>
      <c r="U405" s="12">
        <v>1.4200469215866178E-5</v>
      </c>
      <c r="V405" s="12">
        <v>0</v>
      </c>
      <c r="W405" s="12">
        <v>0</v>
      </c>
      <c r="X405" s="12">
        <v>3.0158470966853201</v>
      </c>
      <c r="Y405" s="12">
        <v>5668.4622119180858</v>
      </c>
      <c r="Z405" s="12">
        <f t="shared" ref="Z405:AA405" si="194">Z404+0.0002</f>
        <v>8.0000000000000004E-4</v>
      </c>
      <c r="AA405" s="12">
        <f t="shared" si="194"/>
        <v>1E-3</v>
      </c>
      <c r="AB405" s="5">
        <v>2</v>
      </c>
    </row>
    <row r="406" spans="1:28" x14ac:dyDescent="0.25">
      <c r="B406" t="s">
        <v>230</v>
      </c>
      <c r="C406" s="14">
        <v>12</v>
      </c>
      <c r="D406" s="12">
        <v>163651266670.93875</v>
      </c>
      <c r="E406" s="12">
        <v>163651266670.93875</v>
      </c>
      <c r="F406" s="12">
        <v>0.5560079524988063</v>
      </c>
      <c r="G406" s="12">
        <v>0</v>
      </c>
      <c r="H406" s="12">
        <v>52340561922.640373</v>
      </c>
      <c r="I406" s="12">
        <v>51992028096.132019</v>
      </c>
      <c r="J406" s="12">
        <v>51992028096.132019</v>
      </c>
      <c r="K406" s="12">
        <v>-6.276244012476777E-12</v>
      </c>
      <c r="L406" s="12">
        <v>-6.276244012476777E-12</v>
      </c>
      <c r="M406" s="12">
        <v>0</v>
      </c>
      <c r="N406" s="12">
        <v>2.0000000000000001E-4</v>
      </c>
      <c r="O406" s="12">
        <v>379.15650697568412</v>
      </c>
      <c r="P406" s="12">
        <v>379.15650697568412</v>
      </c>
      <c r="Q406" s="12">
        <v>4.4559039233104653E-9</v>
      </c>
      <c r="R406" s="12">
        <v>0</v>
      </c>
      <c r="S406" s="12">
        <v>1.060468835523446E-4</v>
      </c>
      <c r="T406" s="12">
        <v>1.1975733086745821E-5</v>
      </c>
      <c r="U406" s="12">
        <v>1.1975733086745821E-5</v>
      </c>
      <c r="V406" s="12">
        <v>0</v>
      </c>
      <c r="W406" s="12">
        <v>0</v>
      </c>
      <c r="X406" s="12">
        <v>2.7426338878459782</v>
      </c>
      <c r="Y406" s="12">
        <v>5473.3099198899845</v>
      </c>
      <c r="Z406" s="12">
        <f t="shared" ref="Z406:AA406" si="195">Z405+0.0002</f>
        <v>1E-3</v>
      </c>
      <c r="AA406" s="12">
        <f t="shared" si="195"/>
        <v>1.2000000000000001E-3</v>
      </c>
      <c r="AB406" s="5">
        <v>2</v>
      </c>
    </row>
    <row r="410" spans="1:28" x14ac:dyDescent="0.25">
      <c r="A410" s="56" t="s">
        <v>299</v>
      </c>
      <c r="C410" s="3" t="s">
        <v>0</v>
      </c>
      <c r="D410" s="3" t="s">
        <v>1</v>
      </c>
      <c r="E410" s="3" t="s">
        <v>2</v>
      </c>
      <c r="F410" s="3" t="s">
        <v>3</v>
      </c>
      <c r="G410" s="3" t="s">
        <v>4</v>
      </c>
      <c r="H410" s="3" t="s">
        <v>232</v>
      </c>
      <c r="I410" s="3" t="s">
        <v>6</v>
      </c>
      <c r="J410" s="3" t="s">
        <v>7</v>
      </c>
      <c r="K410" s="3" t="s">
        <v>8</v>
      </c>
      <c r="L410" s="3" t="s">
        <v>9</v>
      </c>
      <c r="M410" s="3" t="s">
        <v>10</v>
      </c>
      <c r="N410" s="3" t="s">
        <v>11</v>
      </c>
      <c r="O410" s="3" t="s">
        <v>12</v>
      </c>
      <c r="P410" s="3" t="s">
        <v>13</v>
      </c>
      <c r="Q410" s="3" t="s">
        <v>14</v>
      </c>
      <c r="R410" s="3" t="s">
        <v>15</v>
      </c>
      <c r="S410" s="3" t="s">
        <v>16</v>
      </c>
      <c r="T410" s="3" t="s">
        <v>21</v>
      </c>
      <c r="U410" s="3" t="s">
        <v>22</v>
      </c>
      <c r="V410" s="3" t="s">
        <v>23</v>
      </c>
      <c r="W410" s="3" t="s">
        <v>24</v>
      </c>
      <c r="X410" s="3" t="s">
        <v>83</v>
      </c>
      <c r="Y410" s="3" t="s">
        <v>17</v>
      </c>
      <c r="Z410" s="3" t="s">
        <v>18</v>
      </c>
      <c r="AA410" s="3" t="s">
        <v>19</v>
      </c>
      <c r="AB410" s="3" t="s">
        <v>20</v>
      </c>
    </row>
    <row r="411" spans="1:28" x14ac:dyDescent="0.25">
      <c r="A411" s="50" t="s">
        <v>313</v>
      </c>
      <c r="B411" t="s">
        <v>229</v>
      </c>
      <c r="C411" s="14">
        <v>1</v>
      </c>
      <c r="D411" s="12">
        <v>127686163535.26074</v>
      </c>
      <c r="E411" s="12">
        <v>127686163535.26074</v>
      </c>
      <c r="F411" s="12">
        <v>0.4549491672985671</v>
      </c>
      <c r="G411" s="12">
        <v>0</v>
      </c>
      <c r="H411" s="12">
        <v>43658333333.333527</v>
      </c>
      <c r="I411" s="12">
        <v>50735000000.000008</v>
      </c>
      <c r="J411" s="12">
        <v>50735000000.000008</v>
      </c>
      <c r="K411" s="12">
        <v>-1.79561042524002E-11</v>
      </c>
      <c r="L411" s="12">
        <v>-1.79561042524002E-11</v>
      </c>
      <c r="M411" s="12">
        <v>0</v>
      </c>
      <c r="N411" s="12">
        <v>2.0000000000000001E-4</v>
      </c>
      <c r="O411" s="12">
        <v>-4.8358333333241701</v>
      </c>
      <c r="P411" s="12">
        <v>-4.8358333333241701</v>
      </c>
      <c r="Q411" s="12">
        <v>1.2573558333333136E-8</v>
      </c>
      <c r="R411" s="12">
        <v>0</v>
      </c>
      <c r="S411" s="12">
        <v>8.6083333333356562E-6</v>
      </c>
      <c r="T411" s="12">
        <v>1.5485833333333242E-5</v>
      </c>
      <c r="U411" s="12">
        <v>1.5485833333333242E-5</v>
      </c>
      <c r="V411" s="12">
        <v>0</v>
      </c>
      <c r="W411" s="12">
        <v>0</v>
      </c>
      <c r="X411" s="12">
        <v>3.1524999999999892</v>
      </c>
      <c r="Y411" s="12">
        <v>5707.4999999999918</v>
      </c>
      <c r="Z411" s="12">
        <v>-1.1999999999999999E-3</v>
      </c>
      <c r="AA411" s="12">
        <v>-1E-3</v>
      </c>
      <c r="AB411" s="5">
        <v>2</v>
      </c>
    </row>
    <row r="412" spans="1:28" x14ac:dyDescent="0.25">
      <c r="C412" s="5">
        <v>2</v>
      </c>
      <c r="D412" s="12">
        <v>122492225593.10146</v>
      </c>
      <c r="E412" s="12">
        <v>122492225593.10146</v>
      </c>
      <c r="F412" s="12">
        <v>0.43713665865355411</v>
      </c>
      <c r="G412" s="12">
        <v>0</v>
      </c>
      <c r="H412" s="12">
        <v>41975000011.175873</v>
      </c>
      <c r="I412" s="12">
        <v>49005000000.558792</v>
      </c>
      <c r="J412" s="12">
        <v>49005000000.558792</v>
      </c>
      <c r="K412" s="12">
        <v>-1.7654320970790807E-11</v>
      </c>
      <c r="L412" s="12">
        <v>-1.7654320970790807E-11</v>
      </c>
      <c r="M412" s="12">
        <v>0</v>
      </c>
      <c r="N412" s="12">
        <v>2.0000000000000001E-4</v>
      </c>
      <c r="O412" s="12">
        <v>-14.507499459553511</v>
      </c>
      <c r="P412" s="12">
        <v>-14.507499459553511</v>
      </c>
      <c r="Q412" s="12">
        <v>1.2360674988277442E-8</v>
      </c>
      <c r="R412" s="12">
        <v>0</v>
      </c>
      <c r="S412" s="12">
        <v>5.8250001369044201E-6</v>
      </c>
      <c r="T412" s="12">
        <v>1.5057499994691461E-5</v>
      </c>
      <c r="U412" s="12">
        <v>1.5057499994691461E-5</v>
      </c>
      <c r="V412" s="12">
        <v>0</v>
      </c>
      <c r="W412" s="12">
        <v>0</v>
      </c>
      <c r="X412" s="12">
        <v>3.0574999993480745</v>
      </c>
      <c r="Y412" s="12">
        <v>5522.4999995343387</v>
      </c>
      <c r="Z412" s="12">
        <f t="shared" ref="Z412:AA412" si="196">Z411+0.0002</f>
        <v>-9.999999999999998E-4</v>
      </c>
      <c r="AA412" s="12">
        <f t="shared" si="196"/>
        <v>-8.0000000000000004E-4</v>
      </c>
      <c r="AB412" s="5">
        <v>2</v>
      </c>
    </row>
    <row r="413" spans="1:28" x14ac:dyDescent="0.25">
      <c r="C413" s="5">
        <v>3</v>
      </c>
      <c r="D413" s="12">
        <v>117298295421.81158</v>
      </c>
      <c r="E413" s="12">
        <v>117298295421.81158</v>
      </c>
      <c r="F413" s="12">
        <v>0.41932417146929407</v>
      </c>
      <c r="G413" s="12">
        <v>0</v>
      </c>
      <c r="H413" s="12">
        <v>40291668514.951378</v>
      </c>
      <c r="I413" s="12">
        <v>47275000092.414238</v>
      </c>
      <c r="J413" s="12">
        <v>47275000092.414238</v>
      </c>
      <c r="K413" s="12">
        <v>-1.7352534934001052E-11</v>
      </c>
      <c r="L413" s="12">
        <v>-1.7352534934001052E-11</v>
      </c>
      <c r="M413" s="12">
        <v>0</v>
      </c>
      <c r="N413" s="12">
        <v>2.0000000000000001E-4</v>
      </c>
      <c r="O413" s="12">
        <v>-24.179077286698259</v>
      </c>
      <c r="P413" s="12">
        <v>-24.179077286698259</v>
      </c>
      <c r="Q413" s="12">
        <v>1.2147789727970024E-8</v>
      </c>
      <c r="R413" s="12">
        <v>0</v>
      </c>
      <c r="S413" s="12">
        <v>3.0416893081544435E-6</v>
      </c>
      <c r="T413" s="12">
        <v>1.4629165788731425E-5</v>
      </c>
      <c r="U413" s="12">
        <v>1.4629165788731425E-5</v>
      </c>
      <c r="V413" s="12">
        <v>0</v>
      </c>
      <c r="W413" s="12">
        <v>0</v>
      </c>
      <c r="X413" s="12">
        <v>2.9624998921833918</v>
      </c>
      <c r="Y413" s="12">
        <v>5337.4999229881369</v>
      </c>
      <c r="Z413" s="12">
        <f t="shared" ref="Z413:AA413" si="197">Z412+0.0002</f>
        <v>-7.9999999999999982E-4</v>
      </c>
      <c r="AA413" s="12">
        <f t="shared" si="197"/>
        <v>-6.0000000000000006E-4</v>
      </c>
      <c r="AB413" s="5">
        <v>2</v>
      </c>
    </row>
    <row r="414" spans="1:28" x14ac:dyDescent="0.25">
      <c r="C414" s="5">
        <v>4</v>
      </c>
      <c r="D414" s="12">
        <v>112104577093.63203</v>
      </c>
      <c r="E414" s="12">
        <v>112104577093.63203</v>
      </c>
      <c r="F414" s="12">
        <v>0.40151226933059475</v>
      </c>
      <c r="G414" s="12">
        <v>0</v>
      </c>
      <c r="H414" s="12">
        <v>38608386795.829124</v>
      </c>
      <c r="I414" s="12">
        <v>45545002673.124786</v>
      </c>
      <c r="J414" s="12">
        <v>45545002673.124786</v>
      </c>
      <c r="K414" s="12">
        <v>-1.7050673787729199E-11</v>
      </c>
      <c r="L414" s="12">
        <v>-1.7050673787729199E-11</v>
      </c>
      <c r="M414" s="12">
        <v>0</v>
      </c>
      <c r="N414" s="12">
        <v>2.0000000000000001E-4</v>
      </c>
      <c r="O414" s="12">
        <v>-33.848247976141032</v>
      </c>
      <c r="P414" s="12">
        <v>-33.848247976141032</v>
      </c>
      <c r="Q414" s="12">
        <v>1.1934852255630457E-8</v>
      </c>
      <c r="R414" s="12">
        <v>0</v>
      </c>
      <c r="S414" s="12">
        <v>2.5898824890677684E-7</v>
      </c>
      <c r="T414" s="12">
        <v>1.4200807938647831E-5</v>
      </c>
      <c r="U414" s="12">
        <v>1.4200807938647831E-5</v>
      </c>
      <c r="V414" s="12">
        <v>0</v>
      </c>
      <c r="W414" s="12">
        <v>0</v>
      </c>
      <c r="X414" s="12">
        <v>2.8674968813544122</v>
      </c>
      <c r="Y414" s="12">
        <v>5152.4977723960083</v>
      </c>
      <c r="Z414" s="12">
        <f t="shared" ref="Z414:AA414" si="198">Z413+0.0002</f>
        <v>-5.9999999999999984E-4</v>
      </c>
      <c r="AA414" s="12">
        <f t="shared" si="198"/>
        <v>-4.0000000000000007E-4</v>
      </c>
      <c r="AB414" s="5">
        <v>2</v>
      </c>
    </row>
    <row r="415" spans="1:28" x14ac:dyDescent="0.25">
      <c r="C415" s="5">
        <v>5</v>
      </c>
      <c r="D415" s="12">
        <v>106913220103.72191</v>
      </c>
      <c r="E415" s="12">
        <v>106913220103.72191</v>
      </c>
      <c r="F415" s="12">
        <v>0.38370688848243911</v>
      </c>
      <c r="G415" s="12">
        <v>0</v>
      </c>
      <c r="H415" s="12">
        <v>36925659924.000504</v>
      </c>
      <c r="I415" s="12">
        <v>43815032996.200027</v>
      </c>
      <c r="J415" s="12">
        <v>43815032996.200027</v>
      </c>
      <c r="K415" s="12">
        <v>-1.6747975423318801E-11</v>
      </c>
      <c r="L415" s="12">
        <v>-1.6747975423318801E-11</v>
      </c>
      <c r="M415" s="12">
        <v>0</v>
      </c>
      <c r="N415" s="12">
        <v>2.0000000000000001E-4</v>
      </c>
      <c r="O415" s="12">
        <v>-43.490587175209079</v>
      </c>
      <c r="P415" s="12">
        <v>-43.490587175209079</v>
      </c>
      <c r="Q415" s="12">
        <v>1.1721332794717141E-8</v>
      </c>
      <c r="R415" s="12">
        <v>0</v>
      </c>
      <c r="S415" s="12">
        <v>-2.5169159309938538E-6</v>
      </c>
      <c r="T415" s="12">
        <v>1.377218653609976E-5</v>
      </c>
      <c r="U415" s="12">
        <v>1.377218653609976E-5</v>
      </c>
      <c r="V415" s="12">
        <v>0</v>
      </c>
      <c r="W415" s="12">
        <v>0</v>
      </c>
      <c r="X415" s="12">
        <v>2.7724615044333039</v>
      </c>
      <c r="Y415" s="12">
        <v>4967.4725031666458</v>
      </c>
      <c r="Z415" s="12">
        <f t="shared" ref="Z415:AA415" si="199">Z414+0.0002</f>
        <v>-3.9999999999999986E-4</v>
      </c>
      <c r="AA415" s="12">
        <f t="shared" si="199"/>
        <v>-2.0000000000000006E-4</v>
      </c>
      <c r="AB415" s="5">
        <v>2</v>
      </c>
    </row>
    <row r="416" spans="1:28" x14ac:dyDescent="0.25">
      <c r="C416" s="5">
        <v>6</v>
      </c>
      <c r="D416" s="12">
        <v>101737365605.75024</v>
      </c>
      <c r="E416" s="12">
        <v>101737365605.75024</v>
      </c>
      <c r="F416" s="12">
        <v>0.36594432075233174</v>
      </c>
      <c r="G416" s="12">
        <v>0</v>
      </c>
      <c r="H416" s="12">
        <v>35246575696.602814</v>
      </c>
      <c r="I416" s="12">
        <v>42085245451.496811</v>
      </c>
      <c r="J416" s="12">
        <v>42085245451.496811</v>
      </c>
      <c r="K416" s="12">
        <v>-1.6439780613265017E-11</v>
      </c>
      <c r="L416" s="12">
        <v>-1.6439780613265017E-11</v>
      </c>
      <c r="M416" s="12">
        <v>0</v>
      </c>
      <c r="N416" s="12">
        <v>2.0000000000000001E-4</v>
      </c>
      <c r="O416" s="12">
        <v>-52.956774160671131</v>
      </c>
      <c r="P416" s="12">
        <v>-52.956774160671131</v>
      </c>
      <c r="Q416" s="12">
        <v>1.1503992503349477E-8</v>
      </c>
      <c r="R416" s="12">
        <v>0</v>
      </c>
      <c r="S416" s="12">
        <v>-5.2481977166155217E-6</v>
      </c>
      <c r="T416" s="12">
        <v>1.3341834877446996E-5</v>
      </c>
      <c r="U416" s="12">
        <v>1.3341834877446996E-5</v>
      </c>
      <c r="V416" s="12">
        <v>0</v>
      </c>
      <c r="W416" s="12">
        <v>0</v>
      </c>
      <c r="X416" s="12">
        <v>2.6772136399203914</v>
      </c>
      <c r="Y416" s="12">
        <v>4782.2954570859938</v>
      </c>
      <c r="Z416" s="12">
        <f t="shared" ref="Z416:AA416" si="200">Z415+0.0002</f>
        <v>-1.9999999999999985E-4</v>
      </c>
      <c r="AA416" s="12">
        <f t="shared" si="200"/>
        <v>0</v>
      </c>
      <c r="AB416" s="5">
        <v>2</v>
      </c>
    </row>
    <row r="417" spans="1:28" x14ac:dyDescent="0.25">
      <c r="C417" s="5">
        <v>7</v>
      </c>
      <c r="D417" s="12">
        <v>96633577548.420349</v>
      </c>
      <c r="E417" s="12">
        <v>96633577548.420349</v>
      </c>
      <c r="F417" s="12">
        <v>0.34838077838168052</v>
      </c>
      <c r="G417" s="12">
        <v>0</v>
      </c>
      <c r="H417" s="12">
        <v>33584425031.867386</v>
      </c>
      <c r="I417" s="12">
        <v>40356304584.926704</v>
      </c>
      <c r="J417" s="12">
        <v>40356304584.926704</v>
      </c>
      <c r="K417" s="12">
        <v>-1.6106034474091228E-11</v>
      </c>
      <c r="L417" s="12">
        <v>-1.6106034474091228E-11</v>
      </c>
      <c r="M417" s="12">
        <v>0</v>
      </c>
      <c r="N417" s="12">
        <v>2.0000000000000001E-4</v>
      </c>
      <c r="O417" s="12">
        <v>-61.604082278390983</v>
      </c>
      <c r="P417" s="12">
        <v>-61.604082278390983</v>
      </c>
      <c r="Q417" s="12">
        <v>1.126889031587933E-8</v>
      </c>
      <c r="R417" s="12">
        <v>0</v>
      </c>
      <c r="S417" s="12">
        <v>-7.7720433596245739E-6</v>
      </c>
      <c r="T417" s="12">
        <v>1.2903439776529661E-5</v>
      </c>
      <c r="U417" s="12">
        <v>1.2903439776529661E-5</v>
      </c>
      <c r="V417" s="12">
        <v>0</v>
      </c>
      <c r="W417" s="12">
        <v>0</v>
      </c>
      <c r="X417" s="12">
        <v>2.5809779842521805</v>
      </c>
      <c r="Y417" s="12">
        <v>4596.4128458944151</v>
      </c>
      <c r="Z417" s="12">
        <f t="shared" ref="Z417:AA417" si="201">Z416+0.0002</f>
        <v>0</v>
      </c>
      <c r="AA417" s="12">
        <f t="shared" si="201"/>
        <v>2.0000000000000001E-4</v>
      </c>
      <c r="AB417" s="5">
        <v>2</v>
      </c>
    </row>
    <row r="418" spans="1:28" x14ac:dyDescent="0.25">
      <c r="C418" s="5">
        <v>8</v>
      </c>
      <c r="D418" s="12">
        <v>91793076681.674667</v>
      </c>
      <c r="E418" s="12">
        <v>91793076681.674667</v>
      </c>
      <c r="F418" s="12">
        <v>0.3315443543101928</v>
      </c>
      <c r="G418" s="12">
        <v>0</v>
      </c>
      <c r="H418" s="12">
        <v>31984139364.212753</v>
      </c>
      <c r="I418" s="12">
        <v>38630456968.21064</v>
      </c>
      <c r="J418" s="12">
        <v>38630456968.21064</v>
      </c>
      <c r="K418" s="12">
        <v>-1.5678939230954642E-11</v>
      </c>
      <c r="L418" s="12">
        <v>-1.5678939230954642E-11</v>
      </c>
      <c r="M418" s="12">
        <v>0</v>
      </c>
      <c r="N418" s="12">
        <v>2.0000000000000001E-4</v>
      </c>
      <c r="O418" s="12">
        <v>-67.259702245611692</v>
      </c>
      <c r="P418" s="12">
        <v>-67.259702245611692</v>
      </c>
      <c r="Q418" s="12">
        <v>1.096889690188784E-8</v>
      </c>
      <c r="R418" s="12">
        <v>0</v>
      </c>
      <c r="S418" s="12">
        <v>-9.5380427883937939E-6</v>
      </c>
      <c r="T418" s="12">
        <v>1.2435658801998942E-5</v>
      </c>
      <c r="U418" s="12">
        <v>1.2435658801998942E-5</v>
      </c>
      <c r="V418" s="12">
        <v>0</v>
      </c>
      <c r="W418" s="12">
        <v>0</v>
      </c>
      <c r="X418" s="12">
        <v>2.4811335370875893</v>
      </c>
      <c r="Y418" s="12">
        <v>4407.9525264911354</v>
      </c>
      <c r="Z418" s="12">
        <f t="shared" ref="Z418:AA418" si="202">Z417+0.0002</f>
        <v>2.0000000000000001E-4</v>
      </c>
      <c r="AA418" s="12">
        <f t="shared" si="202"/>
        <v>4.0000000000000002E-4</v>
      </c>
      <c r="AB418" s="5">
        <v>2</v>
      </c>
    </row>
    <row r="419" spans="1:28" x14ac:dyDescent="0.25">
      <c r="C419" s="5">
        <v>9</v>
      </c>
      <c r="D419" s="12">
        <v>87758497901.876556</v>
      </c>
      <c r="E419" s="12">
        <v>87758497901.876556</v>
      </c>
      <c r="F419" s="12">
        <v>0.31693363934297014</v>
      </c>
      <c r="G419" s="12">
        <v>0</v>
      </c>
      <c r="H419" s="12">
        <v>30573222451.816338</v>
      </c>
      <c r="I419" s="12">
        <v>36914077789.257484</v>
      </c>
      <c r="J419" s="12">
        <v>36914077789.257484</v>
      </c>
      <c r="K419" s="12">
        <v>-1.4966102381804279E-11</v>
      </c>
      <c r="L419" s="12">
        <v>-1.4966102381804279E-11</v>
      </c>
      <c r="M419" s="12">
        <v>0</v>
      </c>
      <c r="N419" s="12">
        <v>2.0000000000000001E-4</v>
      </c>
      <c r="O419" s="12">
        <v>-63.757764823136974</v>
      </c>
      <c r="P419" s="12">
        <v>-63.757764823136974</v>
      </c>
      <c r="Q419" s="12">
        <v>1.0470271444360086E-8</v>
      </c>
      <c r="R419" s="12">
        <v>0</v>
      </c>
      <c r="S419" s="12">
        <v>-8.9842749652498123E-6</v>
      </c>
      <c r="T419" s="12">
        <v>1.1877927668720569E-5</v>
      </c>
      <c r="U419" s="12">
        <v>1.1877927668720569E-5</v>
      </c>
      <c r="V419" s="12">
        <v>0</v>
      </c>
      <c r="W419" s="12">
        <v>0</v>
      </c>
      <c r="X419" s="12">
        <v>2.3702425791996022</v>
      </c>
      <c r="Y419" s="12">
        <v>4211.6018422854304</v>
      </c>
      <c r="Z419" s="12">
        <f t="shared" ref="Z419:AA419" si="203">Z418+0.0002</f>
        <v>4.0000000000000002E-4</v>
      </c>
      <c r="AA419" s="12">
        <f t="shared" si="203"/>
        <v>6.0000000000000006E-4</v>
      </c>
      <c r="AB419" s="5">
        <v>2</v>
      </c>
    </row>
    <row r="420" spans="1:28" x14ac:dyDescent="0.25">
      <c r="C420" s="5">
        <v>10</v>
      </c>
      <c r="D420" s="12">
        <v>85879159244.721344</v>
      </c>
      <c r="E420" s="12">
        <v>85879159244.721344</v>
      </c>
      <c r="F420" s="12">
        <v>0.30827503518215538</v>
      </c>
      <c r="G420" s="12">
        <v>0</v>
      </c>
      <c r="H420" s="12">
        <v>29668725633.76585</v>
      </c>
      <c r="I420" s="12">
        <v>35223019615.021629</v>
      </c>
      <c r="J420" s="12">
        <v>35223019615.021629</v>
      </c>
      <c r="K420" s="12">
        <v>-1.3489119985629895E-11</v>
      </c>
      <c r="L420" s="12">
        <v>-1.3489119985629895E-11</v>
      </c>
      <c r="M420" s="12">
        <v>0</v>
      </c>
      <c r="N420" s="12">
        <v>2.0000000000000001E-4</v>
      </c>
      <c r="O420" s="12">
        <v>-35.766195671584072</v>
      </c>
      <c r="P420" s="12">
        <v>-35.766195671584072</v>
      </c>
      <c r="Q420" s="12">
        <v>9.4404535095379892E-9</v>
      </c>
      <c r="R420" s="12">
        <v>0</v>
      </c>
      <c r="S420" s="12">
        <v>-2.2268609863682996E-6</v>
      </c>
      <c r="T420" s="12">
        <v>1.1079646990627885E-5</v>
      </c>
      <c r="U420" s="12">
        <v>1.1079646990627885E-5</v>
      </c>
      <c r="V420" s="12">
        <v>0</v>
      </c>
      <c r="W420" s="12">
        <v>0</v>
      </c>
      <c r="X420" s="12">
        <v>2.2298104491414361</v>
      </c>
      <c r="Y420" s="12">
        <v>3994.1503208153117</v>
      </c>
      <c r="Z420" s="12">
        <f t="shared" ref="Z420:AA420" si="204">Z419+0.0002</f>
        <v>6.0000000000000006E-4</v>
      </c>
      <c r="AA420" s="12">
        <f t="shared" si="204"/>
        <v>8.0000000000000004E-4</v>
      </c>
      <c r="AB420" s="5">
        <v>2</v>
      </c>
    </row>
    <row r="421" spans="1:28" x14ac:dyDescent="0.25">
      <c r="C421" s="5">
        <v>11</v>
      </c>
      <c r="D421" s="12">
        <v>89182057080.773819</v>
      </c>
      <c r="E421" s="12">
        <v>89182057080.773819</v>
      </c>
      <c r="F421" s="12">
        <v>0.31392817545692547</v>
      </c>
      <c r="G421" s="12">
        <v>0</v>
      </c>
      <c r="H421" s="12">
        <v>29981906913.965942</v>
      </c>
      <c r="I421" s="12">
        <v>33592845345.698296</v>
      </c>
      <c r="J421" s="12">
        <v>33592845345.698296</v>
      </c>
      <c r="K421" s="12">
        <v>-1.0174763229955337E-11</v>
      </c>
      <c r="L421" s="12">
        <v>-1.0174763229955337E-11</v>
      </c>
      <c r="M421" s="12">
        <v>0</v>
      </c>
      <c r="N421" s="12">
        <v>2.0000000000000001E-4</v>
      </c>
      <c r="O421" s="12">
        <v>51.110256847869579</v>
      </c>
      <c r="P421" s="12">
        <v>51.110256847869579</v>
      </c>
      <c r="Q421" s="12">
        <v>7.1333927228258914E-9</v>
      </c>
      <c r="R421" s="12">
        <v>0</v>
      </c>
      <c r="S421" s="12">
        <v>1.9447109696082769E-5</v>
      </c>
      <c r="T421" s="12">
        <v>9.7029692158661775E-6</v>
      </c>
      <c r="U421" s="12">
        <v>9.7029692158661775E-6</v>
      </c>
      <c r="V421" s="12">
        <v>0</v>
      </c>
      <c r="W421" s="12">
        <v>0</v>
      </c>
      <c r="X421" s="12">
        <v>2.0183470966853201</v>
      </c>
      <c r="Y421" s="12">
        <v>3725.9622119180858</v>
      </c>
      <c r="Z421" s="12">
        <f t="shared" ref="Z421:AA421" si="205">Z420+0.0002</f>
        <v>8.0000000000000004E-4</v>
      </c>
      <c r="AA421" s="12">
        <f t="shared" si="205"/>
        <v>1E-3</v>
      </c>
      <c r="AB421" s="5">
        <v>2</v>
      </c>
    </row>
    <row r="422" spans="1:28" x14ac:dyDescent="0.25">
      <c r="B422" t="s">
        <v>230</v>
      </c>
      <c r="C422" s="14">
        <v>12</v>
      </c>
      <c r="D422" s="12">
        <v>103920979789.14583</v>
      </c>
      <c r="E422" s="12">
        <v>103920979789.14583</v>
      </c>
      <c r="F422" s="12">
        <v>0.35116410157061795</v>
      </c>
      <c r="G422" s="12">
        <v>0</v>
      </c>
      <c r="H422" s="12">
        <v>32982228589.307037</v>
      </c>
      <c r="I422" s="12">
        <v>32097028096.132015</v>
      </c>
      <c r="J422" s="12">
        <v>32097028096.132015</v>
      </c>
      <c r="K422" s="12">
        <v>-2.8057364678951697E-12</v>
      </c>
      <c r="L422" s="12">
        <v>-2.8057364678951697E-12</v>
      </c>
      <c r="M422" s="12">
        <v>0</v>
      </c>
      <c r="N422" s="12">
        <v>2.0000000000000001E-4</v>
      </c>
      <c r="O422" s="12">
        <v>267.93234030901743</v>
      </c>
      <c r="P422" s="12">
        <v>267.93234030901743</v>
      </c>
      <c r="Q422" s="12">
        <v>2.0077455899771312E-9</v>
      </c>
      <c r="R422" s="12">
        <v>0</v>
      </c>
      <c r="S422" s="12">
        <v>7.4038550219011261E-5</v>
      </c>
      <c r="T422" s="12">
        <v>7.0498997534124867E-6</v>
      </c>
      <c r="U422" s="12">
        <v>7.0498997534124867E-6</v>
      </c>
      <c r="V422" s="12">
        <v>0</v>
      </c>
      <c r="W422" s="12">
        <v>0</v>
      </c>
      <c r="X422" s="12">
        <v>1.6501338878459779</v>
      </c>
      <c r="Y422" s="12">
        <v>3345.809919889984</v>
      </c>
      <c r="Z422" s="12">
        <f t="shared" ref="Z422:AA422" si="206">Z421+0.0002</f>
        <v>1E-3</v>
      </c>
      <c r="AA422" s="12">
        <f t="shared" si="206"/>
        <v>1.2000000000000001E-3</v>
      </c>
      <c r="AB422" s="5">
        <v>2</v>
      </c>
    </row>
    <row r="426" spans="1:28" x14ac:dyDescent="0.25">
      <c r="A426" s="56" t="s">
        <v>303</v>
      </c>
      <c r="C426" s="3" t="s">
        <v>0</v>
      </c>
      <c r="D426" s="3" t="s">
        <v>1</v>
      </c>
      <c r="E426" s="3" t="s">
        <v>2</v>
      </c>
      <c r="F426" s="3" t="s">
        <v>3</v>
      </c>
      <c r="G426" s="3" t="s">
        <v>4</v>
      </c>
      <c r="H426" s="3" t="s">
        <v>232</v>
      </c>
      <c r="I426" s="3" t="s">
        <v>6</v>
      </c>
      <c r="J426" s="3" t="s">
        <v>7</v>
      </c>
      <c r="K426" s="3" t="s">
        <v>8</v>
      </c>
      <c r="L426" s="3" t="s">
        <v>9</v>
      </c>
      <c r="M426" s="3" t="s">
        <v>10</v>
      </c>
      <c r="N426" s="3" t="s">
        <v>11</v>
      </c>
      <c r="O426" s="3" t="s">
        <v>12</v>
      </c>
      <c r="P426" s="3" t="s">
        <v>13</v>
      </c>
      <c r="Q426" s="3" t="s">
        <v>14</v>
      </c>
      <c r="R426" s="3" t="s">
        <v>15</v>
      </c>
      <c r="S426" s="3" t="s">
        <v>16</v>
      </c>
      <c r="T426" s="3" t="s">
        <v>21</v>
      </c>
      <c r="U426" s="3" t="s">
        <v>22</v>
      </c>
      <c r="V426" s="3" t="s">
        <v>23</v>
      </c>
      <c r="W426" s="3" t="s">
        <v>24</v>
      </c>
      <c r="X426" s="3" t="s">
        <v>83</v>
      </c>
      <c r="Y426" s="3" t="s">
        <v>17</v>
      </c>
      <c r="Z426" s="3" t="s">
        <v>18</v>
      </c>
      <c r="AA426" s="3" t="s">
        <v>19</v>
      </c>
      <c r="AB426" s="3" t="s">
        <v>20</v>
      </c>
    </row>
    <row r="427" spans="1:28" x14ac:dyDescent="0.25">
      <c r="A427" s="50" t="s">
        <v>313</v>
      </c>
      <c r="B427" t="s">
        <v>229</v>
      </c>
      <c r="C427" s="14">
        <v>1</v>
      </c>
      <c r="D427" s="12">
        <v>125089194540.40018</v>
      </c>
      <c r="E427" s="12">
        <v>125089194540.40018</v>
      </c>
      <c r="F427" s="12">
        <v>0.44604291291038506</v>
      </c>
      <c r="G427" s="12">
        <v>0</v>
      </c>
      <c r="H427" s="12">
        <v>42816666666.666862</v>
      </c>
      <c r="I427" s="12">
        <v>49870000000.000015</v>
      </c>
      <c r="J427" s="12">
        <v>49870000000.000015</v>
      </c>
      <c r="K427" s="12">
        <v>-1.780521262002709E-11</v>
      </c>
      <c r="L427" s="12">
        <v>-1.780521262002709E-11</v>
      </c>
      <c r="M427" s="12">
        <v>0</v>
      </c>
      <c r="N427" s="12">
        <v>2.0000000000000001E-4</v>
      </c>
      <c r="O427" s="12">
        <v>-9.6716666666574937</v>
      </c>
      <c r="P427" s="12">
        <v>-9.6716666666574937</v>
      </c>
      <c r="Q427" s="12">
        <v>1.2467116666666468E-8</v>
      </c>
      <c r="R427" s="12">
        <v>0</v>
      </c>
      <c r="S427" s="12">
        <v>7.2166666666689924E-6</v>
      </c>
      <c r="T427" s="12">
        <v>1.5271666666666573E-5</v>
      </c>
      <c r="U427" s="12">
        <v>1.5271666666666573E-5</v>
      </c>
      <c r="V427" s="12">
        <v>0</v>
      </c>
      <c r="W427" s="12">
        <v>0</v>
      </c>
      <c r="X427" s="12">
        <v>3.1049999999999893</v>
      </c>
      <c r="Y427" s="12">
        <v>5614.9999999999918</v>
      </c>
      <c r="Z427" s="12">
        <v>-1.1999999999999999E-3</v>
      </c>
      <c r="AA427" s="12">
        <v>-1E-3</v>
      </c>
      <c r="AB427" s="5">
        <v>2</v>
      </c>
    </row>
    <row r="428" spans="1:28" x14ac:dyDescent="0.25">
      <c r="C428" s="5">
        <v>2</v>
      </c>
      <c r="D428" s="12">
        <v>114701318608.51978</v>
      </c>
      <c r="E428" s="12">
        <v>114701318608.51978</v>
      </c>
      <c r="F428" s="12">
        <v>0.41041789548900781</v>
      </c>
      <c r="G428" s="12">
        <v>0</v>
      </c>
      <c r="H428" s="12">
        <v>39450000011.175873</v>
      </c>
      <c r="I428" s="12">
        <v>46410000000.558792</v>
      </c>
      <c r="J428" s="12">
        <v>46410000000.558792</v>
      </c>
      <c r="K428" s="12">
        <v>-1.7201646073671464E-11</v>
      </c>
      <c r="L428" s="12">
        <v>-1.7201646073671464E-11</v>
      </c>
      <c r="M428" s="12">
        <v>0</v>
      </c>
      <c r="N428" s="12">
        <v>2.0000000000000001E-4</v>
      </c>
      <c r="O428" s="12">
        <v>-29.014999459553511</v>
      </c>
      <c r="P428" s="12">
        <v>-29.014999459553511</v>
      </c>
      <c r="Q428" s="12">
        <v>1.2041349988277442E-8</v>
      </c>
      <c r="R428" s="12">
        <v>0</v>
      </c>
      <c r="S428" s="12">
        <v>1.6500001369044202E-6</v>
      </c>
      <c r="T428" s="12">
        <v>1.441499999469146E-5</v>
      </c>
      <c r="U428" s="12">
        <v>1.441499999469146E-5</v>
      </c>
      <c r="V428" s="12">
        <v>0</v>
      </c>
      <c r="W428" s="12">
        <v>0</v>
      </c>
      <c r="X428" s="12">
        <v>2.9149999993480744</v>
      </c>
      <c r="Y428" s="12">
        <v>5244.9999995343387</v>
      </c>
      <c r="Z428" s="12">
        <f t="shared" ref="Z428:AA428" si="207">Z427+0.0002</f>
        <v>-9.999999999999998E-4</v>
      </c>
      <c r="AA428" s="12">
        <f t="shared" si="207"/>
        <v>-8.0000000000000004E-4</v>
      </c>
      <c r="AB428" s="5">
        <v>2</v>
      </c>
    </row>
    <row r="429" spans="1:28" x14ac:dyDescent="0.25">
      <c r="C429" s="5">
        <v>3</v>
      </c>
      <c r="D429" s="12">
        <v>104313450447.50879</v>
      </c>
      <c r="E429" s="12">
        <v>104313450447.50879</v>
      </c>
      <c r="F429" s="12">
        <v>0.37479289952838357</v>
      </c>
      <c r="G429" s="12">
        <v>0</v>
      </c>
      <c r="H429" s="12">
        <v>36083335181.61805</v>
      </c>
      <c r="I429" s="12">
        <v>42950000092.414238</v>
      </c>
      <c r="J429" s="12">
        <v>42950000092.414238</v>
      </c>
      <c r="K429" s="12">
        <v>-1.6598076772135485E-11</v>
      </c>
      <c r="L429" s="12">
        <v>-1.6598076772135485E-11</v>
      </c>
      <c r="M429" s="12">
        <v>0</v>
      </c>
      <c r="N429" s="12">
        <v>2.0000000000000001E-4</v>
      </c>
      <c r="O429" s="12">
        <v>-48.358243953364919</v>
      </c>
      <c r="P429" s="12">
        <v>-48.358243953364919</v>
      </c>
      <c r="Q429" s="12">
        <v>1.161558139463669E-8</v>
      </c>
      <c r="R429" s="12">
        <v>0</v>
      </c>
      <c r="S429" s="12">
        <v>-3.916644025178889E-6</v>
      </c>
      <c r="T429" s="12">
        <v>1.3558332455398092E-5</v>
      </c>
      <c r="U429" s="12">
        <v>1.3558332455398092E-5</v>
      </c>
      <c r="V429" s="12">
        <v>0</v>
      </c>
      <c r="W429" s="12">
        <v>0</v>
      </c>
      <c r="X429" s="12">
        <v>2.7249998921833916</v>
      </c>
      <c r="Y429" s="12">
        <v>4874.9999229881369</v>
      </c>
      <c r="Z429" s="12">
        <f t="shared" ref="Z429:AA429" si="208">Z428+0.0002</f>
        <v>-7.9999999999999982E-4</v>
      </c>
      <c r="AA429" s="12">
        <f t="shared" si="208"/>
        <v>-6.0000000000000006E-4</v>
      </c>
      <c r="AB429" s="5">
        <v>2</v>
      </c>
    </row>
    <row r="430" spans="1:28" x14ac:dyDescent="0.25">
      <c r="C430" s="5">
        <v>4</v>
      </c>
      <c r="D430" s="12">
        <v>93925794129.608109</v>
      </c>
      <c r="E430" s="12">
        <v>93925794129.608109</v>
      </c>
      <c r="F430" s="12">
        <v>0.33916848861332005</v>
      </c>
      <c r="G430" s="12">
        <v>0</v>
      </c>
      <c r="H430" s="12">
        <v>32716720129.162457</v>
      </c>
      <c r="I430" s="12">
        <v>39490002673.124786</v>
      </c>
      <c r="J430" s="12">
        <v>39490002673.124786</v>
      </c>
      <c r="K430" s="12">
        <v>-1.5994432361117403E-11</v>
      </c>
      <c r="L430" s="12">
        <v>-1.5994432361117403E-11</v>
      </c>
      <c r="M430" s="12">
        <v>0</v>
      </c>
      <c r="N430" s="12">
        <v>2.0000000000000001E-4</v>
      </c>
      <c r="O430" s="12">
        <v>-67.699081309474352</v>
      </c>
      <c r="P430" s="12">
        <v>-67.699081309474352</v>
      </c>
      <c r="Q430" s="12">
        <v>1.118976058896379E-8</v>
      </c>
      <c r="R430" s="12">
        <v>0</v>
      </c>
      <c r="S430" s="12">
        <v>-9.4826784177598883E-6</v>
      </c>
      <c r="T430" s="12">
        <v>1.2701641271981166E-5</v>
      </c>
      <c r="U430" s="12">
        <v>1.2701641271981166E-5</v>
      </c>
      <c r="V430" s="12">
        <v>0</v>
      </c>
      <c r="W430" s="12">
        <v>0</v>
      </c>
      <c r="X430" s="12">
        <v>2.5349968813544121</v>
      </c>
      <c r="Y430" s="12">
        <v>4504.9977723960083</v>
      </c>
      <c r="Z430" s="12">
        <f t="shared" ref="Z430:AA430" si="209">Z429+0.0002</f>
        <v>-5.9999999999999984E-4</v>
      </c>
      <c r="AA430" s="12">
        <f t="shared" si="209"/>
        <v>-4.0000000000000007E-4</v>
      </c>
      <c r="AB430" s="5">
        <v>2</v>
      </c>
    </row>
    <row r="431" spans="1:28" x14ac:dyDescent="0.25">
      <c r="C431" s="5">
        <v>5</v>
      </c>
      <c r="D431" s="12">
        <v>83540499149.976868</v>
      </c>
      <c r="E431" s="12">
        <v>83540499149.976868</v>
      </c>
      <c r="F431" s="12">
        <v>0.30355059898880021</v>
      </c>
      <c r="G431" s="12">
        <v>0</v>
      </c>
      <c r="H431" s="12">
        <v>29350659924.000504</v>
      </c>
      <c r="I431" s="12">
        <v>36030032996.200027</v>
      </c>
      <c r="J431" s="12">
        <v>36030032996.200027</v>
      </c>
      <c r="K431" s="12">
        <v>-1.5389950731960781E-11</v>
      </c>
      <c r="L431" s="12">
        <v>-1.5389950731960781E-11</v>
      </c>
      <c r="M431" s="12">
        <v>0</v>
      </c>
      <c r="N431" s="12">
        <v>2.0000000000000001E-4</v>
      </c>
      <c r="O431" s="12">
        <v>-87.01308717520908</v>
      </c>
      <c r="P431" s="12">
        <v>-87.01308717520908</v>
      </c>
      <c r="Q431" s="12">
        <v>1.0763357794717142E-8</v>
      </c>
      <c r="R431" s="12">
        <v>0</v>
      </c>
      <c r="S431" s="12">
        <v>-1.5041915930993853E-5</v>
      </c>
      <c r="T431" s="12">
        <v>1.184468653609976E-5</v>
      </c>
      <c r="U431" s="12">
        <v>1.184468653609976E-5</v>
      </c>
      <c r="V431" s="12">
        <v>0</v>
      </c>
      <c r="W431" s="12">
        <v>0</v>
      </c>
      <c r="X431" s="12">
        <v>2.3449615044333041</v>
      </c>
      <c r="Y431" s="12">
        <v>4134.9725031666458</v>
      </c>
      <c r="Z431" s="12">
        <f t="shared" ref="Z431:AA431" si="210">Z430+0.0002</f>
        <v>-3.9999999999999986E-4</v>
      </c>
      <c r="AA431" s="12">
        <f t="shared" si="210"/>
        <v>-2.0000000000000006E-4</v>
      </c>
      <c r="AB431" s="5">
        <v>2</v>
      </c>
    </row>
    <row r="432" spans="1:28" x14ac:dyDescent="0.25">
      <c r="C432" s="5">
        <v>6</v>
      </c>
      <c r="D432" s="12">
        <v>73170706662.284058</v>
      </c>
      <c r="E432" s="12">
        <v>73170706662.284058</v>
      </c>
      <c r="F432" s="12">
        <v>0.26797552248232864</v>
      </c>
      <c r="G432" s="12">
        <v>0</v>
      </c>
      <c r="H432" s="12">
        <v>25988242363.269485</v>
      </c>
      <c r="I432" s="12">
        <v>32570245451.496811</v>
      </c>
      <c r="J432" s="12">
        <v>32570245451.496811</v>
      </c>
      <c r="K432" s="12">
        <v>-1.4779972657160768E-11</v>
      </c>
      <c r="L432" s="12">
        <v>-1.4779972657160768E-11</v>
      </c>
      <c r="M432" s="12">
        <v>0</v>
      </c>
      <c r="N432" s="12">
        <v>2.0000000000000001E-4</v>
      </c>
      <c r="O432" s="12">
        <v>-106.15094082733781</v>
      </c>
      <c r="P432" s="12">
        <v>-106.15094082733781</v>
      </c>
      <c r="Q432" s="12">
        <v>1.0333134170016142E-8</v>
      </c>
      <c r="R432" s="12">
        <v>0</v>
      </c>
      <c r="S432" s="12">
        <v>-2.0556531049948852E-5</v>
      </c>
      <c r="T432" s="12">
        <v>1.0986001544113663E-5</v>
      </c>
      <c r="U432" s="12">
        <v>1.0986001544113663E-5</v>
      </c>
      <c r="V432" s="12">
        <v>0</v>
      </c>
      <c r="W432" s="12">
        <v>0</v>
      </c>
      <c r="X432" s="12">
        <v>2.1547136399203914</v>
      </c>
      <c r="Y432" s="12">
        <v>3764.7954570859938</v>
      </c>
      <c r="Z432" s="12">
        <f t="shared" ref="Z432:AA432" si="211">Z431+0.0002</f>
        <v>-1.9999999999999985E-4</v>
      </c>
      <c r="AA432" s="12">
        <f t="shared" si="211"/>
        <v>0</v>
      </c>
      <c r="AB432" s="5">
        <v>2</v>
      </c>
    </row>
    <row r="433" spans="1:28" x14ac:dyDescent="0.25">
      <c r="C433" s="5">
        <v>7</v>
      </c>
      <c r="D433" s="12">
        <v>62872980615.233063</v>
      </c>
      <c r="E433" s="12">
        <v>62872980615.233063</v>
      </c>
      <c r="F433" s="12">
        <v>0.23259947133531325</v>
      </c>
      <c r="G433" s="12">
        <v>0</v>
      </c>
      <c r="H433" s="12">
        <v>22642758365.200718</v>
      </c>
      <c r="I433" s="12">
        <v>29111304584.926704</v>
      </c>
      <c r="J433" s="12">
        <v>29111304584.926704</v>
      </c>
      <c r="K433" s="12">
        <v>-1.4144443253240755E-11</v>
      </c>
      <c r="L433" s="12">
        <v>-1.4144443253240755E-11</v>
      </c>
      <c r="M433" s="12">
        <v>0</v>
      </c>
      <c r="N433" s="12">
        <v>2.0000000000000001E-4</v>
      </c>
      <c r="O433" s="12">
        <v>-124.4699156117243</v>
      </c>
      <c r="P433" s="12">
        <v>-124.4699156117243</v>
      </c>
      <c r="Q433" s="12">
        <v>9.8851486492126621E-9</v>
      </c>
      <c r="R433" s="12">
        <v>0</v>
      </c>
      <c r="S433" s="12">
        <v>-2.586371002629124E-5</v>
      </c>
      <c r="T433" s="12">
        <v>1.0119273109862993E-5</v>
      </c>
      <c r="U433" s="12">
        <v>1.0119273109862993E-5</v>
      </c>
      <c r="V433" s="12">
        <v>0</v>
      </c>
      <c r="W433" s="12">
        <v>0</v>
      </c>
      <c r="X433" s="12">
        <v>1.9634779842521806</v>
      </c>
      <c r="Y433" s="12">
        <v>3393.9128458944151</v>
      </c>
      <c r="Z433" s="12">
        <f t="shared" ref="Z433:AA433" si="212">Z432+0.0002</f>
        <v>0</v>
      </c>
      <c r="AA433" s="12">
        <f t="shared" si="212"/>
        <v>2.0000000000000001E-4</v>
      </c>
      <c r="AB433" s="5">
        <v>2</v>
      </c>
    </row>
    <row r="434" spans="1:28" x14ac:dyDescent="0.25">
      <c r="C434" s="5">
        <v>8</v>
      </c>
      <c r="D434" s="12">
        <v>52838541758.766251</v>
      </c>
      <c r="E434" s="12">
        <v>52838541758.766251</v>
      </c>
      <c r="F434" s="12">
        <v>0.1979505384874613</v>
      </c>
      <c r="G434" s="12">
        <v>0</v>
      </c>
      <c r="H434" s="12">
        <v>19359139364.212753</v>
      </c>
      <c r="I434" s="12">
        <v>25655456968.21064</v>
      </c>
      <c r="J434" s="12">
        <v>25655456968.21064</v>
      </c>
      <c r="K434" s="12">
        <v>-1.3415564745357941E-11</v>
      </c>
      <c r="L434" s="12">
        <v>-1.3415564745357941E-11</v>
      </c>
      <c r="M434" s="12">
        <v>0</v>
      </c>
      <c r="N434" s="12">
        <v>2.0000000000000001E-4</v>
      </c>
      <c r="O434" s="12">
        <v>-139.79720224561169</v>
      </c>
      <c r="P434" s="12">
        <v>-139.79720224561169</v>
      </c>
      <c r="Q434" s="12">
        <v>9.3722719018878397E-9</v>
      </c>
      <c r="R434" s="12">
        <v>0</v>
      </c>
      <c r="S434" s="12">
        <v>-3.0413042788393795E-5</v>
      </c>
      <c r="T434" s="12">
        <v>9.2231588019989415E-6</v>
      </c>
      <c r="U434" s="12">
        <v>9.2231588019989415E-6</v>
      </c>
      <c r="V434" s="12">
        <v>0</v>
      </c>
      <c r="W434" s="12">
        <v>0</v>
      </c>
      <c r="X434" s="12">
        <v>1.7686335370875894</v>
      </c>
      <c r="Y434" s="12">
        <v>3020.4525264911354</v>
      </c>
      <c r="Z434" s="12">
        <f t="shared" ref="Z434:AA434" si="213">Z433+0.0002</f>
        <v>2.0000000000000001E-4</v>
      </c>
      <c r="AA434" s="12">
        <f t="shared" si="213"/>
        <v>4.0000000000000002E-4</v>
      </c>
      <c r="AB434" s="5">
        <v>2</v>
      </c>
    </row>
    <row r="435" spans="1:28" x14ac:dyDescent="0.25">
      <c r="C435" s="5">
        <v>9</v>
      </c>
      <c r="D435" s="12">
        <v>43610024989.247009</v>
      </c>
      <c r="E435" s="12">
        <v>43610024989.247009</v>
      </c>
      <c r="F435" s="12">
        <v>0.16552731474387444</v>
      </c>
      <c r="G435" s="12">
        <v>0</v>
      </c>
      <c r="H435" s="12">
        <v>16264889118.483006</v>
      </c>
      <c r="I435" s="12">
        <v>22209077789.257484</v>
      </c>
      <c r="J435" s="12">
        <v>22209077789.257484</v>
      </c>
      <c r="K435" s="12">
        <v>-1.2400944631461352E-11</v>
      </c>
      <c r="L435" s="12">
        <v>-1.2400944631461352E-11</v>
      </c>
      <c r="M435" s="12">
        <v>0</v>
      </c>
      <c r="N435" s="12">
        <v>2.0000000000000001E-4</v>
      </c>
      <c r="O435" s="12">
        <v>-145.96693148980364</v>
      </c>
      <c r="P435" s="12">
        <v>-145.96693148980364</v>
      </c>
      <c r="Q435" s="12">
        <v>8.6607631110267522E-9</v>
      </c>
      <c r="R435" s="12">
        <v>0</v>
      </c>
      <c r="S435" s="12">
        <v>-3.2642608298583146E-5</v>
      </c>
      <c r="T435" s="12">
        <v>8.2370943353872353E-6</v>
      </c>
      <c r="U435" s="12">
        <v>8.2370943353872353E-6</v>
      </c>
      <c r="V435" s="12">
        <v>0</v>
      </c>
      <c r="W435" s="12">
        <v>0</v>
      </c>
      <c r="X435" s="12">
        <v>1.5627425791996021</v>
      </c>
      <c r="Y435" s="12">
        <v>2639.1018422854304</v>
      </c>
      <c r="Z435" s="12">
        <f t="shared" ref="Z435:AA435" si="214">Z434+0.0002</f>
        <v>4.0000000000000002E-4</v>
      </c>
      <c r="AA435" s="12">
        <f t="shared" si="214"/>
        <v>6.0000000000000006E-4</v>
      </c>
      <c r="AB435" s="5">
        <v>2</v>
      </c>
    </row>
    <row r="436" spans="1:28" x14ac:dyDescent="0.25">
      <c r="C436" s="5">
        <v>10</v>
      </c>
      <c r="D436" s="12">
        <v>36536748342.370667</v>
      </c>
      <c r="E436" s="12">
        <v>36536748342.370667</v>
      </c>
      <c r="F436" s="12">
        <v>0.13905620180669548</v>
      </c>
      <c r="G436" s="12">
        <v>0</v>
      </c>
      <c r="H436" s="12">
        <v>13677058967.099182</v>
      </c>
      <c r="I436" s="12">
        <v>18788019615.021626</v>
      </c>
      <c r="J436" s="12">
        <v>18788019615.021626</v>
      </c>
      <c r="K436" s="12">
        <v>-1.0622178970540742E-11</v>
      </c>
      <c r="L436" s="12">
        <v>-1.0622178970540742E-11</v>
      </c>
      <c r="M436" s="12">
        <v>0</v>
      </c>
      <c r="N436" s="12">
        <v>2.0000000000000001E-4</v>
      </c>
      <c r="O436" s="12">
        <v>-127.64702900491741</v>
      </c>
      <c r="P436" s="12">
        <v>-127.64702900491741</v>
      </c>
      <c r="Q436" s="12">
        <v>7.4180618428713216E-9</v>
      </c>
      <c r="R436" s="12">
        <v>0</v>
      </c>
      <c r="S436" s="12">
        <v>-2.8668527653034968E-5</v>
      </c>
      <c r="T436" s="12">
        <v>7.0104803239612172E-6</v>
      </c>
      <c r="U436" s="12">
        <v>7.0104803239612172E-6</v>
      </c>
      <c r="V436" s="12">
        <v>0</v>
      </c>
      <c r="W436" s="12">
        <v>0</v>
      </c>
      <c r="X436" s="12">
        <v>1.327310449141436</v>
      </c>
      <c r="Y436" s="12">
        <v>2236.6503208153113</v>
      </c>
      <c r="Z436" s="12">
        <f t="shared" ref="Z436:AA436" si="215">Z435+0.0002</f>
        <v>6.0000000000000006E-4</v>
      </c>
      <c r="AA436" s="12">
        <f t="shared" si="215"/>
        <v>8.0000000000000004E-4</v>
      </c>
      <c r="AB436" s="5">
        <v>2</v>
      </c>
    </row>
    <row r="437" spans="1:28" x14ac:dyDescent="0.25">
      <c r="C437" s="5">
        <v>11</v>
      </c>
      <c r="D437" s="12">
        <v>34645708188.702026</v>
      </c>
      <c r="E437" s="12">
        <v>34645708188.702026</v>
      </c>
      <c r="F437" s="12">
        <v>0.12689683330510138</v>
      </c>
      <c r="G437" s="12">
        <v>0</v>
      </c>
      <c r="H437" s="12">
        <v>12306906913.965942</v>
      </c>
      <c r="I437" s="12">
        <v>15427845345.698296</v>
      </c>
      <c r="J437" s="12">
        <v>15427845345.698296</v>
      </c>
      <c r="K437" s="12">
        <v>-7.0060389501199554E-12</v>
      </c>
      <c r="L437" s="12">
        <v>-7.0060389501199554E-12</v>
      </c>
      <c r="M437" s="12">
        <v>0</v>
      </c>
      <c r="N437" s="12">
        <v>2.0000000000000001E-4</v>
      </c>
      <c r="O437" s="12">
        <v>-50.44224315213043</v>
      </c>
      <c r="P437" s="12">
        <v>-50.44224315213043</v>
      </c>
      <c r="Q437" s="12">
        <v>4.8981177228258907E-9</v>
      </c>
      <c r="R437" s="12">
        <v>0</v>
      </c>
      <c r="S437" s="12">
        <v>-9.7778903039172301E-6</v>
      </c>
      <c r="T437" s="12">
        <v>5.2054692158661769E-6</v>
      </c>
      <c r="U437" s="12">
        <v>5.2054692158661769E-6</v>
      </c>
      <c r="V437" s="12">
        <v>0</v>
      </c>
      <c r="W437" s="12">
        <v>0</v>
      </c>
      <c r="X437" s="12">
        <v>1.02084709668532</v>
      </c>
      <c r="Y437" s="12">
        <v>1783.4622119180858</v>
      </c>
      <c r="Z437" s="12">
        <f t="shared" ref="Z437:AA437" si="216">Z436+0.0002</f>
        <v>8.0000000000000004E-4</v>
      </c>
      <c r="AA437" s="12">
        <f t="shared" si="216"/>
        <v>1E-3</v>
      </c>
      <c r="AB437" s="5">
        <v>2</v>
      </c>
    </row>
    <row r="438" spans="1:28" x14ac:dyDescent="0.25">
      <c r="B438" t="s">
        <v>230</v>
      </c>
      <c r="C438" s="14">
        <v>12</v>
      </c>
      <c r="D438" s="12">
        <v>44190692907.352905</v>
      </c>
      <c r="E438" s="12">
        <v>44190692907.352905</v>
      </c>
      <c r="F438" s="12">
        <v>0.14632025064242965</v>
      </c>
      <c r="G438" s="12">
        <v>0</v>
      </c>
      <c r="H438" s="12">
        <v>13623895255.973701</v>
      </c>
      <c r="I438" s="12">
        <v>12202028096.132011</v>
      </c>
      <c r="J438" s="12">
        <v>12202028096.132011</v>
      </c>
      <c r="K438" s="12">
        <v>6.6477107668643751E-13</v>
      </c>
      <c r="L438" s="12">
        <v>6.6477107668643751E-13</v>
      </c>
      <c r="M438" s="12">
        <v>0</v>
      </c>
      <c r="N438" s="12">
        <v>2.0000000000000001E-4</v>
      </c>
      <c r="O438" s="12">
        <v>156.70817364235074</v>
      </c>
      <c r="P438" s="12">
        <v>156.70817364235074</v>
      </c>
      <c r="Q438" s="12">
        <v>-4.4041274335620297E-10</v>
      </c>
      <c r="R438" s="12">
        <v>0</v>
      </c>
      <c r="S438" s="12">
        <v>4.2030216885677931E-5</v>
      </c>
      <c r="T438" s="12">
        <v>2.1240664200791521E-6</v>
      </c>
      <c r="U438" s="12">
        <v>2.1240664200791521E-6</v>
      </c>
      <c r="V438" s="12">
        <v>0</v>
      </c>
      <c r="W438" s="12">
        <v>0</v>
      </c>
      <c r="X438" s="12">
        <v>0.55763388784597767</v>
      </c>
      <c r="Y438" s="12">
        <v>1218.3099198899836</v>
      </c>
      <c r="Z438" s="12">
        <f t="shared" ref="Z438:AA438" si="217">Z437+0.0002</f>
        <v>1E-3</v>
      </c>
      <c r="AA438" s="12">
        <f t="shared" si="217"/>
        <v>1.2000000000000001E-3</v>
      </c>
      <c r="AB438" s="5">
        <v>2</v>
      </c>
    </row>
    <row r="441" spans="1:28" x14ac:dyDescent="0.25">
      <c r="A441" s="56" t="s">
        <v>304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x14ac:dyDescent="0.25">
      <c r="A442" s="50" t="s">
        <v>313</v>
      </c>
      <c r="B442" t="s">
        <v>229</v>
      </c>
      <c r="C442" s="3" t="s">
        <v>0</v>
      </c>
      <c r="D442" s="3" t="s">
        <v>1</v>
      </c>
      <c r="E442" s="3" t="s">
        <v>2</v>
      </c>
      <c r="F442" s="3" t="s">
        <v>3</v>
      </c>
      <c r="G442" s="3" t="s">
        <v>4</v>
      </c>
      <c r="H442" s="3" t="s">
        <v>232</v>
      </c>
      <c r="I442" s="3" t="s">
        <v>6</v>
      </c>
      <c r="J442" s="3" t="s">
        <v>7</v>
      </c>
      <c r="K442" s="3" t="s">
        <v>8</v>
      </c>
      <c r="L442" s="3" t="s">
        <v>9</v>
      </c>
      <c r="M442" s="3" t="s">
        <v>10</v>
      </c>
      <c r="N442" s="3" t="s">
        <v>11</v>
      </c>
      <c r="O442" s="3" t="s">
        <v>12</v>
      </c>
      <c r="P442" s="3" t="s">
        <v>13</v>
      </c>
      <c r="Q442" s="3" t="s">
        <v>14</v>
      </c>
      <c r="R442" s="3" t="s">
        <v>15</v>
      </c>
      <c r="S442" s="3" t="s">
        <v>16</v>
      </c>
      <c r="T442" s="3" t="s">
        <v>21</v>
      </c>
      <c r="U442" s="3" t="s">
        <v>22</v>
      </c>
      <c r="V442" s="3" t="s">
        <v>23</v>
      </c>
      <c r="W442" s="3" t="s">
        <v>24</v>
      </c>
      <c r="X442" s="3" t="s">
        <v>83</v>
      </c>
      <c r="Y442" s="3" t="s">
        <v>17</v>
      </c>
      <c r="Z442" s="3" t="s">
        <v>18</v>
      </c>
      <c r="AA442" s="3" t="s">
        <v>19</v>
      </c>
      <c r="AB442" s="3" t="s">
        <v>20</v>
      </c>
    </row>
    <row r="443" spans="1:28" x14ac:dyDescent="0.25">
      <c r="C443" s="14">
        <v>1</v>
      </c>
      <c r="D443" s="12">
        <v>122492225545.53963</v>
      </c>
      <c r="E443" s="12">
        <v>122492225545.53963</v>
      </c>
      <c r="F443" s="12">
        <v>0.43713665852220296</v>
      </c>
      <c r="G443" s="12">
        <v>0</v>
      </c>
      <c r="H443" s="12">
        <v>41975000000.000198</v>
      </c>
      <c r="I443" s="12">
        <v>49005000000.000015</v>
      </c>
      <c r="J443" s="12">
        <v>49005000000.000015</v>
      </c>
      <c r="K443" s="12">
        <v>-1.7654320987653976E-11</v>
      </c>
      <c r="L443" s="12">
        <v>-1.7654320987653976E-11</v>
      </c>
      <c r="M443" s="12">
        <v>0</v>
      </c>
      <c r="N443" s="12">
        <v>2.0000000000000001E-4</v>
      </c>
      <c r="O443" s="12">
        <v>-14.507499999990815</v>
      </c>
      <c r="P443" s="12">
        <v>-14.507499999990815</v>
      </c>
      <c r="Q443" s="12">
        <v>1.2360674999999803E-8</v>
      </c>
      <c r="R443" s="12">
        <v>0</v>
      </c>
      <c r="S443" s="12">
        <v>5.8250000000023295E-6</v>
      </c>
      <c r="T443" s="12">
        <v>1.5057499999999908E-5</v>
      </c>
      <c r="U443" s="12">
        <v>1.5057499999999908E-5</v>
      </c>
      <c r="V443" s="12">
        <v>0</v>
      </c>
      <c r="W443" s="12">
        <v>0</v>
      </c>
      <c r="X443" s="12">
        <v>3.0574999999999894</v>
      </c>
      <c r="Y443" s="12">
        <v>5522.4999999999927</v>
      </c>
      <c r="Z443" s="12">
        <v>-1.1999999999999999E-3</v>
      </c>
      <c r="AA443" s="12">
        <v>-1E-3</v>
      </c>
      <c r="AB443" s="5">
        <v>2</v>
      </c>
    </row>
    <row r="444" spans="1:28" x14ac:dyDescent="0.25">
      <c r="C444" s="5">
        <v>2</v>
      </c>
      <c r="D444" s="12">
        <v>106910411623.93808</v>
      </c>
      <c r="E444" s="12">
        <v>106910411623.93808</v>
      </c>
      <c r="F444" s="12">
        <v>0.38369913232446151</v>
      </c>
      <c r="G444" s="12">
        <v>0</v>
      </c>
      <c r="H444" s="12">
        <v>36925000011.175873</v>
      </c>
      <c r="I444" s="12">
        <v>43815000000.558792</v>
      </c>
      <c r="J444" s="12">
        <v>43815000000.558792</v>
      </c>
      <c r="K444" s="12">
        <v>-1.6748971176552125E-11</v>
      </c>
      <c r="L444" s="12">
        <v>-1.6748971176552125E-11</v>
      </c>
      <c r="M444" s="12">
        <v>0</v>
      </c>
      <c r="N444" s="12">
        <v>2.0000000000000001E-4</v>
      </c>
      <c r="O444" s="12">
        <v>-43.522499459553501</v>
      </c>
      <c r="P444" s="12">
        <v>-43.522499459553501</v>
      </c>
      <c r="Q444" s="12">
        <v>1.1722024988277443E-8</v>
      </c>
      <c r="R444" s="12">
        <v>0</v>
      </c>
      <c r="S444" s="12">
        <v>-2.5249998630955796E-6</v>
      </c>
      <c r="T444" s="12">
        <v>1.3772499994691461E-5</v>
      </c>
      <c r="U444" s="12">
        <v>1.3772499994691461E-5</v>
      </c>
      <c r="V444" s="12">
        <v>0</v>
      </c>
      <c r="W444" s="12">
        <v>0</v>
      </c>
      <c r="X444" s="12">
        <v>2.7724999993480743</v>
      </c>
      <c r="Y444" s="12">
        <v>4967.4999995343387</v>
      </c>
      <c r="Z444" s="12">
        <f t="shared" ref="Z444:AA444" si="218">Z443+0.0002</f>
        <v>-9.999999999999998E-4</v>
      </c>
      <c r="AA444" s="12">
        <f t="shared" si="218"/>
        <v>-8.0000000000000004E-4</v>
      </c>
      <c r="AB444" s="5">
        <v>2</v>
      </c>
    </row>
    <row r="445" spans="1:28" x14ac:dyDescent="0.25">
      <c r="C445" s="5">
        <v>3</v>
      </c>
      <c r="D445" s="12">
        <v>91328605473.205994</v>
      </c>
      <c r="E445" s="12">
        <v>91328605473.205994</v>
      </c>
      <c r="F445" s="12">
        <v>0.33026162758747307</v>
      </c>
      <c r="G445" s="12">
        <v>0</v>
      </c>
      <c r="H445" s="12">
        <v>31875001848.284714</v>
      </c>
      <c r="I445" s="12">
        <v>38625000092.414238</v>
      </c>
      <c r="J445" s="12">
        <v>38625000092.414238</v>
      </c>
      <c r="K445" s="12">
        <v>-1.5843618610269921E-11</v>
      </c>
      <c r="L445" s="12">
        <v>-1.5843618610269921E-11</v>
      </c>
      <c r="M445" s="12">
        <v>0</v>
      </c>
      <c r="N445" s="12">
        <v>2.0000000000000001E-4</v>
      </c>
      <c r="O445" s="12">
        <v>-72.537410620031579</v>
      </c>
      <c r="P445" s="12">
        <v>-72.537410620031579</v>
      </c>
      <c r="Q445" s="12">
        <v>1.1083373061303358E-8</v>
      </c>
      <c r="R445" s="12">
        <v>0</v>
      </c>
      <c r="S445" s="12">
        <v>-1.087497735851222E-5</v>
      </c>
      <c r="T445" s="12">
        <v>1.2487499122064758E-5</v>
      </c>
      <c r="U445" s="12">
        <v>1.2487499122064758E-5</v>
      </c>
      <c r="V445" s="12">
        <v>0</v>
      </c>
      <c r="W445" s="12">
        <v>0</v>
      </c>
      <c r="X445" s="12">
        <v>2.4874998921833917</v>
      </c>
      <c r="Y445" s="12">
        <v>4412.4999229881369</v>
      </c>
      <c r="Z445" s="12">
        <f t="shared" ref="Z445:AA445" si="219">Z444+0.0002</f>
        <v>-7.9999999999999982E-4</v>
      </c>
      <c r="AA445" s="12">
        <f t="shared" si="219"/>
        <v>-6.0000000000000006E-4</v>
      </c>
      <c r="AB445" s="5">
        <v>2</v>
      </c>
    </row>
    <row r="446" spans="1:28" x14ac:dyDescent="0.25">
      <c r="C446" s="5">
        <v>4</v>
      </c>
      <c r="D446" s="12">
        <v>75747011165.584198</v>
      </c>
      <c r="E446" s="12">
        <v>75747011165.584198</v>
      </c>
      <c r="F446" s="12">
        <v>0.27682470789604541</v>
      </c>
      <c r="G446" s="12">
        <v>0</v>
      </c>
      <c r="H446" s="12">
        <v>26825053462.495792</v>
      </c>
      <c r="I446" s="12">
        <v>33435002673.12479</v>
      </c>
      <c r="J446" s="12">
        <v>33435002673.12479</v>
      </c>
      <c r="K446" s="12">
        <v>-1.4938190934505611E-11</v>
      </c>
      <c r="L446" s="12">
        <v>-1.4938190934505611E-11</v>
      </c>
      <c r="M446" s="12">
        <v>0</v>
      </c>
      <c r="N446" s="12">
        <v>2.0000000000000001E-4</v>
      </c>
      <c r="O446" s="12">
        <v>-101.54991464280766</v>
      </c>
      <c r="P446" s="12">
        <v>-101.54991464280766</v>
      </c>
      <c r="Q446" s="12">
        <v>1.0444668922297124E-8</v>
      </c>
      <c r="R446" s="12">
        <v>0</v>
      </c>
      <c r="S446" s="12">
        <v>-1.9224345084426553E-5</v>
      </c>
      <c r="T446" s="12">
        <v>1.12024746053145E-5</v>
      </c>
      <c r="U446" s="12">
        <v>1.12024746053145E-5</v>
      </c>
      <c r="V446" s="12">
        <v>0</v>
      </c>
      <c r="W446" s="12">
        <v>0</v>
      </c>
      <c r="X446" s="12">
        <v>2.2024968813544126</v>
      </c>
      <c r="Y446" s="12">
        <v>3857.4977723960083</v>
      </c>
      <c r="Z446" s="12">
        <f t="shared" ref="Z446:AA446" si="220">Z445+0.0002</f>
        <v>-5.9999999999999984E-4</v>
      </c>
      <c r="AA446" s="12">
        <f t="shared" si="220"/>
        <v>-4.0000000000000007E-4</v>
      </c>
      <c r="AB446" s="5">
        <v>2</v>
      </c>
    </row>
    <row r="447" spans="1:28" x14ac:dyDescent="0.25">
      <c r="C447" s="5">
        <v>5</v>
      </c>
      <c r="D447" s="12">
        <v>60167778196.231827</v>
      </c>
      <c r="E447" s="12">
        <v>60167778196.231827</v>
      </c>
      <c r="F447" s="12">
        <v>0.22339430949516131</v>
      </c>
      <c r="G447" s="12">
        <v>0</v>
      </c>
      <c r="H447" s="12">
        <v>21775659924.000504</v>
      </c>
      <c r="I447" s="12">
        <v>28245032996.200027</v>
      </c>
      <c r="J447" s="12">
        <v>28245032996.200027</v>
      </c>
      <c r="K447" s="12">
        <v>-1.4031926040602762E-11</v>
      </c>
      <c r="L447" s="12">
        <v>-1.4031926040602762E-11</v>
      </c>
      <c r="M447" s="12">
        <v>0</v>
      </c>
      <c r="N447" s="12">
        <v>2.0000000000000001E-4</v>
      </c>
      <c r="O447" s="12">
        <v>-130.53558717520906</v>
      </c>
      <c r="P447" s="12">
        <v>-130.53558717520906</v>
      </c>
      <c r="Q447" s="12">
        <v>9.8053827947171419E-9</v>
      </c>
      <c r="R447" s="12">
        <v>0</v>
      </c>
      <c r="S447" s="12">
        <v>-2.7566915930993851E-5</v>
      </c>
      <c r="T447" s="12">
        <v>9.9171865360997584E-6</v>
      </c>
      <c r="U447" s="12">
        <v>9.9171865360997584E-6</v>
      </c>
      <c r="V447" s="12">
        <v>0</v>
      </c>
      <c r="W447" s="12">
        <v>0</v>
      </c>
      <c r="X447" s="12">
        <v>1.9174615044333041</v>
      </c>
      <c r="Y447" s="12">
        <v>3302.4725031666458</v>
      </c>
      <c r="Z447" s="12">
        <f t="shared" ref="Z447:AA447" si="221">Z446+0.0002</f>
        <v>-3.9999999999999986E-4</v>
      </c>
      <c r="AA447" s="12">
        <f t="shared" si="221"/>
        <v>-2.0000000000000006E-4</v>
      </c>
      <c r="AB447" s="5">
        <v>2</v>
      </c>
    </row>
    <row r="448" spans="1:28" x14ac:dyDescent="0.25">
      <c r="C448" s="5">
        <v>6</v>
      </c>
      <c r="D448" s="12">
        <v>44604047718.817902</v>
      </c>
      <c r="E448" s="12">
        <v>44604047718.817902</v>
      </c>
      <c r="F448" s="12">
        <v>0.17000672421232554</v>
      </c>
      <c r="G448" s="12">
        <v>0</v>
      </c>
      <c r="H448" s="12">
        <v>16729909029.93615</v>
      </c>
      <c r="I448" s="12">
        <v>23055245451.496811</v>
      </c>
      <c r="J448" s="12">
        <v>23055245451.496811</v>
      </c>
      <c r="K448" s="12">
        <v>-1.3120164701056523E-11</v>
      </c>
      <c r="L448" s="12">
        <v>-1.3120164701056523E-11</v>
      </c>
      <c r="M448" s="12">
        <v>0</v>
      </c>
      <c r="N448" s="12">
        <v>2.0000000000000001E-4</v>
      </c>
      <c r="O448" s="12">
        <v>-159.34510749400445</v>
      </c>
      <c r="P448" s="12">
        <v>-159.34510749400445</v>
      </c>
      <c r="Q448" s="12">
        <v>9.1622758366828097E-9</v>
      </c>
      <c r="R448" s="12">
        <v>0</v>
      </c>
      <c r="S448" s="12">
        <v>-3.5864864383282189E-5</v>
      </c>
      <c r="T448" s="12">
        <v>8.6301682107803304E-6</v>
      </c>
      <c r="U448" s="12">
        <v>8.6301682107803304E-6</v>
      </c>
      <c r="V448" s="12">
        <v>0</v>
      </c>
      <c r="W448" s="12">
        <v>0</v>
      </c>
      <c r="X448" s="12">
        <v>1.6322136399203915</v>
      </c>
      <c r="Y448" s="12">
        <v>2747.2954570859938</v>
      </c>
      <c r="Z448" s="12">
        <f t="shared" ref="Z448:AA448" si="222">Z447+0.0002</f>
        <v>-1.9999999999999985E-4</v>
      </c>
      <c r="AA448" s="12">
        <f t="shared" si="222"/>
        <v>0</v>
      </c>
      <c r="AB448" s="5">
        <v>2</v>
      </c>
    </row>
    <row r="449" spans="2:28" x14ac:dyDescent="0.25">
      <c r="C449" s="5">
        <v>7</v>
      </c>
      <c r="D449" s="12">
        <v>29112383682.045776</v>
      </c>
      <c r="E449" s="12">
        <v>29112383682.045776</v>
      </c>
      <c r="F449" s="12">
        <v>0.11681816428894592</v>
      </c>
      <c r="G449" s="12">
        <v>0</v>
      </c>
      <c r="H449" s="12">
        <v>11701091698.534054</v>
      </c>
      <c r="I449" s="12">
        <v>17866304584.926708</v>
      </c>
      <c r="J449" s="12">
        <v>17866304584.926708</v>
      </c>
      <c r="K449" s="12">
        <v>-1.2182852032390281E-11</v>
      </c>
      <c r="L449" s="12">
        <v>-1.2182852032390281E-11</v>
      </c>
      <c r="M449" s="12">
        <v>0</v>
      </c>
      <c r="N449" s="12">
        <v>2.0000000000000001E-4</v>
      </c>
      <c r="O449" s="12">
        <v>-187.33574894505762</v>
      </c>
      <c r="P449" s="12">
        <v>-187.33574894505762</v>
      </c>
      <c r="Q449" s="12">
        <v>8.5014069825459963E-9</v>
      </c>
      <c r="R449" s="12">
        <v>0</v>
      </c>
      <c r="S449" s="12">
        <v>-4.3955376692957902E-5</v>
      </c>
      <c r="T449" s="12">
        <v>7.335106443196327E-6</v>
      </c>
      <c r="U449" s="12">
        <v>7.335106443196327E-6</v>
      </c>
      <c r="V449" s="12">
        <v>0</v>
      </c>
      <c r="W449" s="12">
        <v>0</v>
      </c>
      <c r="X449" s="12">
        <v>1.3459779842521808</v>
      </c>
      <c r="Y449" s="12">
        <v>2191.4128458944156</v>
      </c>
      <c r="Z449" s="12">
        <f t="shared" ref="Z449:AA449" si="223">Z448+0.0002</f>
        <v>0</v>
      </c>
      <c r="AA449" s="12">
        <f t="shared" si="223"/>
        <v>2.0000000000000001E-4</v>
      </c>
      <c r="AB449" s="5">
        <v>2</v>
      </c>
    </row>
    <row r="450" spans="2:28" x14ac:dyDescent="0.25">
      <c r="C450" s="5">
        <v>8</v>
      </c>
      <c r="D450" s="12">
        <v>13884006835.857834</v>
      </c>
      <c r="E450" s="12">
        <v>13884006835.857834</v>
      </c>
      <c r="F450" s="12">
        <v>6.4356722664729804E-2</v>
      </c>
      <c r="G450" s="12">
        <v>0</v>
      </c>
      <c r="H450" s="12">
        <v>6734139364.2127533</v>
      </c>
      <c r="I450" s="12">
        <v>12680456968.21064</v>
      </c>
      <c r="J450" s="12">
        <v>12680456968.21064</v>
      </c>
      <c r="K450" s="12">
        <v>-1.1152190259761241E-11</v>
      </c>
      <c r="L450" s="12">
        <v>-1.1152190259761241E-11</v>
      </c>
      <c r="M450" s="12">
        <v>0</v>
      </c>
      <c r="N450" s="12">
        <v>2.0000000000000001E-4</v>
      </c>
      <c r="O450" s="12">
        <v>-212.33470224561165</v>
      </c>
      <c r="P450" s="12">
        <v>-212.33470224561165</v>
      </c>
      <c r="Q450" s="12">
        <v>7.7756469018878424E-9</v>
      </c>
      <c r="R450" s="12">
        <v>0</v>
      </c>
      <c r="S450" s="12">
        <v>-5.1288042788393787E-5</v>
      </c>
      <c r="T450" s="12">
        <v>6.0106588019989414E-6</v>
      </c>
      <c r="U450" s="12">
        <v>6.0106588019989414E-6</v>
      </c>
      <c r="V450" s="12">
        <v>0</v>
      </c>
      <c r="W450" s="12">
        <v>0</v>
      </c>
      <c r="X450" s="12">
        <v>1.0561335370875895</v>
      </c>
      <c r="Y450" s="12">
        <v>1632.9525264911354</v>
      </c>
      <c r="Z450" s="12">
        <f t="shared" ref="Z450:AA450" si="224">Z449+0.0002</f>
        <v>2.0000000000000001E-4</v>
      </c>
      <c r="AA450" s="12">
        <f t="shared" si="224"/>
        <v>4.0000000000000002E-4</v>
      </c>
      <c r="AB450" s="5">
        <v>2</v>
      </c>
    </row>
    <row r="451" spans="2:28" x14ac:dyDescent="0.25">
      <c r="C451" s="5">
        <v>9</v>
      </c>
      <c r="D451" s="12">
        <v>538447923.38250697</v>
      </c>
      <c r="E451" s="12">
        <v>538447923.38250697</v>
      </c>
      <c r="F451" s="12">
        <v>1.4120990144778744E-2</v>
      </c>
      <c r="G451" s="12">
        <v>0</v>
      </c>
      <c r="H451" s="12">
        <v>1956555785.1496735</v>
      </c>
      <c r="I451" s="12">
        <v>7504077789.2574844</v>
      </c>
      <c r="J451" s="12">
        <v>7504077789.2574844</v>
      </c>
      <c r="K451" s="12">
        <v>-9.8357868811184258E-12</v>
      </c>
      <c r="L451" s="12">
        <v>-9.8357868811184258E-12</v>
      </c>
      <c r="M451" s="12">
        <v>0</v>
      </c>
      <c r="N451" s="12">
        <v>2.0000000000000001E-4</v>
      </c>
      <c r="O451" s="12">
        <v>-228.17609815647026</v>
      </c>
      <c r="P451" s="12">
        <v>-228.17609815647026</v>
      </c>
      <c r="Q451" s="12">
        <v>6.8512547776934202E-9</v>
      </c>
      <c r="R451" s="12">
        <v>0</v>
      </c>
      <c r="S451" s="12">
        <v>-5.6300941631916483E-5</v>
      </c>
      <c r="T451" s="12">
        <v>4.5962610020539028E-6</v>
      </c>
      <c r="U451" s="12">
        <v>4.5962610020539028E-6</v>
      </c>
      <c r="V451" s="12">
        <v>0</v>
      </c>
      <c r="W451" s="12">
        <v>0</v>
      </c>
      <c r="X451" s="12">
        <v>0.75524257919960247</v>
      </c>
      <c r="Y451" s="12">
        <v>1066.6018422854304</v>
      </c>
      <c r="Z451" s="12">
        <f t="shared" ref="Z451:AA451" si="225">Z450+0.0002</f>
        <v>4.0000000000000002E-4</v>
      </c>
      <c r="AA451" s="12">
        <f t="shared" si="225"/>
        <v>6.0000000000000006E-4</v>
      </c>
      <c r="AB451" s="5">
        <v>2</v>
      </c>
    </row>
    <row r="452" spans="2:28" x14ac:dyDescent="0.25">
      <c r="C452" s="5">
        <v>10</v>
      </c>
      <c r="D452" s="12">
        <v>12805662559.98</v>
      </c>
      <c r="E452" s="12">
        <v>12805662559.98</v>
      </c>
      <c r="F452" s="12">
        <v>-3.016263156876442E-2</v>
      </c>
      <c r="G452" s="12">
        <v>0</v>
      </c>
      <c r="H452" s="12">
        <v>-2314607699.5674896</v>
      </c>
      <c r="I452" s="12">
        <v>2353019615.0216217</v>
      </c>
      <c r="J452" s="12">
        <v>2353019615.0216217</v>
      </c>
      <c r="K452" s="12">
        <v>-7.7552379554515888E-12</v>
      </c>
      <c r="L452" s="12">
        <v>-7.7552379554515888E-12</v>
      </c>
      <c r="M452" s="12">
        <v>0</v>
      </c>
      <c r="N452" s="12">
        <v>2.0000000000000001E-4</v>
      </c>
      <c r="O452" s="12">
        <v>-219.52786233825071</v>
      </c>
      <c r="P452" s="12">
        <v>-219.52786233825071</v>
      </c>
      <c r="Q452" s="12">
        <v>5.3956701762046557E-9</v>
      </c>
      <c r="R452" s="12">
        <v>0</v>
      </c>
      <c r="S452" s="12">
        <v>-5.5110194319701639E-5</v>
      </c>
      <c r="T452" s="12">
        <v>2.9413136572945489E-6</v>
      </c>
      <c r="U452" s="12">
        <v>2.9413136572945489E-6</v>
      </c>
      <c r="V452" s="12">
        <v>0</v>
      </c>
      <c r="W452" s="12">
        <v>0</v>
      </c>
      <c r="X452" s="12">
        <v>0.4248104491414364</v>
      </c>
      <c r="Y452" s="12">
        <v>479.15032081531081</v>
      </c>
      <c r="Z452" s="12">
        <f t="shared" ref="Z452:AA452" si="226">Z451+0.0002</f>
        <v>6.0000000000000006E-4</v>
      </c>
      <c r="AA452" s="12">
        <f t="shared" si="226"/>
        <v>8.0000000000000004E-4</v>
      </c>
      <c r="AB452" s="5">
        <v>2</v>
      </c>
    </row>
    <row r="453" spans="2:28" x14ac:dyDescent="0.25">
      <c r="B453" t="s">
        <v>230</v>
      </c>
      <c r="C453" s="5">
        <v>11</v>
      </c>
      <c r="D453" s="12">
        <v>19890640703.369701</v>
      </c>
      <c r="E453" s="12">
        <v>19890640703.369701</v>
      </c>
      <c r="F453" s="12">
        <v>-6.0134508846722667E-2</v>
      </c>
      <c r="G453" s="12">
        <v>0</v>
      </c>
      <c r="H453" s="12">
        <v>-5368093086.0340576</v>
      </c>
      <c r="I453" s="12">
        <v>-2737154654.3017044</v>
      </c>
      <c r="J453" s="12">
        <v>-2737154654.3017044</v>
      </c>
      <c r="K453" s="12">
        <v>-3.8373146702845776E-12</v>
      </c>
      <c r="L453" s="12">
        <v>-3.8373146702845776E-12</v>
      </c>
      <c r="M453" s="12">
        <v>0</v>
      </c>
      <c r="N453" s="12">
        <v>2.0000000000000001E-4</v>
      </c>
      <c r="O453" s="12">
        <v>-151.99474315213038</v>
      </c>
      <c r="P453" s="12">
        <v>-151.99474315213038</v>
      </c>
      <c r="Q453" s="12">
        <v>2.6628427228258917E-9</v>
      </c>
      <c r="R453" s="12">
        <v>0</v>
      </c>
      <c r="S453" s="12">
        <v>-3.9002890303917236E-5</v>
      </c>
      <c r="T453" s="12">
        <v>7.0796921586617639E-7</v>
      </c>
      <c r="U453" s="12">
        <v>7.0796921586617639E-7</v>
      </c>
      <c r="V453" s="12">
        <v>0</v>
      </c>
      <c r="W453" s="12">
        <v>0</v>
      </c>
      <c r="X453" s="12">
        <v>2.3347096685320423E-2</v>
      </c>
      <c r="Y453" s="12">
        <v>-159.03778808191419</v>
      </c>
      <c r="Z453" s="12">
        <f t="shared" ref="Z453:AA453" si="227">Z452+0.0002</f>
        <v>8.0000000000000004E-4</v>
      </c>
      <c r="AA453" s="12">
        <f t="shared" si="227"/>
        <v>1E-3</v>
      </c>
      <c r="AB453" s="5">
        <v>2</v>
      </c>
    </row>
    <row r="454" spans="2:28" x14ac:dyDescent="0.25">
      <c r="C454" s="14">
        <v>12</v>
      </c>
      <c r="D454" s="12">
        <v>15539593974.440001</v>
      </c>
      <c r="E454" s="12">
        <v>15539593974.440001</v>
      </c>
      <c r="F454" s="12">
        <v>-5.8523600285758648E-2</v>
      </c>
      <c r="G454" s="12">
        <v>0</v>
      </c>
      <c r="H454" s="12">
        <v>-5734438077.3596344</v>
      </c>
      <c r="I454" s="12">
        <v>-7692971903.8679886</v>
      </c>
      <c r="J454" s="12">
        <v>-7692971903.8679886</v>
      </c>
      <c r="K454" s="12">
        <v>4.1352786212680427E-12</v>
      </c>
      <c r="L454" s="12">
        <v>4.1352786212680427E-12</v>
      </c>
      <c r="M454" s="12">
        <v>0</v>
      </c>
      <c r="N454" s="12">
        <v>2.0000000000000001E-4</v>
      </c>
      <c r="O454" s="12">
        <v>45.48400697568411</v>
      </c>
      <c r="P454" s="12">
        <v>45.48400697568411</v>
      </c>
      <c r="Q454" s="12">
        <v>-2.888571076689535E-9</v>
      </c>
      <c r="R454" s="12">
        <v>0</v>
      </c>
      <c r="S454" s="12">
        <v>1.0021883552344588E-5</v>
      </c>
      <c r="T454" s="12">
        <v>-2.8017669132541825E-6</v>
      </c>
      <c r="U454" s="12">
        <v>-2.8017669132541825E-6</v>
      </c>
      <c r="V454" s="12">
        <v>0</v>
      </c>
      <c r="W454" s="12">
        <v>0</v>
      </c>
      <c r="X454" s="12">
        <v>-0.53486611215402213</v>
      </c>
      <c r="Y454" s="12">
        <v>-909.19008011001642</v>
      </c>
      <c r="Z454" s="12">
        <f t="shared" ref="Z454:AA454" si="228">Z453+0.0002</f>
        <v>1E-3</v>
      </c>
      <c r="AA454" s="12">
        <f t="shared" si="228"/>
        <v>1.2000000000000001E-3</v>
      </c>
      <c r="AB454" s="5">
        <v>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57"/>
  <sheetViews>
    <sheetView topLeftCell="A43" zoomScale="90" zoomScaleNormal="90" workbookViewId="0">
      <selection activeCell="K56" sqref="K56"/>
    </sheetView>
  </sheetViews>
  <sheetFormatPr defaultRowHeight="14" x14ac:dyDescent="0.25"/>
  <cols>
    <col min="1" max="1" width="15.08984375" customWidth="1"/>
    <col min="2" max="2" width="15.36328125" customWidth="1"/>
    <col min="3" max="3" width="10.453125" bestFit="1" customWidth="1"/>
    <col min="4" max="4" width="11.90625" customWidth="1"/>
    <col min="5" max="5" width="13.1796875" customWidth="1"/>
    <col min="6" max="6" width="11.36328125" customWidth="1"/>
    <col min="7" max="7" width="10.54296875" bestFit="1" customWidth="1"/>
    <col min="8" max="8" width="11.54296875" customWidth="1"/>
    <col min="9" max="9" width="11" customWidth="1"/>
    <col min="10" max="10" width="11.36328125" bestFit="1" customWidth="1"/>
    <col min="11" max="11" width="11.6328125" customWidth="1"/>
    <col min="12" max="12" width="11.4531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.08984375" customWidth="1"/>
    <col min="18" max="18" width="10.26953125" bestFit="1" customWidth="1"/>
    <col min="19" max="19" width="11.36328125" customWidth="1"/>
    <col min="20" max="20" width="12" customWidth="1"/>
    <col min="21" max="21" width="12.08984375" customWidth="1"/>
    <col min="22" max="23" width="10.26953125" bestFit="1" customWidth="1"/>
    <col min="24" max="25" width="11.36328125" bestFit="1" customWidth="1"/>
    <col min="26" max="26" width="10.90625" customWidth="1"/>
    <col min="27" max="27" width="11.63281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37</v>
      </c>
      <c r="C1" s="1" t="s">
        <v>39</v>
      </c>
      <c r="D1" s="1" t="s">
        <v>42</v>
      </c>
      <c r="E1" s="1" t="s">
        <v>40</v>
      </c>
      <c r="F1" s="1" t="s">
        <v>41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46</v>
      </c>
      <c r="L1" t="s">
        <v>174</v>
      </c>
      <c r="M1" t="s">
        <v>176</v>
      </c>
      <c r="N1" t="s">
        <v>177</v>
      </c>
      <c r="O1" t="s">
        <v>227</v>
      </c>
      <c r="P1" t="s">
        <v>228</v>
      </c>
      <c r="AE1" s="2" t="s">
        <v>130</v>
      </c>
      <c r="BB1" s="54"/>
    </row>
    <row r="2" spans="1:54" x14ac:dyDescent="0.25">
      <c r="A2" s="1" t="s">
        <v>229</v>
      </c>
      <c r="B2" s="1">
        <v>166000000000</v>
      </c>
      <c r="C2" s="1">
        <v>77000000000</v>
      </c>
      <c r="D2" s="1">
        <v>44500000000</v>
      </c>
      <c r="E2" s="1">
        <v>43000000000</v>
      </c>
      <c r="F2" s="1">
        <v>43000000000</v>
      </c>
      <c r="G2" s="1">
        <v>-4.4000000000000004</v>
      </c>
      <c r="H2" s="1">
        <v>0</v>
      </c>
      <c r="I2" s="1">
        <v>1.26E-8</v>
      </c>
      <c r="J2" s="1">
        <v>1.0000000000000001E-5</v>
      </c>
      <c r="K2" s="1">
        <v>0</v>
      </c>
      <c r="L2" s="1">
        <v>1.5699999999999999E-5</v>
      </c>
      <c r="M2" s="1">
        <v>0</v>
      </c>
      <c r="N2" s="1">
        <v>0</v>
      </c>
      <c r="O2" s="1">
        <v>3.2</v>
      </c>
      <c r="P2" s="1">
        <v>5800</v>
      </c>
      <c r="BB2" s="54"/>
    </row>
    <row r="3" spans="1:54" x14ac:dyDescent="0.25">
      <c r="A3" s="1" t="s">
        <v>230</v>
      </c>
      <c r="B3" s="1">
        <v>286000000000</v>
      </c>
      <c r="C3" s="1">
        <v>173000000000</v>
      </c>
      <c r="D3" s="1">
        <v>56500000000</v>
      </c>
      <c r="E3" s="1">
        <v>43500000000</v>
      </c>
      <c r="F3" s="1">
        <v>43500000000</v>
      </c>
      <c r="G3" s="1">
        <v>0</v>
      </c>
      <c r="H3" s="1">
        <v>580.29999999999995</v>
      </c>
      <c r="I3" s="1">
        <v>9.3000000000000002E-11</v>
      </c>
      <c r="J3" s="1">
        <v>1.5699999999999999E-4</v>
      </c>
      <c r="K3" s="1">
        <v>0</v>
      </c>
      <c r="L3" s="1">
        <v>1.0000000000000001E-5</v>
      </c>
      <c r="M3" s="1">
        <v>0</v>
      </c>
      <c r="N3" s="1">
        <v>0</v>
      </c>
      <c r="O3" s="1">
        <v>2.5</v>
      </c>
      <c r="P3" s="1">
        <v>5300</v>
      </c>
      <c r="AE3" t="s">
        <v>26</v>
      </c>
      <c r="AF3" t="s">
        <v>140</v>
      </c>
      <c r="AG3" t="s">
        <v>84</v>
      </c>
      <c r="AH3" t="s">
        <v>90</v>
      </c>
      <c r="AI3" t="s">
        <v>156</v>
      </c>
      <c r="AJ3" t="s">
        <v>87</v>
      </c>
      <c r="AK3" t="s">
        <v>86</v>
      </c>
      <c r="AL3" s="5" t="s">
        <v>88</v>
      </c>
      <c r="AM3" t="s">
        <v>89</v>
      </c>
      <c r="AN3" t="s">
        <v>137</v>
      </c>
      <c r="AO3" t="s">
        <v>138</v>
      </c>
      <c r="AP3" t="s">
        <v>61</v>
      </c>
      <c r="BB3" s="54"/>
    </row>
    <row r="4" spans="1:54" x14ac:dyDescent="0.25">
      <c r="A4" s="1"/>
      <c r="B4" s="1"/>
      <c r="C4" s="1"/>
      <c r="AE4">
        <v>1</v>
      </c>
      <c r="AF4" s="12">
        <v>0.3125</v>
      </c>
      <c r="AG4" s="12">
        <v>2.0000000000000001E-4</v>
      </c>
      <c r="AH4" s="22">
        <f>AF4*AG4</f>
        <v>6.2500000000000001E-5</v>
      </c>
      <c r="AI4" s="12">
        <f t="shared" ref="AI4:AI15" si="0">AF4*AG4</f>
        <v>6.2500000000000001E-5</v>
      </c>
      <c r="AJ4" s="22">
        <f>SUM(AI4:AI15)</f>
        <v>9.2306672367591623E-4</v>
      </c>
      <c r="AK4" s="23">
        <f>AH4/AJ4</f>
        <v>6.770908147474658E-2</v>
      </c>
      <c r="AL4" s="36">
        <f>1-AM4</f>
        <v>0.93229091852525348</v>
      </c>
      <c r="AM4" s="36">
        <f>AH4/AJ4</f>
        <v>6.770908147474658E-2</v>
      </c>
      <c r="AN4" s="27">
        <v>20</v>
      </c>
      <c r="AO4">
        <v>300</v>
      </c>
      <c r="AP4">
        <f>AN4*AL4+AO4*AM4</f>
        <v>38.958542812929039</v>
      </c>
      <c r="BB4" s="54"/>
    </row>
    <row r="5" spans="1:54" x14ac:dyDescent="0.25">
      <c r="A5" s="1"/>
      <c r="B5" s="1"/>
      <c r="C5" s="1"/>
      <c r="AE5">
        <v>2</v>
      </c>
      <c r="AF5" s="12">
        <v>0.38022813688213919</v>
      </c>
      <c r="AG5" s="12">
        <v>2.0000000000000001E-4</v>
      </c>
      <c r="AH5" s="22">
        <f t="shared" ref="AH5:AH15" si="1">AF5*AG5+AH4</f>
        <v>1.3854562737642784E-4</v>
      </c>
      <c r="AI5" s="12">
        <f t="shared" si="0"/>
        <v>7.6045627376427835E-5</v>
      </c>
      <c r="AJ5" s="22">
        <v>9.2306672367591623E-4</v>
      </c>
      <c r="AK5" s="23">
        <f t="shared" ref="AK5:AK15" si="2">AH5/AJ5</f>
        <v>0.15009275475200692</v>
      </c>
      <c r="AL5" s="36">
        <f t="shared" ref="AL5:AL15" si="3">1-AM5</f>
        <v>0.8499072452479931</v>
      </c>
      <c r="AM5" s="36">
        <f t="shared" ref="AM5:AM15" si="4">AH5/AJ5</f>
        <v>0.15009275475200692</v>
      </c>
      <c r="AN5" s="27">
        <v>20</v>
      </c>
      <c r="AO5">
        <v>300</v>
      </c>
      <c r="AP5">
        <f t="shared" ref="AP5:AP15" si="5">AN5*AL5+AO5*AM5</f>
        <v>62.025971330561944</v>
      </c>
      <c r="BB5" s="54"/>
    </row>
    <row r="6" spans="1:54" x14ac:dyDescent="0.25">
      <c r="A6" s="1"/>
      <c r="B6" s="1"/>
      <c r="C6" s="1"/>
      <c r="AE6">
        <v>3</v>
      </c>
      <c r="AF6" s="12">
        <v>0.38022813746570755</v>
      </c>
      <c r="AG6" s="12">
        <v>2.0000000000000001E-4</v>
      </c>
      <c r="AH6" s="22">
        <f t="shared" si="1"/>
        <v>2.1459125486956933E-4</v>
      </c>
      <c r="AI6" s="12">
        <f t="shared" si="0"/>
        <v>7.6045627493141508E-5</v>
      </c>
      <c r="AJ6" s="22">
        <v>9.2306672367591623E-4</v>
      </c>
      <c r="AK6" s="23">
        <f t="shared" si="2"/>
        <v>0.23247642815570846</v>
      </c>
      <c r="AL6" s="36">
        <f t="shared" si="3"/>
        <v>0.76752357184429154</v>
      </c>
      <c r="AM6" s="36">
        <f t="shared" si="4"/>
        <v>0.23247642815570846</v>
      </c>
      <c r="AN6" s="27">
        <v>20</v>
      </c>
      <c r="AO6">
        <v>300</v>
      </c>
      <c r="AP6">
        <f t="shared" si="5"/>
        <v>85.093399883598366</v>
      </c>
      <c r="BB6" s="54"/>
    </row>
    <row r="7" spans="1:54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232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83</v>
      </c>
      <c r="X7" s="3" t="s">
        <v>17</v>
      </c>
      <c r="Y7" s="3" t="s">
        <v>18</v>
      </c>
      <c r="Z7" s="3" t="s">
        <v>19</v>
      </c>
      <c r="AA7" s="3" t="s">
        <v>20</v>
      </c>
      <c r="AE7">
        <v>4</v>
      </c>
      <c r="AF7" s="12">
        <v>0.38022823339533479</v>
      </c>
      <c r="AG7" s="12">
        <v>2.0000000000000001E-4</v>
      </c>
      <c r="AH7" s="22">
        <f t="shared" si="1"/>
        <v>2.906369015486363E-4</v>
      </c>
      <c r="AI7" s="12">
        <f t="shared" si="0"/>
        <v>7.6045646679066966E-5</v>
      </c>
      <c r="AJ7" s="22">
        <v>9.2306672367591623E-4</v>
      </c>
      <c r="AK7" s="23">
        <f t="shared" si="2"/>
        <v>0.31486012234439226</v>
      </c>
      <c r="AL7" s="36">
        <f t="shared" si="3"/>
        <v>0.68513987765560769</v>
      </c>
      <c r="AM7" s="36">
        <f t="shared" si="4"/>
        <v>0.31486012234439226</v>
      </c>
      <c r="AN7" s="27">
        <v>20</v>
      </c>
      <c r="AO7">
        <v>300</v>
      </c>
      <c r="AP7">
        <f t="shared" si="5"/>
        <v>108.16083425642982</v>
      </c>
      <c r="BB7" s="54"/>
    </row>
    <row r="8" spans="1:54" x14ac:dyDescent="0.25">
      <c r="A8" t="s">
        <v>283</v>
      </c>
      <c r="B8" s="14">
        <v>1</v>
      </c>
      <c r="C8" s="12">
        <v>174031291599.96634</v>
      </c>
      <c r="D8" s="12">
        <v>174031291599.96634</v>
      </c>
      <c r="E8" s="12">
        <v>0.58120594265172587</v>
      </c>
      <c r="F8" s="12">
        <v>0</v>
      </c>
      <c r="G8" s="12">
        <v>54316666666.666672</v>
      </c>
      <c r="H8" s="12">
        <v>50445000000</v>
      </c>
      <c r="I8" s="12">
        <v>50445000000</v>
      </c>
      <c r="J8" s="12">
        <v>-4.5267489711933794E-13</v>
      </c>
      <c r="K8" s="12">
        <v>-4.5267489711933794E-13</v>
      </c>
      <c r="L8" s="12">
        <v>0</v>
      </c>
      <c r="M8" s="12">
        <v>2.0000000000000001E-4</v>
      </c>
      <c r="N8" s="12">
        <v>546.44916666666677</v>
      </c>
      <c r="O8" s="12">
        <v>546.44916666666677</v>
      </c>
      <c r="P8" s="12">
        <v>4.0457499999999806E-10</v>
      </c>
      <c r="Q8" s="12">
        <v>0</v>
      </c>
      <c r="R8" s="12">
        <v>1.4809166666666668E-4</v>
      </c>
      <c r="S8" s="12">
        <v>9.8091666666666675E-6</v>
      </c>
      <c r="T8" s="12">
        <v>9.8091666666666675E-6</v>
      </c>
      <c r="U8" s="12">
        <v>0</v>
      </c>
      <c r="V8" s="12">
        <v>0</v>
      </c>
      <c r="W8" s="12">
        <v>2.434166666666667</v>
      </c>
      <c r="X8" s="12">
        <v>5135.833333333333</v>
      </c>
      <c r="Y8" s="12">
        <v>-1.1999999999999999E-3</v>
      </c>
      <c r="Z8" s="12">
        <v>-1E-3</v>
      </c>
      <c r="AA8" s="5">
        <v>2</v>
      </c>
      <c r="AE8">
        <v>5</v>
      </c>
      <c r="AF8" s="12">
        <v>0.38023092859131269</v>
      </c>
      <c r="AG8" s="12">
        <v>2.0000000000000001E-4</v>
      </c>
      <c r="AH8" s="22">
        <f t="shared" si="1"/>
        <v>3.6668308726689881E-4</v>
      </c>
      <c r="AI8" s="12">
        <f t="shared" si="0"/>
        <v>7.6046185718262543E-5</v>
      </c>
      <c r="AJ8" s="22">
        <v>9.2306672367591623E-4</v>
      </c>
      <c r="AK8" s="23">
        <f t="shared" si="2"/>
        <v>0.397244400498657</v>
      </c>
      <c r="AL8" s="36">
        <f t="shared" si="3"/>
        <v>0.60275559950134294</v>
      </c>
      <c r="AM8" s="36">
        <f t="shared" si="4"/>
        <v>0.397244400498657</v>
      </c>
      <c r="AN8" s="27">
        <v>20</v>
      </c>
      <c r="AO8">
        <v>300</v>
      </c>
      <c r="AP8">
        <f t="shared" si="5"/>
        <v>131.22843213962398</v>
      </c>
      <c r="BB8" s="54"/>
    </row>
    <row r="9" spans="1:54" x14ac:dyDescent="0.25">
      <c r="B9" s="5">
        <v>2</v>
      </c>
      <c r="C9" s="12">
        <v>159387581093.60519</v>
      </c>
      <c r="D9" s="12">
        <v>159387581093.60519</v>
      </c>
      <c r="E9" s="12">
        <v>0.5338276181649676</v>
      </c>
      <c r="F9" s="12">
        <v>0</v>
      </c>
      <c r="G9" s="12">
        <v>49950000000</v>
      </c>
      <c r="H9" s="12">
        <v>46935000000</v>
      </c>
      <c r="I9" s="12">
        <v>46935000000</v>
      </c>
      <c r="J9" s="12">
        <v>-1.3580246913580182E-12</v>
      </c>
      <c r="K9" s="12">
        <v>-1.3580246913580182E-12</v>
      </c>
      <c r="L9" s="12">
        <v>0</v>
      </c>
      <c r="M9" s="12">
        <v>2.0000000000000001E-4</v>
      </c>
      <c r="N9" s="12">
        <v>478.74749999999995</v>
      </c>
      <c r="O9" s="12">
        <v>478.74749999999995</v>
      </c>
      <c r="P9" s="12">
        <v>1.0277250000000002E-9</v>
      </c>
      <c r="Q9" s="12">
        <v>0</v>
      </c>
      <c r="R9" s="12">
        <v>1.3027500000000001E-4</v>
      </c>
      <c r="S9" s="12">
        <v>9.4274999999999991E-6</v>
      </c>
      <c r="T9" s="12">
        <v>9.4274999999999991E-6</v>
      </c>
      <c r="U9" s="12">
        <v>0</v>
      </c>
      <c r="V9" s="12">
        <v>0</v>
      </c>
      <c r="W9" s="12">
        <v>2.3024999999999998</v>
      </c>
      <c r="X9" s="12">
        <v>4807.5</v>
      </c>
      <c r="Y9" s="12">
        <f t="shared" ref="Y9:Z19" si="6">Y8+0.0002</f>
        <v>-9.999999999999998E-4</v>
      </c>
      <c r="Z9" s="12">
        <f t="shared" si="6"/>
        <v>-8.0000000000000004E-4</v>
      </c>
      <c r="AA9" s="5">
        <v>2</v>
      </c>
      <c r="AE9">
        <v>6</v>
      </c>
      <c r="AF9" s="12">
        <v>0.38026259972042431</v>
      </c>
      <c r="AG9" s="12">
        <v>2.0000000000000001E-4</v>
      </c>
      <c r="AH9" s="22">
        <f t="shared" si="1"/>
        <v>4.4273560721098368E-4</v>
      </c>
      <c r="AI9" s="12">
        <f t="shared" si="0"/>
        <v>7.6052519944084867E-5</v>
      </c>
      <c r="AJ9" s="22">
        <v>9.2306672367591623E-4</v>
      </c>
      <c r="AK9" s="23">
        <f t="shared" si="2"/>
        <v>0.47963554080671827</v>
      </c>
      <c r="AL9" s="36">
        <f t="shared" si="3"/>
        <v>0.52036445919328167</v>
      </c>
      <c r="AM9" s="36">
        <f t="shared" si="4"/>
        <v>0.47963554080671827</v>
      </c>
      <c r="AN9" s="27">
        <v>20</v>
      </c>
      <c r="AO9">
        <v>300</v>
      </c>
      <c r="AP9">
        <f t="shared" si="5"/>
        <v>154.29795142588111</v>
      </c>
      <c r="BB9" s="54"/>
    </row>
    <row r="10" spans="1:54" x14ac:dyDescent="0.25">
      <c r="B10" s="5">
        <v>3</v>
      </c>
      <c r="C10" s="12">
        <v>144743870587.24408</v>
      </c>
      <c r="D10" s="12">
        <v>144743870587.24408</v>
      </c>
      <c r="E10" s="12">
        <v>0.48644929367820933</v>
      </c>
      <c r="F10" s="12">
        <v>0</v>
      </c>
      <c r="G10" s="12">
        <v>45583333333.333336</v>
      </c>
      <c r="H10" s="12">
        <v>43425000000</v>
      </c>
      <c r="I10" s="12">
        <v>43425000000</v>
      </c>
      <c r="J10" s="12">
        <v>-2.2633744855966991E-12</v>
      </c>
      <c r="K10" s="12">
        <v>-2.2633744855966991E-12</v>
      </c>
      <c r="L10" s="12">
        <v>0</v>
      </c>
      <c r="M10" s="12">
        <v>2.0000000000000001E-4</v>
      </c>
      <c r="N10" s="12">
        <v>411.04583333333335</v>
      </c>
      <c r="O10" s="12">
        <v>411.04583333333335</v>
      </c>
      <c r="P10" s="12">
        <v>1.650874999999998E-9</v>
      </c>
      <c r="Q10" s="12">
        <v>0</v>
      </c>
      <c r="R10" s="12">
        <v>1.1245833333333336E-4</v>
      </c>
      <c r="S10" s="12">
        <v>9.0458333333333341E-6</v>
      </c>
      <c r="T10" s="12">
        <v>9.0458333333333341E-6</v>
      </c>
      <c r="U10" s="12">
        <v>0</v>
      </c>
      <c r="V10" s="12">
        <v>0</v>
      </c>
      <c r="W10" s="12">
        <v>2.1708333333333334</v>
      </c>
      <c r="X10" s="12">
        <v>4479.166666666667</v>
      </c>
      <c r="Y10" s="12">
        <f t="shared" si="6"/>
        <v>-7.9999999999999982E-4</v>
      </c>
      <c r="Z10" s="12">
        <f t="shared" si="6"/>
        <v>-6.0000000000000006E-4</v>
      </c>
      <c r="AA10" s="5">
        <v>2</v>
      </c>
      <c r="AE10">
        <v>7</v>
      </c>
      <c r="AF10" s="12">
        <v>0.38048464807769228</v>
      </c>
      <c r="AG10" s="12">
        <v>2.0000000000000001E-4</v>
      </c>
      <c r="AH10" s="22">
        <f t="shared" si="1"/>
        <v>5.1883253682652214E-4</v>
      </c>
      <c r="AI10" s="12">
        <f t="shared" si="0"/>
        <v>7.6096929615538462E-5</v>
      </c>
      <c r="AJ10" s="22">
        <v>9.2306672367591623E-4</v>
      </c>
      <c r="AK10" s="23">
        <f t="shared" si="2"/>
        <v>0.56207479212378308</v>
      </c>
      <c r="AL10" s="36">
        <f t="shared" si="3"/>
        <v>0.43792520787621692</v>
      </c>
      <c r="AM10" s="36">
        <f t="shared" si="4"/>
        <v>0.56207479212378308</v>
      </c>
      <c r="AN10" s="27">
        <v>20</v>
      </c>
      <c r="AO10">
        <v>300</v>
      </c>
      <c r="AP10">
        <f t="shared" si="5"/>
        <v>177.38094179465926</v>
      </c>
      <c r="BB10" s="54"/>
    </row>
    <row r="11" spans="1:54" x14ac:dyDescent="0.25">
      <c r="B11" s="5">
        <v>4</v>
      </c>
      <c r="C11" s="12">
        <v>130100160080.883</v>
      </c>
      <c r="D11" s="12">
        <v>130100160080.883</v>
      </c>
      <c r="E11" s="12">
        <v>0.43907096919145105</v>
      </c>
      <c r="F11" s="12">
        <v>0</v>
      </c>
      <c r="G11" s="12">
        <v>41216666666.666672</v>
      </c>
      <c r="H11" s="12">
        <v>39915000000</v>
      </c>
      <c r="I11" s="12">
        <v>39915000000</v>
      </c>
      <c r="J11" s="12">
        <v>-3.1687242798353787E-12</v>
      </c>
      <c r="K11" s="12">
        <v>-3.1687242798353787E-12</v>
      </c>
      <c r="L11" s="12">
        <v>0</v>
      </c>
      <c r="M11" s="12">
        <v>2.0000000000000001E-4</v>
      </c>
      <c r="N11" s="12">
        <v>343.34416666666669</v>
      </c>
      <c r="O11" s="12">
        <v>343.34416666666669</v>
      </c>
      <c r="P11" s="12">
        <v>2.2740249999999991E-9</v>
      </c>
      <c r="Q11" s="12">
        <v>0</v>
      </c>
      <c r="R11" s="12">
        <v>9.4641666666666659E-5</v>
      </c>
      <c r="S11" s="12">
        <v>8.6641666666666657E-6</v>
      </c>
      <c r="T11" s="12">
        <v>8.6641666666666657E-6</v>
      </c>
      <c r="U11" s="12">
        <v>0</v>
      </c>
      <c r="V11" s="12">
        <v>0</v>
      </c>
      <c r="W11" s="12">
        <v>2.0391666666666666</v>
      </c>
      <c r="X11" s="12">
        <v>4150.833333333333</v>
      </c>
      <c r="Y11" s="12">
        <f t="shared" si="6"/>
        <v>-5.9999999999999984E-4</v>
      </c>
      <c r="Z11" s="12">
        <f t="shared" si="6"/>
        <v>-4.0000000000000007E-4</v>
      </c>
      <c r="AA11" s="5">
        <v>2</v>
      </c>
      <c r="AE11">
        <v>8</v>
      </c>
      <c r="AF11" s="12">
        <v>0.38159548496306794</v>
      </c>
      <c r="AG11" s="12">
        <v>2.0000000000000001E-4</v>
      </c>
      <c r="AH11" s="22">
        <f t="shared" si="1"/>
        <v>5.9515163381913577E-4</v>
      </c>
      <c r="AI11" s="12">
        <f t="shared" si="0"/>
        <v>7.6319096992613592E-5</v>
      </c>
      <c r="AJ11" s="22">
        <v>9.2306672367591623E-4</v>
      </c>
      <c r="AK11" s="23">
        <f t="shared" si="2"/>
        <v>0.64475472742541451</v>
      </c>
      <c r="AL11" s="36">
        <f t="shared" si="3"/>
        <v>0.35524527257458549</v>
      </c>
      <c r="AM11" s="36">
        <f t="shared" si="4"/>
        <v>0.64475472742541451</v>
      </c>
      <c r="AN11" s="27">
        <v>20</v>
      </c>
      <c r="AO11">
        <v>300</v>
      </c>
      <c r="AP11">
        <f t="shared" si="5"/>
        <v>200.53132367911604</v>
      </c>
      <c r="BB11" s="54"/>
    </row>
    <row r="12" spans="1:54" x14ac:dyDescent="0.25">
      <c r="B12" s="5">
        <v>5</v>
      </c>
      <c r="C12" s="12">
        <v>115456449574.52185</v>
      </c>
      <c r="D12" s="12">
        <v>115456449574.52185</v>
      </c>
      <c r="E12" s="12">
        <v>0.39169264470469289</v>
      </c>
      <c r="F12" s="12">
        <v>0</v>
      </c>
      <c r="G12" s="12">
        <v>36850000000</v>
      </c>
      <c r="H12" s="12">
        <v>36405000000</v>
      </c>
      <c r="I12" s="12">
        <v>36405000000</v>
      </c>
      <c r="J12" s="12">
        <v>-4.0740740740740591E-12</v>
      </c>
      <c r="K12" s="12">
        <v>-4.0740740740740591E-12</v>
      </c>
      <c r="L12" s="12">
        <v>0</v>
      </c>
      <c r="M12" s="12">
        <v>2.0000000000000001E-4</v>
      </c>
      <c r="N12" s="12">
        <v>275.64249999999998</v>
      </c>
      <c r="O12" s="12">
        <v>275.64249999999998</v>
      </c>
      <c r="P12" s="12">
        <v>2.8971749999999998E-9</v>
      </c>
      <c r="Q12" s="12">
        <v>0</v>
      </c>
      <c r="R12" s="12">
        <v>7.6824999999999997E-5</v>
      </c>
      <c r="S12" s="12">
        <v>8.2825000000000007E-6</v>
      </c>
      <c r="T12" s="12">
        <v>8.2825000000000007E-6</v>
      </c>
      <c r="U12" s="12">
        <v>0</v>
      </c>
      <c r="V12" s="12">
        <v>0</v>
      </c>
      <c r="W12" s="12">
        <v>1.9075000000000002</v>
      </c>
      <c r="X12" s="12">
        <v>3822.5</v>
      </c>
      <c r="Y12" s="12">
        <f t="shared" si="6"/>
        <v>-3.9999999999999986E-4</v>
      </c>
      <c r="Z12" s="12">
        <f t="shared" si="6"/>
        <v>-2.0000000000000006E-4</v>
      </c>
      <c r="AA12" s="5">
        <v>2</v>
      </c>
      <c r="AE12">
        <v>9</v>
      </c>
      <c r="AF12" s="12">
        <v>0.38601386240417895</v>
      </c>
      <c r="AG12" s="12">
        <v>2.0000000000000001E-4</v>
      </c>
      <c r="AH12" s="22">
        <f t="shared" si="1"/>
        <v>6.7235440629997154E-4</v>
      </c>
      <c r="AI12" s="12">
        <f t="shared" si="0"/>
        <v>7.7202772480835792E-5</v>
      </c>
      <c r="AJ12" s="22">
        <v>9.2306672367591623E-4</v>
      </c>
      <c r="AK12" s="23">
        <f t="shared" si="2"/>
        <v>0.72839198841711417</v>
      </c>
      <c r="AL12" s="36">
        <f t="shared" si="3"/>
        <v>0.27160801158288583</v>
      </c>
      <c r="AM12" s="36">
        <f t="shared" si="4"/>
        <v>0.72839198841711417</v>
      </c>
      <c r="AN12" s="27">
        <v>20</v>
      </c>
      <c r="AO12">
        <v>300</v>
      </c>
      <c r="AP12">
        <f t="shared" si="5"/>
        <v>223.94975675679197</v>
      </c>
      <c r="BB12" s="54"/>
    </row>
    <row r="13" spans="1:54" x14ac:dyDescent="0.25">
      <c r="B13" s="5">
        <v>6</v>
      </c>
      <c r="C13" s="12">
        <v>100812739068.16077</v>
      </c>
      <c r="D13" s="12">
        <v>100812739068.16077</v>
      </c>
      <c r="E13" s="12">
        <v>0.34431432021793462</v>
      </c>
      <c r="F13" s="12">
        <v>0</v>
      </c>
      <c r="G13" s="12">
        <v>32483333333.333336</v>
      </c>
      <c r="H13" s="12">
        <v>32895000000</v>
      </c>
      <c r="I13" s="12">
        <v>32895000000</v>
      </c>
      <c r="J13" s="12">
        <v>-4.9794238683127403E-12</v>
      </c>
      <c r="K13" s="12">
        <v>-4.9794238683127403E-12</v>
      </c>
      <c r="L13" s="12">
        <v>0</v>
      </c>
      <c r="M13" s="12">
        <v>2.0000000000000001E-4</v>
      </c>
      <c r="N13" s="12">
        <v>207.94083333333327</v>
      </c>
      <c r="O13" s="12">
        <v>207.94083333333327</v>
      </c>
      <c r="P13" s="12">
        <v>3.520325E-9</v>
      </c>
      <c r="Q13" s="12">
        <v>0</v>
      </c>
      <c r="R13" s="12">
        <v>5.9008333333333336E-5</v>
      </c>
      <c r="S13" s="12">
        <v>7.9008333333333324E-6</v>
      </c>
      <c r="T13" s="12">
        <v>7.9008333333333324E-6</v>
      </c>
      <c r="U13" s="12">
        <v>0</v>
      </c>
      <c r="V13" s="12">
        <v>0</v>
      </c>
      <c r="W13" s="12">
        <v>1.7758333333333332</v>
      </c>
      <c r="X13" s="12">
        <v>3494.166666666667</v>
      </c>
      <c r="Y13" s="12">
        <f t="shared" si="6"/>
        <v>-1.9999999999999985E-4</v>
      </c>
      <c r="Z13" s="12">
        <f t="shared" si="6"/>
        <v>0</v>
      </c>
      <c r="AA13" s="5">
        <v>2</v>
      </c>
      <c r="AE13">
        <v>10</v>
      </c>
      <c r="AF13" s="12">
        <v>0.40125385136254571</v>
      </c>
      <c r="AG13" s="12">
        <v>2.0000000000000001E-4</v>
      </c>
      <c r="AH13" s="22">
        <f t="shared" si="1"/>
        <v>7.5260517657248064E-4</v>
      </c>
      <c r="AI13" s="12">
        <f t="shared" si="0"/>
        <v>8.0250770272509146E-5</v>
      </c>
      <c r="AJ13" s="22">
        <v>9.2306672367591623E-4</v>
      </c>
      <c r="AK13" s="23">
        <f t="shared" si="2"/>
        <v>0.81533128350179407</v>
      </c>
      <c r="AL13" s="36">
        <f t="shared" si="3"/>
        <v>0.18466871649820593</v>
      </c>
      <c r="AM13" s="36">
        <f t="shared" si="4"/>
        <v>0.81533128350179407</v>
      </c>
      <c r="AN13" s="27">
        <v>20</v>
      </c>
      <c r="AO13">
        <v>300</v>
      </c>
      <c r="AP13">
        <f t="shared" si="5"/>
        <v>248.29275938050233</v>
      </c>
      <c r="BB13" s="54"/>
    </row>
    <row r="14" spans="1:54" x14ac:dyDescent="0.25">
      <c r="B14" s="5">
        <v>7</v>
      </c>
      <c r="C14" s="12">
        <v>96556904541.241882</v>
      </c>
      <c r="D14" s="12">
        <v>96556904541.241882</v>
      </c>
      <c r="E14" s="12">
        <v>0.33256101328390486</v>
      </c>
      <c r="F14" s="12">
        <v>0</v>
      </c>
      <c r="G14" s="12">
        <v>31483333333.333336</v>
      </c>
      <c r="H14" s="12">
        <v>32845000000</v>
      </c>
      <c r="I14" s="12">
        <v>32845000000</v>
      </c>
      <c r="J14" s="12">
        <v>-6.488340192043873E-12</v>
      </c>
      <c r="K14" s="12">
        <v>-6.488340192043873E-12</v>
      </c>
      <c r="L14" s="12">
        <v>0</v>
      </c>
      <c r="M14" s="12">
        <v>2.0000000000000001E-4</v>
      </c>
      <c r="N14" s="12">
        <v>159.58249999999998</v>
      </c>
      <c r="O14" s="12">
        <v>159.58249999999998</v>
      </c>
      <c r="P14" s="12">
        <v>4.5692416666666665E-9</v>
      </c>
      <c r="Q14" s="12">
        <v>0</v>
      </c>
      <c r="R14" s="12">
        <v>4.6758333333333336E-5</v>
      </c>
      <c r="S14" s="12">
        <v>8.3758333333333321E-6</v>
      </c>
      <c r="T14" s="12">
        <v>8.3758333333333321E-6</v>
      </c>
      <c r="U14" s="12">
        <v>0</v>
      </c>
      <c r="V14" s="12">
        <v>0</v>
      </c>
      <c r="W14" s="12">
        <v>1.8341666666666667</v>
      </c>
      <c r="X14" s="12">
        <v>3535.833333333333</v>
      </c>
      <c r="Y14" s="12">
        <f t="shared" si="6"/>
        <v>0</v>
      </c>
      <c r="Z14" s="12">
        <f t="shared" si="6"/>
        <v>2.0000000000000001E-4</v>
      </c>
      <c r="AA14" s="5">
        <v>2</v>
      </c>
      <c r="AE14">
        <v>11</v>
      </c>
      <c r="AF14">
        <v>0.45230773551717801</v>
      </c>
      <c r="AG14">
        <v>2.0000000000000001E-4</v>
      </c>
      <c r="AH14" s="22">
        <f t="shared" si="1"/>
        <v>8.4306672367591624E-4</v>
      </c>
      <c r="AI14" s="12">
        <f t="shared" si="0"/>
        <v>9.0461547103435608E-5</v>
      </c>
      <c r="AJ14" s="22">
        <v>9.2306672367591623E-4</v>
      </c>
      <c r="AK14" s="23">
        <f t="shared" si="2"/>
        <v>0.9133323757123244</v>
      </c>
      <c r="AL14" s="36">
        <f t="shared" si="3"/>
        <v>8.6667624287675604E-2</v>
      </c>
      <c r="AM14" s="36">
        <f t="shared" si="4"/>
        <v>0.9133323757123244</v>
      </c>
      <c r="AN14" s="27">
        <v>20</v>
      </c>
      <c r="AO14">
        <v>300</v>
      </c>
      <c r="AP14">
        <f t="shared" si="5"/>
        <v>275.73306519945083</v>
      </c>
      <c r="BB14" s="54"/>
    </row>
    <row r="15" spans="1:54" x14ac:dyDescent="0.25">
      <c r="B15" s="5">
        <v>8</v>
      </c>
      <c r="C15" s="12">
        <v>102688945993.76526</v>
      </c>
      <c r="D15" s="12">
        <v>102688945993.76526</v>
      </c>
      <c r="E15" s="12">
        <v>0.35643272390260339</v>
      </c>
      <c r="F15" s="12">
        <v>0</v>
      </c>
      <c r="G15" s="12">
        <v>33850000000</v>
      </c>
      <c r="H15" s="12">
        <v>36255000000</v>
      </c>
      <c r="I15" s="12">
        <v>36255000000</v>
      </c>
      <c r="J15" s="12">
        <v>-8.6008230452674588E-12</v>
      </c>
      <c r="K15" s="12">
        <v>-8.6008230452674588E-12</v>
      </c>
      <c r="L15" s="12">
        <v>0</v>
      </c>
      <c r="M15" s="12">
        <v>2.0000000000000001E-4</v>
      </c>
      <c r="N15" s="12">
        <v>130.5675</v>
      </c>
      <c r="O15" s="12">
        <v>130.5675</v>
      </c>
      <c r="P15" s="12">
        <v>6.0439249999999995E-9</v>
      </c>
      <c r="Q15" s="12">
        <v>0</v>
      </c>
      <c r="R15" s="12">
        <v>4.0074999999999998E-5</v>
      </c>
      <c r="S15" s="12">
        <v>9.7074999999999981E-6</v>
      </c>
      <c r="T15" s="12">
        <v>9.7074999999999981E-6</v>
      </c>
      <c r="U15" s="12">
        <v>0</v>
      </c>
      <c r="V15" s="12">
        <v>0</v>
      </c>
      <c r="W15" s="12">
        <v>2.0825</v>
      </c>
      <c r="X15" s="12">
        <v>3947.5</v>
      </c>
      <c r="Y15" s="12">
        <f t="shared" si="6"/>
        <v>2.0000000000000001E-4</v>
      </c>
      <c r="Z15" s="12">
        <f t="shared" si="6"/>
        <v>4.0000000000000002E-4</v>
      </c>
      <c r="AA15" s="5">
        <v>2</v>
      </c>
      <c r="AE15">
        <v>12</v>
      </c>
      <c r="AF15">
        <v>0.4</v>
      </c>
      <c r="AG15">
        <v>2.0000000000000001E-4</v>
      </c>
      <c r="AH15" s="22">
        <f t="shared" si="1"/>
        <v>9.2306672367591623E-4</v>
      </c>
      <c r="AI15" s="12">
        <f t="shared" si="0"/>
        <v>8.0000000000000007E-5</v>
      </c>
      <c r="AJ15" s="22">
        <v>9.2306672367591623E-4</v>
      </c>
      <c r="AK15" s="23">
        <f t="shared" si="2"/>
        <v>1</v>
      </c>
      <c r="AL15" s="36">
        <f t="shared" si="3"/>
        <v>0</v>
      </c>
      <c r="AM15" s="36">
        <f t="shared" si="4"/>
        <v>1</v>
      </c>
      <c r="AN15" s="27">
        <v>20</v>
      </c>
      <c r="AO15">
        <v>300</v>
      </c>
      <c r="AP15">
        <f t="shared" si="5"/>
        <v>300</v>
      </c>
      <c r="BB15" s="54"/>
    </row>
    <row r="16" spans="1:54" x14ac:dyDescent="0.25">
      <c r="B16" s="5">
        <v>9</v>
      </c>
      <c r="C16" s="12">
        <v>108820987446.28867</v>
      </c>
      <c r="D16" s="12">
        <v>108820987446.28867</v>
      </c>
      <c r="E16" s="12">
        <v>0.38030443452130192</v>
      </c>
      <c r="F16" s="12">
        <v>0</v>
      </c>
      <c r="G16" s="12">
        <v>36216666666.666672</v>
      </c>
      <c r="H16" s="12">
        <v>39665000000</v>
      </c>
      <c r="I16" s="12">
        <v>39665000000</v>
      </c>
      <c r="J16" s="12">
        <v>-1.0713305898491045E-11</v>
      </c>
      <c r="K16" s="12">
        <v>-1.0713305898491045E-11</v>
      </c>
      <c r="L16" s="12">
        <v>0</v>
      </c>
      <c r="M16" s="12">
        <v>2.0000000000000001E-4</v>
      </c>
      <c r="N16" s="12">
        <v>101.55249999999998</v>
      </c>
      <c r="O16" s="12">
        <v>101.55249999999998</v>
      </c>
      <c r="P16" s="12">
        <v>7.5186083333333341E-9</v>
      </c>
      <c r="Q16" s="12">
        <v>0</v>
      </c>
      <c r="R16" s="12">
        <v>3.3391666666666661E-5</v>
      </c>
      <c r="S16" s="12">
        <v>1.1039166666666666E-5</v>
      </c>
      <c r="T16" s="12">
        <v>1.1039166666666666E-5</v>
      </c>
      <c r="U16" s="12">
        <v>0</v>
      </c>
      <c r="V16" s="12">
        <v>0</v>
      </c>
      <c r="W16" s="12">
        <v>2.3308333333333335</v>
      </c>
      <c r="X16" s="12">
        <v>4359.166666666667</v>
      </c>
      <c r="Y16" s="12">
        <f t="shared" si="6"/>
        <v>4.0000000000000002E-4</v>
      </c>
      <c r="Z16" s="12">
        <f t="shared" si="6"/>
        <v>6.0000000000000006E-4</v>
      </c>
      <c r="AA16" s="5">
        <v>2</v>
      </c>
      <c r="BB16" s="54"/>
    </row>
    <row r="17" spans="1:54" x14ac:dyDescent="0.25">
      <c r="B17" s="5">
        <v>10</v>
      </c>
      <c r="C17" s="12">
        <v>114953028898.81203</v>
      </c>
      <c r="D17" s="12">
        <v>114953028898.81203</v>
      </c>
      <c r="E17" s="12">
        <v>0.40417614514000055</v>
      </c>
      <c r="F17" s="12">
        <v>0</v>
      </c>
      <c r="G17" s="12">
        <v>38583333333.333336</v>
      </c>
      <c r="H17" s="12">
        <v>43075000000</v>
      </c>
      <c r="I17" s="12">
        <v>43075000000</v>
      </c>
      <c r="J17" s="12">
        <v>-1.2825788751714634E-11</v>
      </c>
      <c r="K17" s="12">
        <v>-1.2825788751714634E-11</v>
      </c>
      <c r="L17" s="12">
        <v>0</v>
      </c>
      <c r="M17" s="12">
        <v>2.0000000000000001E-4</v>
      </c>
      <c r="N17" s="12">
        <v>72.537499999999994</v>
      </c>
      <c r="O17" s="12">
        <v>72.537499999999994</v>
      </c>
      <c r="P17" s="12">
        <v>8.9932916666666663E-9</v>
      </c>
      <c r="Q17" s="12">
        <v>0</v>
      </c>
      <c r="R17" s="12">
        <v>2.6708333333333333E-5</v>
      </c>
      <c r="S17" s="12">
        <v>1.2370833333333332E-5</v>
      </c>
      <c r="T17" s="12">
        <v>1.2370833333333332E-5</v>
      </c>
      <c r="U17" s="12">
        <v>0</v>
      </c>
      <c r="V17" s="12">
        <v>0</v>
      </c>
      <c r="W17" s="12">
        <v>2.5791666666666666</v>
      </c>
      <c r="X17" s="12">
        <v>4770.833333333333</v>
      </c>
      <c r="Y17" s="12">
        <f t="shared" si="6"/>
        <v>6.0000000000000006E-4</v>
      </c>
      <c r="Z17" s="12">
        <f t="shared" si="6"/>
        <v>8.0000000000000004E-4</v>
      </c>
      <c r="AA17" s="5">
        <v>2</v>
      </c>
      <c r="BB17" s="54"/>
    </row>
    <row r="18" spans="1:54" x14ac:dyDescent="0.25">
      <c r="B18" s="5">
        <v>11</v>
      </c>
      <c r="C18" s="12">
        <v>121085070351.33542</v>
      </c>
      <c r="D18" s="12">
        <v>121085070351.33542</v>
      </c>
      <c r="E18" s="12">
        <v>0.42804785575869914</v>
      </c>
      <c r="F18" s="12">
        <v>0</v>
      </c>
      <c r="G18" s="12">
        <v>40950000000</v>
      </c>
      <c r="H18" s="12">
        <v>46485000000</v>
      </c>
      <c r="I18" s="12">
        <v>46485000000</v>
      </c>
      <c r="J18" s="12">
        <v>-1.4938271604938219E-11</v>
      </c>
      <c r="K18" s="12">
        <v>-1.4938271604938219E-11</v>
      </c>
      <c r="L18" s="12">
        <v>0</v>
      </c>
      <c r="M18" s="12">
        <v>2.0000000000000001E-4</v>
      </c>
      <c r="N18" s="12">
        <v>43.522499999999994</v>
      </c>
      <c r="O18" s="12">
        <v>43.522499999999994</v>
      </c>
      <c r="P18" s="12">
        <v>1.0467975E-8</v>
      </c>
      <c r="Q18" s="12">
        <v>0</v>
      </c>
      <c r="R18" s="12">
        <v>2.0024999999999999E-5</v>
      </c>
      <c r="S18" s="12">
        <v>1.3702499999999998E-5</v>
      </c>
      <c r="T18" s="12">
        <v>1.3702499999999998E-5</v>
      </c>
      <c r="U18" s="12">
        <v>0</v>
      </c>
      <c r="V18" s="12">
        <v>0</v>
      </c>
      <c r="W18" s="12">
        <v>2.8275000000000001</v>
      </c>
      <c r="X18" s="12">
        <v>5182.5</v>
      </c>
      <c r="Y18" s="12">
        <f t="shared" si="6"/>
        <v>8.0000000000000004E-4</v>
      </c>
      <c r="Z18" s="12">
        <f t="shared" si="6"/>
        <v>1E-3</v>
      </c>
      <c r="AA18" s="5">
        <v>2</v>
      </c>
      <c r="BB18" s="54"/>
    </row>
    <row r="19" spans="1:54" x14ac:dyDescent="0.25">
      <c r="A19" t="s">
        <v>282</v>
      </c>
      <c r="B19" s="14">
        <v>12</v>
      </c>
      <c r="C19" s="12">
        <v>127217111803.8588</v>
      </c>
      <c r="D19" s="12">
        <v>127217111803.8588</v>
      </c>
      <c r="E19" s="12">
        <v>0.45191956637739772</v>
      </c>
      <c r="F19" s="12">
        <v>0</v>
      </c>
      <c r="G19" s="12">
        <v>43316666666.666672</v>
      </c>
      <c r="H19" s="12">
        <v>49895000000</v>
      </c>
      <c r="I19" s="12">
        <v>49895000000</v>
      </c>
      <c r="J19" s="12">
        <v>-1.705075445816181E-11</v>
      </c>
      <c r="K19" s="12">
        <v>-1.705075445816181E-11</v>
      </c>
      <c r="L19" s="12">
        <v>0</v>
      </c>
      <c r="M19" s="12">
        <v>2.0000000000000001E-4</v>
      </c>
      <c r="N19" s="12">
        <v>14.507499999999965</v>
      </c>
      <c r="O19" s="12">
        <v>14.507499999999965</v>
      </c>
      <c r="P19" s="12">
        <v>1.1942658333333334E-8</v>
      </c>
      <c r="Q19" s="12">
        <v>0</v>
      </c>
      <c r="R19" s="12">
        <v>1.3341666666666658E-5</v>
      </c>
      <c r="S19" s="12">
        <v>1.5034166666666667E-5</v>
      </c>
      <c r="T19" s="12">
        <v>1.5034166666666667E-5</v>
      </c>
      <c r="U19" s="12">
        <v>0</v>
      </c>
      <c r="V19" s="12">
        <v>0</v>
      </c>
      <c r="W19" s="12">
        <v>3.0758333333333336</v>
      </c>
      <c r="X19" s="12">
        <v>5594.166666666667</v>
      </c>
      <c r="Y19" s="12">
        <f t="shared" si="6"/>
        <v>1E-3</v>
      </c>
      <c r="Z19" s="12">
        <f t="shared" si="6"/>
        <v>1.2000000000000001E-3</v>
      </c>
      <c r="AA19" s="5">
        <v>2</v>
      </c>
      <c r="BB19" s="54"/>
    </row>
    <row r="20" spans="1:54" x14ac:dyDescent="0.25"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5"/>
      <c r="BB20" s="54"/>
    </row>
    <row r="21" spans="1:54" x14ac:dyDescent="0.25"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5"/>
      <c r="BB21" s="54"/>
    </row>
    <row r="22" spans="1:54" x14ac:dyDescent="0.25"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5"/>
      <c r="BB22" s="54"/>
    </row>
    <row r="23" spans="1:54" x14ac:dyDescent="0.25">
      <c r="B23" s="3" t="s">
        <v>0</v>
      </c>
      <c r="C23" s="3" t="s">
        <v>1</v>
      </c>
      <c r="D23" s="3" t="s">
        <v>2</v>
      </c>
      <c r="E23" s="3" t="s">
        <v>3</v>
      </c>
      <c r="F23" s="3" t="s">
        <v>4</v>
      </c>
      <c r="G23" s="3" t="s">
        <v>232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10</v>
      </c>
      <c r="M23" s="3" t="s">
        <v>11</v>
      </c>
      <c r="N23" s="3" t="s">
        <v>12</v>
      </c>
      <c r="O23" s="3" t="s">
        <v>13</v>
      </c>
      <c r="P23" s="3" t="s">
        <v>14</v>
      </c>
      <c r="Q23" s="3" t="s">
        <v>15</v>
      </c>
      <c r="R23" s="3" t="s">
        <v>16</v>
      </c>
      <c r="S23" s="3" t="s">
        <v>21</v>
      </c>
      <c r="T23" s="3" t="s">
        <v>22</v>
      </c>
      <c r="U23" s="3" t="s">
        <v>23</v>
      </c>
      <c r="V23" s="3" t="s">
        <v>24</v>
      </c>
      <c r="W23" s="3" t="s">
        <v>83</v>
      </c>
      <c r="X23" s="3" t="s">
        <v>17</v>
      </c>
      <c r="Y23" s="3" t="s">
        <v>18</v>
      </c>
      <c r="Z23" s="3" t="s">
        <v>19</v>
      </c>
      <c r="AA23" s="3" t="s">
        <v>20</v>
      </c>
      <c r="BB23" s="54"/>
    </row>
    <row r="24" spans="1:54" x14ac:dyDescent="0.25">
      <c r="A24" t="s">
        <v>295</v>
      </c>
      <c r="B24" s="14">
        <v>1</v>
      </c>
      <c r="C24" s="12">
        <v>127217111803.8588</v>
      </c>
      <c r="D24" s="12">
        <v>127217111803.8588</v>
      </c>
      <c r="E24" s="12">
        <v>0.45191956637739772</v>
      </c>
      <c r="F24" s="12">
        <v>0</v>
      </c>
      <c r="G24" s="12">
        <v>43316666666.666672</v>
      </c>
      <c r="H24" s="12">
        <v>49895000000</v>
      </c>
      <c r="I24" s="12">
        <v>49895000000</v>
      </c>
      <c r="J24" s="12">
        <v>-1.705075445816181E-11</v>
      </c>
      <c r="K24" s="12">
        <v>-1.705075445816181E-11</v>
      </c>
      <c r="L24" s="12">
        <v>0</v>
      </c>
      <c r="M24" s="12">
        <v>2.0000000000000001E-4</v>
      </c>
      <c r="N24" s="12">
        <v>14.507499999999965</v>
      </c>
      <c r="O24" s="12">
        <v>14.507499999999965</v>
      </c>
      <c r="P24" s="12">
        <v>1.1942658333333334E-8</v>
      </c>
      <c r="Q24" s="12">
        <v>0</v>
      </c>
      <c r="R24" s="12">
        <v>1.3341666666666658E-5</v>
      </c>
      <c r="S24" s="12">
        <v>1.5034166666666667E-5</v>
      </c>
      <c r="T24" s="12">
        <v>1.5034166666666667E-5</v>
      </c>
      <c r="U24" s="12">
        <v>0</v>
      </c>
      <c r="V24" s="12">
        <v>0</v>
      </c>
      <c r="W24" s="12">
        <v>3.0758333333333336</v>
      </c>
      <c r="X24" s="12">
        <v>5594.166666666667</v>
      </c>
      <c r="Y24" s="12">
        <v>-1.1999999999999999E-3</v>
      </c>
      <c r="Z24" s="12">
        <v>-1E-3</v>
      </c>
      <c r="AA24" s="5">
        <v>2</v>
      </c>
      <c r="BB24" s="54"/>
    </row>
    <row r="25" spans="1:54" x14ac:dyDescent="0.25">
      <c r="B25" s="5">
        <v>2</v>
      </c>
      <c r="C25" s="12">
        <v>121085070351.33542</v>
      </c>
      <c r="D25" s="12">
        <v>121085070351.33542</v>
      </c>
      <c r="E25" s="12">
        <v>0.42804785575869914</v>
      </c>
      <c r="F25" s="12">
        <v>0</v>
      </c>
      <c r="G25" s="12">
        <v>40950000000</v>
      </c>
      <c r="H25" s="12">
        <v>46485000000</v>
      </c>
      <c r="I25" s="12">
        <v>46485000000</v>
      </c>
      <c r="J25" s="12">
        <v>-1.4938271604938219E-11</v>
      </c>
      <c r="K25" s="12">
        <v>-1.4938271604938219E-11</v>
      </c>
      <c r="L25" s="12">
        <v>0</v>
      </c>
      <c r="M25" s="12">
        <v>2.0000000000000001E-4</v>
      </c>
      <c r="N25" s="12">
        <v>43.522499999999994</v>
      </c>
      <c r="O25" s="12">
        <v>43.522499999999994</v>
      </c>
      <c r="P25" s="12">
        <v>1.0467975E-8</v>
      </c>
      <c r="Q25" s="12">
        <v>0</v>
      </c>
      <c r="R25" s="12">
        <v>2.0024999999999999E-5</v>
      </c>
      <c r="S25" s="12">
        <v>1.3702499999999998E-5</v>
      </c>
      <c r="T25" s="12">
        <v>1.3702499999999998E-5</v>
      </c>
      <c r="U25" s="12">
        <v>0</v>
      </c>
      <c r="V25" s="12">
        <v>0</v>
      </c>
      <c r="W25" s="12">
        <v>2.8275000000000001</v>
      </c>
      <c r="X25" s="12">
        <v>5182.5</v>
      </c>
      <c r="Y25" s="12">
        <f t="shared" ref="Y25:Z25" si="7">Y24+0.0002</f>
        <v>-9.999999999999998E-4</v>
      </c>
      <c r="Z25" s="12">
        <f t="shared" si="7"/>
        <v>-8.0000000000000004E-4</v>
      </c>
      <c r="AA25" s="5">
        <v>2</v>
      </c>
      <c r="BB25" s="54"/>
    </row>
    <row r="26" spans="1:54" x14ac:dyDescent="0.25">
      <c r="B26" s="5">
        <v>3</v>
      </c>
      <c r="C26" s="12">
        <v>114953028898.81203</v>
      </c>
      <c r="D26" s="12">
        <v>114953028898.81203</v>
      </c>
      <c r="E26" s="12">
        <v>0.40417614514000055</v>
      </c>
      <c r="F26" s="12">
        <v>0</v>
      </c>
      <c r="G26" s="12">
        <v>38583333333.333336</v>
      </c>
      <c r="H26" s="12">
        <v>43075000000</v>
      </c>
      <c r="I26" s="12">
        <v>43075000000</v>
      </c>
      <c r="J26" s="12">
        <v>-1.2825788751714634E-11</v>
      </c>
      <c r="K26" s="12">
        <v>-1.2825788751714634E-11</v>
      </c>
      <c r="L26" s="12">
        <v>0</v>
      </c>
      <c r="M26" s="12">
        <v>2.0000000000000001E-4</v>
      </c>
      <c r="N26" s="12">
        <v>72.537499999999994</v>
      </c>
      <c r="O26" s="12">
        <v>72.537499999999994</v>
      </c>
      <c r="P26" s="12">
        <v>8.9932916666666663E-9</v>
      </c>
      <c r="Q26" s="12">
        <v>0</v>
      </c>
      <c r="R26" s="12">
        <v>2.6708333333333333E-5</v>
      </c>
      <c r="S26" s="12">
        <v>1.2370833333333332E-5</v>
      </c>
      <c r="T26" s="12">
        <v>1.2370833333333332E-5</v>
      </c>
      <c r="U26" s="12">
        <v>0</v>
      </c>
      <c r="V26" s="12">
        <v>0</v>
      </c>
      <c r="W26" s="12">
        <v>2.5791666666666666</v>
      </c>
      <c r="X26" s="12">
        <v>4770.833333333333</v>
      </c>
      <c r="Y26" s="12">
        <f t="shared" ref="Y26:Z26" si="8">Y25+0.0002</f>
        <v>-7.9999999999999982E-4</v>
      </c>
      <c r="Z26" s="12">
        <f t="shared" si="8"/>
        <v>-6.0000000000000006E-4</v>
      </c>
      <c r="AA26" s="5">
        <v>2</v>
      </c>
      <c r="BB26" s="54"/>
    </row>
    <row r="27" spans="1:54" x14ac:dyDescent="0.25">
      <c r="B27" s="5">
        <v>4</v>
      </c>
      <c r="C27" s="12">
        <v>108820987446.28867</v>
      </c>
      <c r="D27" s="12">
        <v>108820987446.28867</v>
      </c>
      <c r="E27" s="12">
        <v>0.38030443452130192</v>
      </c>
      <c r="F27" s="12">
        <v>0</v>
      </c>
      <c r="G27" s="12">
        <v>36216666666.666672</v>
      </c>
      <c r="H27" s="12">
        <v>39665000000</v>
      </c>
      <c r="I27" s="12">
        <v>39665000000</v>
      </c>
      <c r="J27" s="12">
        <v>-1.0713305898491045E-11</v>
      </c>
      <c r="K27" s="12">
        <v>-1.0713305898491045E-11</v>
      </c>
      <c r="L27" s="12">
        <v>0</v>
      </c>
      <c r="M27" s="12">
        <v>2.0000000000000001E-4</v>
      </c>
      <c r="N27" s="12">
        <v>101.55249999999998</v>
      </c>
      <c r="O27" s="12">
        <v>101.55249999999998</v>
      </c>
      <c r="P27" s="12">
        <v>7.5186083333333341E-9</v>
      </c>
      <c r="Q27" s="12">
        <v>0</v>
      </c>
      <c r="R27" s="12">
        <v>3.3391666666666661E-5</v>
      </c>
      <c r="S27" s="12">
        <v>1.1039166666666666E-5</v>
      </c>
      <c r="T27" s="12">
        <v>1.1039166666666666E-5</v>
      </c>
      <c r="U27" s="12">
        <v>0</v>
      </c>
      <c r="V27" s="12">
        <v>0</v>
      </c>
      <c r="W27" s="12">
        <v>2.3308333333333335</v>
      </c>
      <c r="X27" s="12">
        <v>4359.166666666667</v>
      </c>
      <c r="Y27" s="12">
        <f t="shared" ref="Y27:Z27" si="9">Y26+0.0002</f>
        <v>-5.9999999999999984E-4</v>
      </c>
      <c r="Z27" s="12">
        <f t="shared" si="9"/>
        <v>-4.0000000000000007E-4</v>
      </c>
      <c r="AA27" s="5">
        <v>2</v>
      </c>
      <c r="BB27" s="54"/>
    </row>
    <row r="28" spans="1:54" x14ac:dyDescent="0.25">
      <c r="B28" s="5">
        <v>5</v>
      </c>
      <c r="C28" s="12">
        <v>102688945993.76526</v>
      </c>
      <c r="D28" s="12">
        <v>102688945993.76526</v>
      </c>
      <c r="E28" s="12">
        <v>0.35643272390260339</v>
      </c>
      <c r="F28" s="12">
        <v>0</v>
      </c>
      <c r="G28" s="12">
        <v>33850000000</v>
      </c>
      <c r="H28" s="12">
        <v>36255000000</v>
      </c>
      <c r="I28" s="12">
        <v>36255000000</v>
      </c>
      <c r="J28" s="12">
        <v>-8.6008230452674588E-12</v>
      </c>
      <c r="K28" s="12">
        <v>-8.6008230452674588E-12</v>
      </c>
      <c r="L28" s="12">
        <v>0</v>
      </c>
      <c r="M28" s="12">
        <v>2.0000000000000001E-4</v>
      </c>
      <c r="N28" s="12">
        <v>130.5675</v>
      </c>
      <c r="O28" s="12">
        <v>130.5675</v>
      </c>
      <c r="P28" s="12">
        <v>6.0439249999999995E-9</v>
      </c>
      <c r="Q28" s="12">
        <v>0</v>
      </c>
      <c r="R28" s="12">
        <v>4.0074999999999998E-5</v>
      </c>
      <c r="S28" s="12">
        <v>9.7074999999999981E-6</v>
      </c>
      <c r="T28" s="12">
        <v>9.7074999999999981E-6</v>
      </c>
      <c r="U28" s="12">
        <v>0</v>
      </c>
      <c r="V28" s="12">
        <v>0</v>
      </c>
      <c r="W28" s="12">
        <v>2.0825</v>
      </c>
      <c r="X28" s="12">
        <v>3947.5</v>
      </c>
      <c r="Y28" s="12">
        <f t="shared" ref="Y28:Z28" si="10">Y27+0.0002</f>
        <v>-3.9999999999999986E-4</v>
      </c>
      <c r="Z28" s="12">
        <f t="shared" si="10"/>
        <v>-2.0000000000000006E-4</v>
      </c>
      <c r="AA28" s="5">
        <v>2</v>
      </c>
      <c r="BB28" s="54"/>
    </row>
    <row r="29" spans="1:54" x14ac:dyDescent="0.25">
      <c r="B29" s="5">
        <v>6</v>
      </c>
      <c r="C29" s="12">
        <v>96556904541.241882</v>
      </c>
      <c r="D29" s="12">
        <v>96556904541.241882</v>
      </c>
      <c r="E29" s="12">
        <v>0.33256101328390486</v>
      </c>
      <c r="F29" s="12">
        <v>0</v>
      </c>
      <c r="G29" s="12">
        <v>31483333333.333336</v>
      </c>
      <c r="H29" s="12">
        <v>32845000000</v>
      </c>
      <c r="I29" s="12">
        <v>32845000000</v>
      </c>
      <c r="J29" s="12">
        <v>-6.488340192043873E-12</v>
      </c>
      <c r="K29" s="12">
        <v>-6.488340192043873E-12</v>
      </c>
      <c r="L29" s="12">
        <v>0</v>
      </c>
      <c r="M29" s="12">
        <v>2.0000000000000001E-4</v>
      </c>
      <c r="N29" s="12">
        <v>159.58249999999998</v>
      </c>
      <c r="O29" s="12">
        <v>159.58249999999998</v>
      </c>
      <c r="P29" s="12">
        <v>4.5692416666666665E-9</v>
      </c>
      <c r="Q29" s="12">
        <v>0</v>
      </c>
      <c r="R29" s="12">
        <v>4.6758333333333336E-5</v>
      </c>
      <c r="S29" s="12">
        <v>8.3758333333333321E-6</v>
      </c>
      <c r="T29" s="12">
        <v>8.3758333333333321E-6</v>
      </c>
      <c r="U29" s="12">
        <v>0</v>
      </c>
      <c r="V29" s="12">
        <v>0</v>
      </c>
      <c r="W29" s="12">
        <v>1.8341666666666667</v>
      </c>
      <c r="X29" s="12">
        <v>3535.833333333333</v>
      </c>
      <c r="Y29" s="12">
        <f t="shared" ref="Y29:Z29" si="11">Y28+0.0002</f>
        <v>-1.9999999999999985E-4</v>
      </c>
      <c r="Z29" s="12">
        <f t="shared" si="11"/>
        <v>0</v>
      </c>
      <c r="AA29" s="5">
        <v>2</v>
      </c>
      <c r="BB29" s="54"/>
    </row>
    <row r="30" spans="1:54" x14ac:dyDescent="0.25">
      <c r="B30" s="5">
        <v>7</v>
      </c>
      <c r="C30" s="12">
        <v>100812739068.16077</v>
      </c>
      <c r="D30" s="12">
        <v>100812739068.16077</v>
      </c>
      <c r="E30" s="12">
        <v>0.34431432021793462</v>
      </c>
      <c r="F30" s="12">
        <v>0</v>
      </c>
      <c r="G30" s="12">
        <v>32483333333.333336</v>
      </c>
      <c r="H30" s="12">
        <v>32895000000</v>
      </c>
      <c r="I30" s="12">
        <v>32895000000</v>
      </c>
      <c r="J30" s="12">
        <v>-4.9794238683127403E-12</v>
      </c>
      <c r="K30" s="12">
        <v>-4.9794238683127403E-12</v>
      </c>
      <c r="L30" s="12">
        <v>0</v>
      </c>
      <c r="M30" s="12">
        <v>2.0000000000000001E-4</v>
      </c>
      <c r="N30" s="12">
        <v>207.94083333333327</v>
      </c>
      <c r="O30" s="12">
        <v>207.94083333333327</v>
      </c>
      <c r="P30" s="12">
        <v>3.520325E-9</v>
      </c>
      <c r="Q30" s="12">
        <v>0</v>
      </c>
      <c r="R30" s="12">
        <v>5.9008333333333336E-5</v>
      </c>
      <c r="S30" s="12">
        <v>7.9008333333333324E-6</v>
      </c>
      <c r="T30" s="12">
        <v>7.9008333333333324E-6</v>
      </c>
      <c r="U30" s="12">
        <v>0</v>
      </c>
      <c r="V30" s="12">
        <v>0</v>
      </c>
      <c r="W30" s="12">
        <v>1.7758333333333332</v>
      </c>
      <c r="X30" s="12">
        <v>3494.166666666667</v>
      </c>
      <c r="Y30" s="12">
        <f t="shared" ref="Y30:Z30" si="12">Y29+0.0002</f>
        <v>0</v>
      </c>
      <c r="Z30" s="12">
        <f t="shared" si="12"/>
        <v>2.0000000000000001E-4</v>
      </c>
      <c r="AA30" s="5">
        <v>2</v>
      </c>
      <c r="BB30" s="54"/>
    </row>
    <row r="31" spans="1:54" x14ac:dyDescent="0.25">
      <c r="B31" s="5">
        <v>8</v>
      </c>
      <c r="C31" s="12">
        <v>115456449574.52185</v>
      </c>
      <c r="D31" s="12">
        <v>115456449574.52185</v>
      </c>
      <c r="E31" s="12">
        <v>0.39169264470469289</v>
      </c>
      <c r="F31" s="12">
        <v>0</v>
      </c>
      <c r="G31" s="12">
        <v>36850000000</v>
      </c>
      <c r="H31" s="12">
        <v>36405000000</v>
      </c>
      <c r="I31" s="12">
        <v>36405000000</v>
      </c>
      <c r="J31" s="12">
        <v>-4.0740740740740591E-12</v>
      </c>
      <c r="K31" s="12">
        <v>-4.0740740740740591E-12</v>
      </c>
      <c r="L31" s="12">
        <v>0</v>
      </c>
      <c r="M31" s="12">
        <v>2.0000000000000001E-4</v>
      </c>
      <c r="N31" s="12">
        <v>275.64249999999998</v>
      </c>
      <c r="O31" s="12">
        <v>275.64249999999998</v>
      </c>
      <c r="P31" s="12">
        <v>2.8971749999999998E-9</v>
      </c>
      <c r="Q31" s="12">
        <v>0</v>
      </c>
      <c r="R31" s="12">
        <v>7.6824999999999997E-5</v>
      </c>
      <c r="S31" s="12">
        <v>8.2825000000000007E-6</v>
      </c>
      <c r="T31" s="12">
        <v>8.2825000000000007E-6</v>
      </c>
      <c r="U31" s="12">
        <v>0</v>
      </c>
      <c r="V31" s="12">
        <v>0</v>
      </c>
      <c r="W31" s="12">
        <v>1.9075000000000002</v>
      </c>
      <c r="X31" s="12">
        <v>3822.5</v>
      </c>
      <c r="Y31" s="12">
        <f t="shared" ref="Y31:Z31" si="13">Y30+0.0002</f>
        <v>2.0000000000000001E-4</v>
      </c>
      <c r="Z31" s="12">
        <f t="shared" si="13"/>
        <v>4.0000000000000002E-4</v>
      </c>
      <c r="AA31" s="5">
        <v>2</v>
      </c>
      <c r="BB31" s="54"/>
    </row>
    <row r="32" spans="1:54" x14ac:dyDescent="0.25">
      <c r="B32" s="5">
        <v>9</v>
      </c>
      <c r="C32" s="12">
        <v>130100160080.883</v>
      </c>
      <c r="D32" s="12">
        <v>130100160080.883</v>
      </c>
      <c r="E32" s="12">
        <v>0.43907096919145105</v>
      </c>
      <c r="F32" s="12">
        <v>0</v>
      </c>
      <c r="G32" s="12">
        <v>41216666666.666672</v>
      </c>
      <c r="H32" s="12">
        <v>39915000000</v>
      </c>
      <c r="I32" s="12">
        <v>39915000000</v>
      </c>
      <c r="J32" s="12">
        <v>-3.1687242798353787E-12</v>
      </c>
      <c r="K32" s="12">
        <v>-3.1687242798353787E-12</v>
      </c>
      <c r="L32" s="12">
        <v>0</v>
      </c>
      <c r="M32" s="12">
        <v>2.0000000000000001E-4</v>
      </c>
      <c r="N32" s="12">
        <v>343.34416666666669</v>
      </c>
      <c r="O32" s="12">
        <v>343.34416666666669</v>
      </c>
      <c r="P32" s="12">
        <v>2.2740249999999991E-9</v>
      </c>
      <c r="Q32" s="12">
        <v>0</v>
      </c>
      <c r="R32" s="12">
        <v>9.4641666666666659E-5</v>
      </c>
      <c r="S32" s="12">
        <v>8.6641666666666657E-6</v>
      </c>
      <c r="T32" s="12">
        <v>8.6641666666666657E-6</v>
      </c>
      <c r="U32" s="12">
        <v>0</v>
      </c>
      <c r="V32" s="12">
        <v>0</v>
      </c>
      <c r="W32" s="12">
        <v>2.0391666666666666</v>
      </c>
      <c r="X32" s="12">
        <v>4150.833333333333</v>
      </c>
      <c r="Y32" s="12">
        <f t="shared" ref="Y32:Z32" si="14">Y31+0.0002</f>
        <v>4.0000000000000002E-4</v>
      </c>
      <c r="Z32" s="12">
        <f t="shared" si="14"/>
        <v>6.0000000000000006E-4</v>
      </c>
      <c r="AA32" s="5">
        <v>2</v>
      </c>
      <c r="BB32" s="54"/>
    </row>
    <row r="33" spans="1:54" x14ac:dyDescent="0.25">
      <c r="B33" s="5">
        <v>10</v>
      </c>
      <c r="C33" s="12">
        <v>144743870587.24408</v>
      </c>
      <c r="D33" s="12">
        <v>144743870587.24408</v>
      </c>
      <c r="E33" s="12">
        <v>0.48644929367820933</v>
      </c>
      <c r="F33" s="12">
        <v>0</v>
      </c>
      <c r="G33" s="12">
        <v>45583333333.333336</v>
      </c>
      <c r="H33" s="12">
        <v>43425000000</v>
      </c>
      <c r="I33" s="12">
        <v>43425000000</v>
      </c>
      <c r="J33" s="12">
        <v>-2.2633744855966991E-12</v>
      </c>
      <c r="K33" s="12">
        <v>-2.2633744855966991E-12</v>
      </c>
      <c r="L33" s="12">
        <v>0</v>
      </c>
      <c r="M33" s="12">
        <v>2.0000000000000001E-4</v>
      </c>
      <c r="N33" s="12">
        <v>411.04583333333335</v>
      </c>
      <c r="O33" s="12">
        <v>411.04583333333335</v>
      </c>
      <c r="P33" s="12">
        <v>1.650874999999998E-9</v>
      </c>
      <c r="Q33" s="12">
        <v>0</v>
      </c>
      <c r="R33" s="12">
        <v>1.1245833333333336E-4</v>
      </c>
      <c r="S33" s="12">
        <v>9.0458333333333341E-6</v>
      </c>
      <c r="T33" s="12">
        <v>9.0458333333333341E-6</v>
      </c>
      <c r="U33" s="12">
        <v>0</v>
      </c>
      <c r="V33" s="12">
        <v>0</v>
      </c>
      <c r="W33" s="12">
        <v>2.1708333333333334</v>
      </c>
      <c r="X33" s="12">
        <v>4479.166666666667</v>
      </c>
      <c r="Y33" s="12">
        <f t="shared" ref="Y33:Z33" si="15">Y32+0.0002</f>
        <v>6.0000000000000006E-4</v>
      </c>
      <c r="Z33" s="12">
        <f t="shared" si="15"/>
        <v>8.0000000000000004E-4</v>
      </c>
      <c r="AA33" s="5">
        <v>2</v>
      </c>
      <c r="BB33" s="54"/>
    </row>
    <row r="34" spans="1:54" x14ac:dyDescent="0.25">
      <c r="B34" s="5">
        <v>11</v>
      </c>
      <c r="C34" s="12">
        <v>159387581093.60519</v>
      </c>
      <c r="D34" s="12">
        <v>159387581093.60519</v>
      </c>
      <c r="E34" s="12">
        <v>0.5338276181649676</v>
      </c>
      <c r="F34" s="12">
        <v>0</v>
      </c>
      <c r="G34" s="12">
        <v>49950000000</v>
      </c>
      <c r="H34" s="12">
        <v>46935000000</v>
      </c>
      <c r="I34" s="12">
        <v>46935000000</v>
      </c>
      <c r="J34" s="12">
        <v>-1.3580246913580182E-12</v>
      </c>
      <c r="K34" s="12">
        <v>-1.3580246913580182E-12</v>
      </c>
      <c r="L34" s="12">
        <v>0</v>
      </c>
      <c r="M34" s="12">
        <v>2.0000000000000001E-4</v>
      </c>
      <c r="N34" s="12">
        <v>478.74749999999995</v>
      </c>
      <c r="O34" s="12">
        <v>478.74749999999995</v>
      </c>
      <c r="P34" s="12">
        <v>1.0277250000000002E-9</v>
      </c>
      <c r="Q34" s="12">
        <v>0</v>
      </c>
      <c r="R34" s="12">
        <v>1.3027500000000001E-4</v>
      </c>
      <c r="S34" s="12">
        <v>9.4274999999999991E-6</v>
      </c>
      <c r="T34" s="12">
        <v>9.4274999999999991E-6</v>
      </c>
      <c r="U34" s="12">
        <v>0</v>
      </c>
      <c r="V34" s="12">
        <v>0</v>
      </c>
      <c r="W34" s="12">
        <v>2.3024999999999998</v>
      </c>
      <c r="X34" s="12">
        <v>4807.5</v>
      </c>
      <c r="Y34" s="12">
        <f t="shared" ref="Y34:Z34" si="16">Y33+0.0002</f>
        <v>8.0000000000000004E-4</v>
      </c>
      <c r="Z34" s="12">
        <f t="shared" si="16"/>
        <v>1E-3</v>
      </c>
      <c r="AA34" s="5">
        <v>2</v>
      </c>
      <c r="BB34" s="54"/>
    </row>
    <row r="35" spans="1:54" x14ac:dyDescent="0.25">
      <c r="A35" t="s">
        <v>296</v>
      </c>
      <c r="B35" s="14">
        <v>12</v>
      </c>
      <c r="C35" s="12">
        <v>174031291599.96634</v>
      </c>
      <c r="D35" s="12">
        <v>174031291599.96634</v>
      </c>
      <c r="E35" s="12">
        <v>0.58120594265172587</v>
      </c>
      <c r="F35" s="12">
        <v>0</v>
      </c>
      <c r="G35" s="12">
        <v>54316666666.666672</v>
      </c>
      <c r="H35" s="12">
        <v>50445000000</v>
      </c>
      <c r="I35" s="12">
        <v>50445000000</v>
      </c>
      <c r="J35" s="12">
        <v>-4.5267489711933794E-13</v>
      </c>
      <c r="K35" s="12">
        <v>-4.5267489711933794E-13</v>
      </c>
      <c r="L35" s="12">
        <v>0</v>
      </c>
      <c r="M35" s="12">
        <v>2.0000000000000001E-4</v>
      </c>
      <c r="N35" s="12">
        <v>546.44916666666677</v>
      </c>
      <c r="O35" s="12">
        <v>546.44916666666677</v>
      </c>
      <c r="P35" s="12">
        <v>4.0457499999999806E-10</v>
      </c>
      <c r="Q35" s="12">
        <v>0</v>
      </c>
      <c r="R35" s="12">
        <v>1.4809166666666668E-4</v>
      </c>
      <c r="S35" s="12">
        <v>9.8091666666666675E-6</v>
      </c>
      <c r="T35" s="12">
        <v>9.8091666666666675E-6</v>
      </c>
      <c r="U35" s="12">
        <v>0</v>
      </c>
      <c r="V35" s="12">
        <v>0</v>
      </c>
      <c r="W35" s="12">
        <v>2.434166666666667</v>
      </c>
      <c r="X35" s="12">
        <v>5135.833333333333</v>
      </c>
      <c r="Y35" s="12">
        <f t="shared" ref="Y35:Z35" si="17">Y34+0.0002</f>
        <v>1E-3</v>
      </c>
      <c r="Z35" s="12">
        <f t="shared" si="17"/>
        <v>1.2000000000000001E-3</v>
      </c>
      <c r="AA35" s="5">
        <v>2</v>
      </c>
      <c r="BB35" s="54"/>
    </row>
    <row r="36" spans="1:54" x14ac:dyDescent="0.25">
      <c r="A36" s="1"/>
      <c r="B36" s="1"/>
      <c r="BB36" s="54"/>
    </row>
    <row r="37" spans="1:54" x14ac:dyDescent="0.25">
      <c r="A37" s="1"/>
      <c r="B37" s="1"/>
    </row>
    <row r="41" spans="1:54" x14ac:dyDescent="0.25">
      <c r="A41" s="50" t="s">
        <v>333</v>
      </c>
      <c r="B41" t="s">
        <v>288</v>
      </c>
    </row>
    <row r="42" spans="1:54" x14ac:dyDescent="0.25">
      <c r="A42" s="50" t="s">
        <v>276</v>
      </c>
      <c r="B42" t="s">
        <v>278</v>
      </c>
    </row>
    <row r="46" spans="1:54" x14ac:dyDescent="0.25">
      <c r="A46" t="s">
        <v>146</v>
      </c>
      <c r="B46" s="2" t="s">
        <v>108</v>
      </c>
      <c r="C46" s="2" t="s">
        <v>111</v>
      </c>
      <c r="D46" s="2" t="s">
        <v>284</v>
      </c>
      <c r="E46" s="2" t="s">
        <v>285</v>
      </c>
      <c r="F46" s="2" t="s">
        <v>286</v>
      </c>
      <c r="G46" s="2" t="s">
        <v>135</v>
      </c>
      <c r="H46" s="2" t="s">
        <v>279</v>
      </c>
      <c r="I46" s="2" t="s">
        <v>280</v>
      </c>
      <c r="J46" s="2" t="s">
        <v>287</v>
      </c>
    </row>
    <row r="47" spans="1:54" x14ac:dyDescent="0.25">
      <c r="A47">
        <v>1</v>
      </c>
      <c r="B47" s="1">
        <v>181353146853.14685</v>
      </c>
      <c r="C47" s="1">
        <v>130283132530.12048</v>
      </c>
      <c r="D47" s="1">
        <v>2.3999999999999998E-3</v>
      </c>
      <c r="E47">
        <v>-1.1000000000000001E-3</v>
      </c>
      <c r="F47" s="1">
        <v>10</v>
      </c>
      <c r="G47">
        <f>(0.5+E47/D47)^F47</f>
        <v>1.5772029579086145E-14</v>
      </c>
      <c r="H47" s="1">
        <v>0.2</v>
      </c>
      <c r="I47" s="1">
        <f>2*(1-2*ABS(E47)/D47)</f>
        <v>0.1666666666666663</v>
      </c>
      <c r="J47" s="1">
        <f t="shared" ref="J47:J58" si="18">(B47-C47)*G47+C47-(B47+C47)*(H47/2)*I47</f>
        <v>125089194540.40018</v>
      </c>
    </row>
    <row r="48" spans="1:54" x14ac:dyDescent="0.25">
      <c r="A48">
        <v>2</v>
      </c>
      <c r="B48" s="1">
        <v>181353146853.14685</v>
      </c>
      <c r="C48" s="1">
        <v>130283132530.12048</v>
      </c>
      <c r="D48" s="1">
        <v>2.3999999999999998E-3</v>
      </c>
      <c r="E48">
        <f>-0.001+0.0001</f>
        <v>-8.9999999999999998E-4</v>
      </c>
      <c r="F48" s="1">
        <v>10</v>
      </c>
      <c r="G48">
        <f>(0.5+E48/D48)^F48</f>
        <v>9.3132257461547852E-10</v>
      </c>
      <c r="H48" s="1">
        <v>0.2</v>
      </c>
      <c r="I48" s="1">
        <f t="shared" ref="I48:I58" si="19">2*(1-2*ABS(E48)/D48)</f>
        <v>0.5</v>
      </c>
      <c r="J48" s="1">
        <f t="shared" si="18"/>
        <v>114701318608.51978</v>
      </c>
    </row>
    <row r="49" spans="1:10" x14ac:dyDescent="0.25">
      <c r="A49">
        <v>3</v>
      </c>
      <c r="B49" s="1">
        <v>181353146853.14685</v>
      </c>
      <c r="C49" s="1">
        <v>130283132530.12048</v>
      </c>
      <c r="D49" s="1">
        <v>2.3999999999999998E-3</v>
      </c>
      <c r="E49">
        <f>E48+0.0002</f>
        <v>-6.9999999999999999E-4</v>
      </c>
      <c r="F49" s="1">
        <v>10</v>
      </c>
      <c r="G49">
        <f t="shared" ref="G49:G58" si="20">(0.5+E49/D49)^F49</f>
        <v>1.5402372635826642E-7</v>
      </c>
      <c r="H49" s="1">
        <v>0.2</v>
      </c>
      <c r="I49" s="1">
        <f t="shared" si="19"/>
        <v>0.83333333333333326</v>
      </c>
      <c r="J49" s="1">
        <f t="shared" si="18"/>
        <v>104313450447.50879</v>
      </c>
    </row>
    <row r="50" spans="1:10" x14ac:dyDescent="0.25">
      <c r="A50">
        <v>4</v>
      </c>
      <c r="B50" s="1">
        <v>181353146853.14685</v>
      </c>
      <c r="C50" s="1">
        <v>130283132530.12048</v>
      </c>
      <c r="D50" s="1">
        <v>2.3999999999999998E-3</v>
      </c>
      <c r="E50">
        <f t="shared" ref="E50:E57" si="21">E49+0.0002</f>
        <v>-5.0000000000000001E-4</v>
      </c>
      <c r="F50" s="1">
        <v>10</v>
      </c>
      <c r="G50">
        <f t="shared" si="20"/>
        <v>4.4552079825878168E-6</v>
      </c>
      <c r="H50" s="1">
        <v>0.2</v>
      </c>
      <c r="I50" s="1">
        <f t="shared" si="19"/>
        <v>1.1666666666666665</v>
      </c>
      <c r="J50" s="1">
        <f t="shared" si="18"/>
        <v>93925794129.608109</v>
      </c>
    </row>
    <row r="51" spans="1:10" x14ac:dyDescent="0.25">
      <c r="A51">
        <v>5</v>
      </c>
      <c r="B51" s="1">
        <v>181353146853.14685</v>
      </c>
      <c r="C51" s="1">
        <v>130283132530.12048</v>
      </c>
      <c r="D51" s="1">
        <v>2.3999999999999998E-3</v>
      </c>
      <c r="E51">
        <f t="shared" si="21"/>
        <v>-3.0000000000000003E-4</v>
      </c>
      <c r="F51" s="1">
        <v>10</v>
      </c>
      <c r="G51">
        <f t="shared" si="20"/>
        <v>5.4993666708469391E-5</v>
      </c>
      <c r="H51" s="1">
        <v>0.2</v>
      </c>
      <c r="I51" s="1">
        <f t="shared" si="19"/>
        <v>1.5</v>
      </c>
      <c r="J51" s="1">
        <f t="shared" si="18"/>
        <v>83540499149.976868</v>
      </c>
    </row>
    <row r="52" spans="1:10" x14ac:dyDescent="0.25">
      <c r="A52">
        <v>6</v>
      </c>
      <c r="B52" s="1">
        <v>181353146853.14685</v>
      </c>
      <c r="C52" s="1">
        <v>130283132530.12048</v>
      </c>
      <c r="D52" s="1">
        <v>2.3999999999999998E-3</v>
      </c>
      <c r="E52">
        <f t="shared" si="21"/>
        <v>-1.0000000000000002E-4</v>
      </c>
      <c r="F52" s="1">
        <v>10</v>
      </c>
      <c r="G52">
        <f t="shared" si="20"/>
        <v>4.0908582801229746E-4</v>
      </c>
      <c r="H52" s="1">
        <v>0.2</v>
      </c>
      <c r="I52" s="1">
        <f t="shared" si="19"/>
        <v>1.8333333333333333</v>
      </c>
      <c r="J52" s="1">
        <f t="shared" si="18"/>
        <v>73170706662.284058</v>
      </c>
    </row>
    <row r="53" spans="1:10" x14ac:dyDescent="0.25">
      <c r="A53">
        <v>7</v>
      </c>
      <c r="B53" s="1">
        <v>181353146853.14685</v>
      </c>
      <c r="C53" s="1">
        <v>130283132530.12048</v>
      </c>
      <c r="D53" s="1">
        <v>2.3999999999999998E-3</v>
      </c>
      <c r="E53">
        <f t="shared" si="21"/>
        <v>9.9999999999999991E-5</v>
      </c>
      <c r="F53" s="1">
        <v>10</v>
      </c>
      <c r="G53">
        <f t="shared" si="20"/>
        <v>2.1743082111706814E-3</v>
      </c>
      <c r="H53" s="1">
        <v>0.2</v>
      </c>
      <c r="I53" s="1">
        <f t="shared" si="19"/>
        <v>1.8333333333333333</v>
      </c>
      <c r="J53" s="1">
        <f t="shared" si="18"/>
        <v>73260856594.675293</v>
      </c>
    </row>
    <row r="54" spans="1:10" x14ac:dyDescent="0.25">
      <c r="A54">
        <v>8</v>
      </c>
      <c r="B54" s="1">
        <v>181353146853.14685</v>
      </c>
      <c r="C54" s="1">
        <v>130283132530.12048</v>
      </c>
      <c r="D54" s="1">
        <v>2.3999999999999998E-3</v>
      </c>
      <c r="E54">
        <f t="shared" si="21"/>
        <v>3.0000000000000003E-4</v>
      </c>
      <c r="F54" s="1">
        <v>10</v>
      </c>
      <c r="G54">
        <f t="shared" si="20"/>
        <v>9.0949470177292824E-3</v>
      </c>
      <c r="H54" s="1">
        <v>0.2</v>
      </c>
      <c r="I54" s="1">
        <f t="shared" si="19"/>
        <v>1.5</v>
      </c>
      <c r="J54" s="1">
        <f t="shared" si="18"/>
        <v>84002169697.092987</v>
      </c>
    </row>
    <row r="55" spans="1:10" x14ac:dyDescent="0.25">
      <c r="A55">
        <v>9</v>
      </c>
      <c r="B55" s="1">
        <v>181353146853.14685</v>
      </c>
      <c r="C55" s="1">
        <v>130283132530.12048</v>
      </c>
      <c r="D55" s="1">
        <v>2.3999999999999998E-3</v>
      </c>
      <c r="E55">
        <f t="shared" si="21"/>
        <v>5.0000000000000001E-4</v>
      </c>
      <c r="F55" s="1">
        <v>10</v>
      </c>
      <c r="G55">
        <f t="shared" si="20"/>
        <v>3.1796315429139591E-2</v>
      </c>
      <c r="H55" s="1">
        <v>0.2</v>
      </c>
      <c r="I55" s="1">
        <f t="shared" si="19"/>
        <v>1.1666666666666665</v>
      </c>
      <c r="J55" s="1">
        <f t="shared" si="18"/>
        <v>95549404886.458252</v>
      </c>
    </row>
    <row r="56" spans="1:10" x14ac:dyDescent="0.25">
      <c r="A56">
        <v>10</v>
      </c>
      <c r="B56" s="1">
        <v>181353146853.14685</v>
      </c>
      <c r="C56" s="1">
        <v>130283132530.12048</v>
      </c>
      <c r="D56" s="1">
        <v>2.3999999999999998E-3</v>
      </c>
      <c r="E56">
        <f t="shared" si="21"/>
        <v>6.9999999999999999E-4</v>
      </c>
      <c r="F56" s="1">
        <v>10</v>
      </c>
      <c r="G56">
        <f t="shared" si="20"/>
        <v>9.6699358369376653E-2</v>
      </c>
      <c r="H56" s="1">
        <v>0.2</v>
      </c>
      <c r="I56" s="1">
        <f t="shared" si="19"/>
        <v>0.83333333333333326</v>
      </c>
      <c r="J56" s="1">
        <f t="shared" si="18"/>
        <v>109251880198.4664</v>
      </c>
    </row>
    <row r="57" spans="1:10" x14ac:dyDescent="0.25">
      <c r="A57">
        <v>11</v>
      </c>
      <c r="B57" s="1">
        <v>181353146853.14685</v>
      </c>
      <c r="C57" s="1">
        <v>130283132530.12048</v>
      </c>
      <c r="D57" s="1">
        <v>2.3999999999999998E-3</v>
      </c>
      <c r="E57">
        <f t="shared" si="21"/>
        <v>8.9999999999999998E-4</v>
      </c>
      <c r="F57" s="1">
        <v>10</v>
      </c>
      <c r="G57">
        <f t="shared" si="20"/>
        <v>0.26307557616382837</v>
      </c>
      <c r="H57" s="1">
        <v>0.2</v>
      </c>
      <c r="I57" s="1">
        <f t="shared" si="19"/>
        <v>0.5</v>
      </c>
      <c r="J57" s="1">
        <f t="shared" si="18"/>
        <v>128136592003.68225</v>
      </c>
    </row>
    <row r="58" spans="1:10" x14ac:dyDescent="0.25">
      <c r="A58">
        <v>12</v>
      </c>
      <c r="B58" s="31">
        <v>181353146853.14685</v>
      </c>
      <c r="C58" s="31">
        <v>130283132530.12048</v>
      </c>
      <c r="D58" s="1">
        <v>2.3999999999999998E-3</v>
      </c>
      <c r="E58" s="21">
        <v>1.1000000000000001E-3</v>
      </c>
      <c r="F58" s="1">
        <v>10</v>
      </c>
      <c r="G58">
        <f t="shared" si="20"/>
        <v>0.65338016022003131</v>
      </c>
      <c r="H58" s="1">
        <v>0.2</v>
      </c>
      <c r="I58" s="1">
        <f t="shared" si="19"/>
        <v>0.1666666666666663</v>
      </c>
      <c r="J58" s="1">
        <f t="shared" si="18"/>
        <v>158457328681.21765</v>
      </c>
    </row>
    <row r="59" spans="1:10" x14ac:dyDescent="0.25">
      <c r="A59" s="1"/>
      <c r="B59" s="1"/>
      <c r="C59" s="1"/>
      <c r="D59" s="1"/>
      <c r="F59" s="1"/>
      <c r="H59" s="1"/>
      <c r="J59" s="1"/>
    </row>
    <row r="60" spans="1:10" x14ac:dyDescent="0.25">
      <c r="A60" t="s">
        <v>152</v>
      </c>
      <c r="B60" s="2" t="s">
        <v>108</v>
      </c>
      <c r="C60" s="2" t="s">
        <v>111</v>
      </c>
      <c r="D60" s="2" t="s">
        <v>284</v>
      </c>
      <c r="E60" s="2" t="s">
        <v>285</v>
      </c>
      <c r="F60" s="2" t="s">
        <v>286</v>
      </c>
      <c r="G60" s="2" t="s">
        <v>135</v>
      </c>
      <c r="H60" s="2" t="s">
        <v>279</v>
      </c>
      <c r="I60" s="2" t="s">
        <v>280</v>
      </c>
      <c r="J60" s="2" t="s">
        <v>287</v>
      </c>
    </row>
    <row r="61" spans="1:10" x14ac:dyDescent="0.25">
      <c r="B61" s="1">
        <v>0.6048951048951049</v>
      </c>
      <c r="C61" s="1">
        <v>0.46385542168674698</v>
      </c>
      <c r="D61" s="1">
        <v>2.3999999999999998E-3</v>
      </c>
      <c r="E61">
        <v>-1.1000000000000001E-3</v>
      </c>
      <c r="F61" s="1">
        <v>10</v>
      </c>
      <c r="G61">
        <f>(0.5+E61/D61)^F61</f>
        <v>1.5772029579086145E-14</v>
      </c>
      <c r="H61" s="1">
        <v>0.2</v>
      </c>
      <c r="I61" s="1">
        <f>2*(1-2*ABS(E61)/D61)</f>
        <v>0.1666666666666663</v>
      </c>
      <c r="J61" s="1">
        <f t="shared" ref="J61:J72" si="22">(B61-C61)*G61+C61-(B61+C61)*(H61/2)*I61</f>
        <v>0.44604291291038506</v>
      </c>
    </row>
    <row r="62" spans="1:10" x14ac:dyDescent="0.25">
      <c r="B62" s="1">
        <v>0.6048951048951049</v>
      </c>
      <c r="C62" s="1">
        <v>0.46385542168674698</v>
      </c>
      <c r="D62" s="1">
        <v>2.3999999999999998E-3</v>
      </c>
      <c r="E62">
        <v>-8.9999999999999998E-4</v>
      </c>
      <c r="F62" s="1">
        <v>10</v>
      </c>
      <c r="G62">
        <f>(0.5+E62/D62)^F62</f>
        <v>9.3132257461547852E-10</v>
      </c>
      <c r="H62" s="1">
        <v>0.2</v>
      </c>
      <c r="I62" s="1">
        <f t="shared" ref="I62:I72" si="23">2*(1-2*ABS(E62)/D62)</f>
        <v>0.5</v>
      </c>
      <c r="J62" s="1">
        <f t="shared" si="22"/>
        <v>0.41041789548900781</v>
      </c>
    </row>
    <row r="63" spans="1:10" x14ac:dyDescent="0.25">
      <c r="A63" s="21"/>
      <c r="B63" s="1">
        <v>0.6048951048951049</v>
      </c>
      <c r="C63" s="1">
        <v>0.46385542168674698</v>
      </c>
      <c r="D63" s="1">
        <v>2.3999999999999998E-3</v>
      </c>
      <c r="E63">
        <v>-6.9999999999999999E-4</v>
      </c>
      <c r="F63" s="1">
        <v>10</v>
      </c>
      <c r="G63">
        <f t="shared" ref="G63:G72" si="24">(0.5+E63/D63)^F63</f>
        <v>1.5402372635826642E-7</v>
      </c>
      <c r="H63" s="1">
        <v>0.2</v>
      </c>
      <c r="I63" s="1">
        <f t="shared" si="23"/>
        <v>0.83333333333333326</v>
      </c>
      <c r="J63" s="1">
        <f t="shared" si="22"/>
        <v>0.37479289952838357</v>
      </c>
    </row>
    <row r="64" spans="1:10" x14ac:dyDescent="0.25">
      <c r="B64" s="1">
        <v>0.6048951048951049</v>
      </c>
      <c r="C64" s="1">
        <v>0.46385542168674698</v>
      </c>
      <c r="D64" s="1">
        <v>2.3999999999999998E-3</v>
      </c>
      <c r="E64">
        <v>-5.0000000000000001E-4</v>
      </c>
      <c r="F64" s="1">
        <v>10</v>
      </c>
      <c r="G64">
        <f t="shared" si="24"/>
        <v>4.4552079825878168E-6</v>
      </c>
      <c r="H64" s="1">
        <v>0.2</v>
      </c>
      <c r="I64" s="1">
        <f t="shared" si="23"/>
        <v>1.1666666666666665</v>
      </c>
      <c r="J64" s="1">
        <f t="shared" si="22"/>
        <v>0.33916848861332005</v>
      </c>
    </row>
    <row r="65" spans="1:10" x14ac:dyDescent="0.25">
      <c r="B65" s="1">
        <v>0.6048951048951049</v>
      </c>
      <c r="C65" s="1">
        <v>0.46385542168674698</v>
      </c>
      <c r="D65" s="1">
        <v>2.3999999999999998E-3</v>
      </c>
      <c r="E65">
        <v>-3.0000000000000003E-4</v>
      </c>
      <c r="F65" s="1">
        <v>10</v>
      </c>
      <c r="G65">
        <f t="shared" si="24"/>
        <v>5.4993666708469391E-5</v>
      </c>
      <c r="H65" s="1">
        <v>0.2</v>
      </c>
      <c r="I65" s="1">
        <f t="shared" si="23"/>
        <v>1.5</v>
      </c>
      <c r="J65" s="1">
        <f t="shared" si="22"/>
        <v>0.30355059898880021</v>
      </c>
    </row>
    <row r="66" spans="1:10" x14ac:dyDescent="0.25">
      <c r="B66" s="1">
        <v>0.6048951048951049</v>
      </c>
      <c r="C66" s="1">
        <v>0.46385542168674698</v>
      </c>
      <c r="D66" s="1">
        <v>2.3999999999999998E-3</v>
      </c>
      <c r="E66">
        <v>-1.0000000000000002E-4</v>
      </c>
      <c r="F66" s="1">
        <v>10</v>
      </c>
      <c r="G66">
        <f t="shared" si="24"/>
        <v>4.0908582801229746E-4</v>
      </c>
      <c r="H66" s="1">
        <v>0.2</v>
      </c>
      <c r="I66" s="1">
        <f t="shared" si="23"/>
        <v>1.8333333333333333</v>
      </c>
      <c r="J66" s="1">
        <f t="shared" si="22"/>
        <v>0.26797552248232864</v>
      </c>
    </row>
    <row r="67" spans="1:10" x14ac:dyDescent="0.25">
      <c r="B67" s="1">
        <v>0.6048951048951049</v>
      </c>
      <c r="C67" s="1">
        <v>0.46385542168674698</v>
      </c>
      <c r="D67" s="1">
        <v>2.3999999999999998E-3</v>
      </c>
      <c r="E67">
        <v>9.9999999999999991E-5</v>
      </c>
      <c r="F67" s="1">
        <v>10</v>
      </c>
      <c r="G67">
        <f t="shared" si="24"/>
        <v>2.1743082111706814E-3</v>
      </c>
      <c r="H67" s="1">
        <v>0.2</v>
      </c>
      <c r="I67" s="1">
        <f t="shared" si="23"/>
        <v>1.8333333333333333</v>
      </c>
      <c r="J67" s="1">
        <f t="shared" si="22"/>
        <v>0.26822448888804162</v>
      </c>
    </row>
    <row r="68" spans="1:10" x14ac:dyDescent="0.25">
      <c r="B68" s="1">
        <v>0.6048951048951049</v>
      </c>
      <c r="C68" s="1">
        <v>0.46385542168674698</v>
      </c>
      <c r="D68" s="1">
        <v>2.3999999999999998E-3</v>
      </c>
      <c r="E68">
        <v>3.0000000000000003E-4</v>
      </c>
      <c r="F68" s="1">
        <v>10</v>
      </c>
      <c r="G68">
        <f t="shared" si="24"/>
        <v>9.0949470177292824E-3</v>
      </c>
      <c r="H68" s="1">
        <v>0.2</v>
      </c>
      <c r="I68" s="1">
        <f t="shared" si="23"/>
        <v>1.5</v>
      </c>
      <c r="J68" s="1">
        <f t="shared" si="22"/>
        <v>0.3048255911456465</v>
      </c>
    </row>
    <row r="69" spans="1:10" x14ac:dyDescent="0.25">
      <c r="B69" s="1">
        <v>0.6048951048951049</v>
      </c>
      <c r="C69" s="1">
        <v>0.46385542168674698</v>
      </c>
      <c r="D69" s="1">
        <v>2.3999999999999998E-3</v>
      </c>
      <c r="E69">
        <v>5.0000000000000001E-4</v>
      </c>
      <c r="F69" s="1">
        <v>10</v>
      </c>
      <c r="G69">
        <f t="shared" si="24"/>
        <v>3.1796315429139591E-2</v>
      </c>
      <c r="H69" s="1">
        <v>0.2</v>
      </c>
      <c r="I69" s="1">
        <f t="shared" si="23"/>
        <v>1.1666666666666665</v>
      </c>
      <c r="J69" s="1">
        <f t="shared" si="22"/>
        <v>0.34365240250751644</v>
      </c>
    </row>
    <row r="70" spans="1:10" x14ac:dyDescent="0.25">
      <c r="B70" s="1">
        <v>0.6048951048951049</v>
      </c>
      <c r="C70" s="1">
        <v>0.46385542168674698</v>
      </c>
      <c r="D70" s="1">
        <v>2.3999999999999998E-3</v>
      </c>
      <c r="E70">
        <v>6.9999999999999999E-4</v>
      </c>
      <c r="F70" s="1">
        <v>10</v>
      </c>
      <c r="G70">
        <f t="shared" si="24"/>
        <v>9.6699358369376653E-2</v>
      </c>
      <c r="H70" s="1">
        <v>0.2</v>
      </c>
      <c r="I70" s="1">
        <f t="shared" si="23"/>
        <v>0.83333333333333326</v>
      </c>
      <c r="J70" s="1">
        <f t="shared" si="22"/>
        <v>0.38843132467579433</v>
      </c>
    </row>
    <row r="71" spans="1:10" x14ac:dyDescent="0.25">
      <c r="B71" s="1">
        <v>0.6048951048951049</v>
      </c>
      <c r="C71" s="1">
        <v>0.46385542168674698</v>
      </c>
      <c r="D71" s="1">
        <v>2.3999999999999998E-3</v>
      </c>
      <c r="E71">
        <v>8.9999999999999998E-4</v>
      </c>
      <c r="F71" s="1">
        <v>10</v>
      </c>
      <c r="G71">
        <f t="shared" si="24"/>
        <v>0.26307557616382837</v>
      </c>
      <c r="H71" s="1">
        <v>0.2</v>
      </c>
      <c r="I71" s="1">
        <f t="shared" si="23"/>
        <v>0.5</v>
      </c>
      <c r="J71" s="1">
        <f t="shared" si="22"/>
        <v>0.44752199127965697</v>
      </c>
    </row>
    <row r="72" spans="1:10" x14ac:dyDescent="0.25">
      <c r="B72" s="1">
        <v>0.6048951048951049</v>
      </c>
      <c r="C72" s="1">
        <v>0.46385542168674698</v>
      </c>
      <c r="D72" s="1">
        <v>2.3999999999999998E-3</v>
      </c>
      <c r="E72" s="21">
        <v>1.1000000000000001E-3</v>
      </c>
      <c r="F72" s="1">
        <v>10</v>
      </c>
      <c r="G72">
        <f t="shared" si="24"/>
        <v>0.65338016022003131</v>
      </c>
      <c r="H72" s="1">
        <v>0.2</v>
      </c>
      <c r="I72" s="1">
        <f t="shared" si="23"/>
        <v>0.1666666666666663</v>
      </c>
      <c r="J72" s="1">
        <f t="shared" si="22"/>
        <v>0.5381954437224421</v>
      </c>
    </row>
    <row r="73" spans="1:10" x14ac:dyDescent="0.25">
      <c r="B73" s="1"/>
      <c r="C73" s="1"/>
      <c r="D73" s="1"/>
      <c r="E73" s="21"/>
      <c r="F73" s="1"/>
      <c r="H73" s="31"/>
      <c r="I73" s="1"/>
      <c r="J73" s="1"/>
    </row>
    <row r="75" spans="1:10" x14ac:dyDescent="0.25">
      <c r="A75" t="s">
        <v>232</v>
      </c>
      <c r="B75" s="2" t="s">
        <v>108</v>
      </c>
      <c r="C75" s="2" t="s">
        <v>111</v>
      </c>
      <c r="D75" s="2" t="s">
        <v>284</v>
      </c>
      <c r="E75" s="2" t="s">
        <v>285</v>
      </c>
      <c r="F75" s="2" t="s">
        <v>286</v>
      </c>
      <c r="G75" s="2" t="s">
        <v>135</v>
      </c>
      <c r="H75" s="2" t="s">
        <v>279</v>
      </c>
      <c r="I75" s="2" t="s">
        <v>280</v>
      </c>
      <c r="J75" s="2" t="s">
        <v>287</v>
      </c>
    </row>
    <row r="76" spans="1:10" x14ac:dyDescent="0.25">
      <c r="B76" s="1">
        <v>56500000000</v>
      </c>
      <c r="C76" s="1">
        <v>44500000000</v>
      </c>
      <c r="D76" s="1">
        <v>2.3999999999999998E-3</v>
      </c>
      <c r="E76">
        <v>-1.1000000000000001E-3</v>
      </c>
      <c r="F76" s="1">
        <v>10</v>
      </c>
      <c r="G76">
        <f>(0.5+E76/D76)^F76</f>
        <v>1.5772029579086145E-14</v>
      </c>
      <c r="H76" s="1">
        <v>0.2</v>
      </c>
      <c r="I76" s="1">
        <f>2*(1-2*ABS(E76)/D76)</f>
        <v>0.1666666666666663</v>
      </c>
      <c r="J76" s="1">
        <f t="shared" ref="J76:J87" si="25">(B76-C76)*G76+C76-(B76+C76)*(H76/2)*I76</f>
        <v>42816666666.666862</v>
      </c>
    </row>
    <row r="77" spans="1:10" x14ac:dyDescent="0.25">
      <c r="B77" s="1">
        <v>56500000000</v>
      </c>
      <c r="C77" s="1">
        <v>44500000000</v>
      </c>
      <c r="D77" s="1">
        <v>2.3999999999999998E-3</v>
      </c>
      <c r="E77">
        <f>-0.001+0.0001</f>
        <v>-8.9999999999999998E-4</v>
      </c>
      <c r="F77" s="1">
        <v>10</v>
      </c>
      <c r="G77">
        <f>(0.5+E77/D77)^F77</f>
        <v>9.3132257461547852E-10</v>
      </c>
      <c r="H77" s="1">
        <v>0.2</v>
      </c>
      <c r="I77" s="1">
        <f t="shared" ref="I77:I87" si="26">2*(1-2*ABS(E77)/D77)</f>
        <v>0.5</v>
      </c>
      <c r="J77" s="1">
        <f t="shared" si="25"/>
        <v>39450000011.175873</v>
      </c>
    </row>
    <row r="78" spans="1:10" x14ac:dyDescent="0.25">
      <c r="A78" s="21"/>
      <c r="B78" s="1">
        <v>56500000000</v>
      </c>
      <c r="C78" s="1">
        <v>44500000000</v>
      </c>
      <c r="D78" s="1">
        <v>2.3999999999999998E-3</v>
      </c>
      <c r="E78">
        <f>E77+0.0002</f>
        <v>-6.9999999999999999E-4</v>
      </c>
      <c r="F78" s="1">
        <v>10</v>
      </c>
      <c r="G78">
        <f t="shared" ref="G78:G87" si="27">(0.5+E78/D78)^F78</f>
        <v>1.5402372635826642E-7</v>
      </c>
      <c r="H78" s="1">
        <v>0.2</v>
      </c>
      <c r="I78" s="1">
        <f t="shared" si="26"/>
        <v>0.83333333333333326</v>
      </c>
      <c r="J78" s="1">
        <f t="shared" si="25"/>
        <v>36083335181.61805</v>
      </c>
    </row>
    <row r="79" spans="1:10" x14ac:dyDescent="0.25">
      <c r="B79" s="1">
        <v>56500000000</v>
      </c>
      <c r="C79" s="1">
        <v>44500000000</v>
      </c>
      <c r="D79" s="1">
        <v>2.3999999999999998E-3</v>
      </c>
      <c r="E79">
        <f t="shared" ref="E79:E86" si="28">E78+0.0002</f>
        <v>-5.0000000000000001E-4</v>
      </c>
      <c r="F79" s="1">
        <v>10</v>
      </c>
      <c r="G79">
        <f t="shared" si="27"/>
        <v>4.4552079825878168E-6</v>
      </c>
      <c r="H79" s="1">
        <v>0.2</v>
      </c>
      <c r="I79" s="1">
        <f t="shared" si="26"/>
        <v>1.1666666666666665</v>
      </c>
      <c r="J79" s="1">
        <f t="shared" si="25"/>
        <v>32716720129.162457</v>
      </c>
    </row>
    <row r="80" spans="1:10" x14ac:dyDescent="0.25">
      <c r="B80" s="1">
        <v>56500000000</v>
      </c>
      <c r="C80" s="1">
        <v>44500000000</v>
      </c>
      <c r="D80" s="1">
        <v>2.3999999999999998E-3</v>
      </c>
      <c r="E80">
        <f t="shared" si="28"/>
        <v>-3.0000000000000003E-4</v>
      </c>
      <c r="F80" s="1">
        <v>10</v>
      </c>
      <c r="G80">
        <f t="shared" si="27"/>
        <v>5.4993666708469391E-5</v>
      </c>
      <c r="H80" s="1">
        <v>0.2</v>
      </c>
      <c r="I80" s="1">
        <f t="shared" si="26"/>
        <v>1.5</v>
      </c>
      <c r="J80" s="1">
        <f t="shared" si="25"/>
        <v>29350659924.000504</v>
      </c>
    </row>
    <row r="81" spans="1:10" x14ac:dyDescent="0.25">
      <c r="B81" s="1">
        <v>56500000000</v>
      </c>
      <c r="C81" s="1">
        <v>44500000000</v>
      </c>
      <c r="D81" s="1">
        <v>2.3999999999999998E-3</v>
      </c>
      <c r="E81">
        <f t="shared" si="28"/>
        <v>-1.0000000000000002E-4</v>
      </c>
      <c r="F81" s="1">
        <v>10</v>
      </c>
      <c r="G81">
        <f t="shared" si="27"/>
        <v>4.0908582801229746E-4</v>
      </c>
      <c r="H81" s="1">
        <v>0.2</v>
      </c>
      <c r="I81" s="1">
        <f t="shared" si="26"/>
        <v>1.8333333333333333</v>
      </c>
      <c r="J81" s="1">
        <f t="shared" si="25"/>
        <v>25988242363.269485</v>
      </c>
    </row>
    <row r="82" spans="1:10" x14ac:dyDescent="0.25">
      <c r="B82" s="1">
        <v>56500000000</v>
      </c>
      <c r="C82" s="1">
        <v>44500000000</v>
      </c>
      <c r="D82" s="1">
        <v>2.3999999999999998E-3</v>
      </c>
      <c r="E82">
        <f t="shared" si="28"/>
        <v>9.9999999999999991E-5</v>
      </c>
      <c r="F82" s="1">
        <v>10</v>
      </c>
      <c r="G82">
        <f t="shared" si="27"/>
        <v>2.1743082111706814E-3</v>
      </c>
      <c r="H82" s="1">
        <v>0.2</v>
      </c>
      <c r="I82" s="1">
        <f t="shared" si="26"/>
        <v>1.8333333333333333</v>
      </c>
      <c r="J82" s="1">
        <f t="shared" si="25"/>
        <v>26009425031.867386</v>
      </c>
    </row>
    <row r="83" spans="1:10" x14ac:dyDescent="0.25">
      <c r="B83" s="1">
        <v>56500000000</v>
      </c>
      <c r="C83" s="1">
        <v>44500000000</v>
      </c>
      <c r="D83" s="1">
        <v>2.3999999999999998E-3</v>
      </c>
      <c r="E83">
        <f t="shared" si="28"/>
        <v>3.0000000000000003E-4</v>
      </c>
      <c r="F83" s="1">
        <v>10</v>
      </c>
      <c r="G83">
        <f t="shared" si="27"/>
        <v>9.0949470177292824E-3</v>
      </c>
      <c r="H83" s="1">
        <v>0.2</v>
      </c>
      <c r="I83" s="1">
        <f t="shared" si="26"/>
        <v>1.5</v>
      </c>
      <c r="J83" s="1">
        <f t="shared" si="25"/>
        <v>29459139364.212753</v>
      </c>
    </row>
    <row r="84" spans="1:10" x14ac:dyDescent="0.25">
      <c r="B84" s="1">
        <v>56500000000</v>
      </c>
      <c r="C84" s="1">
        <v>44500000000</v>
      </c>
      <c r="D84" s="1">
        <v>2.3999999999999998E-3</v>
      </c>
      <c r="E84">
        <f t="shared" si="28"/>
        <v>5.0000000000000001E-4</v>
      </c>
      <c r="F84" s="1">
        <v>10</v>
      </c>
      <c r="G84">
        <f t="shared" si="27"/>
        <v>3.1796315429139591E-2</v>
      </c>
      <c r="H84" s="1">
        <v>0.2</v>
      </c>
      <c r="I84" s="1">
        <f t="shared" si="26"/>
        <v>1.1666666666666665</v>
      </c>
      <c r="J84" s="1">
        <f t="shared" si="25"/>
        <v>33098222451.816341</v>
      </c>
    </row>
    <row r="85" spans="1:10" x14ac:dyDescent="0.25">
      <c r="B85" s="1">
        <v>56500000000</v>
      </c>
      <c r="C85" s="1">
        <v>44500000000</v>
      </c>
      <c r="D85" s="1">
        <v>2.3999999999999998E-3</v>
      </c>
      <c r="E85">
        <f t="shared" si="28"/>
        <v>6.9999999999999999E-4</v>
      </c>
      <c r="F85" s="1">
        <v>10</v>
      </c>
      <c r="G85">
        <f t="shared" si="27"/>
        <v>9.6699358369376653E-2</v>
      </c>
      <c r="H85" s="1">
        <v>0.2</v>
      </c>
      <c r="I85" s="1">
        <f t="shared" si="26"/>
        <v>0.83333333333333326</v>
      </c>
      <c r="J85" s="1">
        <f t="shared" si="25"/>
        <v>37243725633.765854</v>
      </c>
    </row>
    <row r="86" spans="1:10" x14ac:dyDescent="0.25">
      <c r="B86" s="1">
        <v>56500000000</v>
      </c>
      <c r="C86" s="1">
        <v>44500000000</v>
      </c>
      <c r="D86" s="1">
        <v>2.3999999999999998E-3</v>
      </c>
      <c r="E86">
        <f t="shared" si="28"/>
        <v>8.9999999999999998E-4</v>
      </c>
      <c r="F86" s="1">
        <v>10</v>
      </c>
      <c r="G86">
        <f t="shared" si="27"/>
        <v>0.26307557616382837</v>
      </c>
      <c r="H86" s="1">
        <v>0.2</v>
      </c>
      <c r="I86" s="1">
        <f t="shared" si="26"/>
        <v>0.5</v>
      </c>
      <c r="J86" s="1">
        <f t="shared" si="25"/>
        <v>42606906913.965942</v>
      </c>
    </row>
    <row r="87" spans="1:10" x14ac:dyDescent="0.25">
      <c r="B87" s="1">
        <v>56500000000</v>
      </c>
      <c r="C87" s="1">
        <v>44500000000</v>
      </c>
      <c r="D87" s="1">
        <v>2.3999999999999998E-3</v>
      </c>
      <c r="E87" s="21">
        <v>1.1000000000000001E-3</v>
      </c>
      <c r="F87" s="1">
        <v>10</v>
      </c>
      <c r="G87">
        <f t="shared" si="27"/>
        <v>0.65338016022003131</v>
      </c>
      <c r="H87" s="1">
        <v>0.2</v>
      </c>
      <c r="I87" s="1">
        <f t="shared" si="26"/>
        <v>0.1666666666666663</v>
      </c>
      <c r="J87" s="1">
        <f t="shared" si="25"/>
        <v>50657228589.307045</v>
      </c>
    </row>
    <row r="88" spans="1:10" x14ac:dyDescent="0.25">
      <c r="B88" s="1"/>
      <c r="D88" s="1"/>
      <c r="F88" s="1"/>
      <c r="H88" s="1"/>
    </row>
    <row r="89" spans="1:10" x14ac:dyDescent="0.25">
      <c r="B89" s="1"/>
      <c r="D89" s="1"/>
      <c r="F89" s="1"/>
      <c r="H89" s="1"/>
    </row>
    <row r="91" spans="1:10" x14ac:dyDescent="0.25">
      <c r="A91" s="3" t="s">
        <v>6</v>
      </c>
      <c r="B91" s="2" t="s">
        <v>108</v>
      </c>
      <c r="C91" s="2" t="s">
        <v>111</v>
      </c>
      <c r="D91" s="2" t="s">
        <v>284</v>
      </c>
      <c r="E91" s="2" t="s">
        <v>285</v>
      </c>
      <c r="F91" s="2" t="s">
        <v>286</v>
      </c>
      <c r="G91" s="2" t="s">
        <v>135</v>
      </c>
      <c r="H91" s="2" t="s">
        <v>279</v>
      </c>
      <c r="I91" s="2" t="s">
        <v>280</v>
      </c>
      <c r="J91" s="2" t="s">
        <v>287</v>
      </c>
    </row>
    <row r="92" spans="1:10" x14ac:dyDescent="0.25">
      <c r="B92" s="1">
        <v>52200000000</v>
      </c>
      <c r="C92" s="1">
        <v>51600000000</v>
      </c>
      <c r="D92" s="1">
        <v>2.3999999999999998E-3</v>
      </c>
      <c r="E92">
        <v>-1.1000000000000001E-3</v>
      </c>
      <c r="F92" s="1">
        <v>10</v>
      </c>
      <c r="G92">
        <f>(0.5+E92/D92)^F92</f>
        <v>1.5772029579086145E-14</v>
      </c>
      <c r="H92" s="1">
        <v>0.2</v>
      </c>
      <c r="I92" s="1">
        <f>2*(1-2*ABS(E92)/D92)</f>
        <v>0.1666666666666663</v>
      </c>
      <c r="J92" s="1">
        <f t="shared" ref="J92:J103" si="29">(B92-C92)*G92+C92-(B92+C92)*(H92/2)*I92</f>
        <v>49870000000.000015</v>
      </c>
    </row>
    <row r="93" spans="1:10" x14ac:dyDescent="0.25">
      <c r="B93" s="1">
        <v>52200000000</v>
      </c>
      <c r="C93" s="1">
        <v>51600000000</v>
      </c>
      <c r="D93" s="1">
        <v>2.3999999999999998E-3</v>
      </c>
      <c r="E93">
        <f>-0.001+0.0001</f>
        <v>-8.9999999999999998E-4</v>
      </c>
      <c r="F93" s="1">
        <v>10</v>
      </c>
      <c r="G93">
        <f t="shared" ref="G93:G103" si="30">(0.5+E93/D93)^F93</f>
        <v>9.3132257461547852E-10</v>
      </c>
      <c r="H93" s="1">
        <v>0.2</v>
      </c>
      <c r="I93" s="1">
        <f t="shared" ref="I93:I103" si="31">2*(1-2*ABS(E93)/D93)</f>
        <v>0.5</v>
      </c>
      <c r="J93" s="1">
        <f t="shared" si="29"/>
        <v>46410000000.558792</v>
      </c>
    </row>
    <row r="94" spans="1:10" x14ac:dyDescent="0.25">
      <c r="B94" s="1">
        <v>52200000000</v>
      </c>
      <c r="C94" s="1">
        <v>51600000000</v>
      </c>
      <c r="D94" s="1">
        <v>2.3999999999999998E-3</v>
      </c>
      <c r="E94">
        <f>E93+0.0002</f>
        <v>-6.9999999999999999E-4</v>
      </c>
      <c r="F94" s="1">
        <v>10</v>
      </c>
      <c r="G94">
        <f t="shared" si="30"/>
        <v>1.5402372635826642E-7</v>
      </c>
      <c r="H94" s="1">
        <v>0.2</v>
      </c>
      <c r="I94" s="1">
        <f t="shared" si="31"/>
        <v>0.83333333333333326</v>
      </c>
      <c r="J94" s="1">
        <f t="shared" si="29"/>
        <v>42950000092.414238</v>
      </c>
    </row>
    <row r="95" spans="1:10" x14ac:dyDescent="0.25">
      <c r="B95" s="1">
        <v>52200000000</v>
      </c>
      <c r="C95" s="1">
        <v>51600000000</v>
      </c>
      <c r="D95" s="1">
        <v>2.3999999999999998E-3</v>
      </c>
      <c r="E95">
        <f t="shared" ref="E95:E102" si="32">E94+0.0002</f>
        <v>-5.0000000000000001E-4</v>
      </c>
      <c r="F95" s="1">
        <v>10</v>
      </c>
      <c r="G95">
        <f t="shared" si="30"/>
        <v>4.4552079825878168E-6</v>
      </c>
      <c r="H95" s="1">
        <v>0.2</v>
      </c>
      <c r="I95" s="1">
        <f t="shared" si="31"/>
        <v>1.1666666666666665</v>
      </c>
      <c r="J95" s="1">
        <f t="shared" si="29"/>
        <v>39490002673.124786</v>
      </c>
    </row>
    <row r="96" spans="1:10" x14ac:dyDescent="0.25">
      <c r="B96" s="1">
        <v>52200000000</v>
      </c>
      <c r="C96" s="1">
        <v>51600000000</v>
      </c>
      <c r="D96" s="1">
        <v>2.3999999999999998E-3</v>
      </c>
      <c r="E96">
        <f t="shared" si="32"/>
        <v>-3.0000000000000003E-4</v>
      </c>
      <c r="F96" s="1">
        <v>10</v>
      </c>
      <c r="G96">
        <f t="shared" si="30"/>
        <v>5.4993666708469391E-5</v>
      </c>
      <c r="H96" s="1">
        <v>0.2</v>
      </c>
      <c r="I96" s="1">
        <f t="shared" si="31"/>
        <v>1.5</v>
      </c>
      <c r="J96" s="1">
        <f t="shared" si="29"/>
        <v>36030032996.200027</v>
      </c>
    </row>
    <row r="97" spans="1:10" x14ac:dyDescent="0.25">
      <c r="B97" s="1">
        <v>52200000000</v>
      </c>
      <c r="C97" s="1">
        <v>51600000000</v>
      </c>
      <c r="D97" s="1">
        <v>2.3999999999999998E-3</v>
      </c>
      <c r="E97">
        <f t="shared" si="32"/>
        <v>-1.0000000000000002E-4</v>
      </c>
      <c r="F97" s="1">
        <v>10</v>
      </c>
      <c r="G97">
        <f t="shared" si="30"/>
        <v>4.0908582801229746E-4</v>
      </c>
      <c r="H97" s="1">
        <v>0.2</v>
      </c>
      <c r="I97" s="1">
        <f t="shared" si="31"/>
        <v>1.8333333333333333</v>
      </c>
      <c r="J97" s="1">
        <f t="shared" si="29"/>
        <v>32570245451.496811</v>
      </c>
    </row>
    <row r="98" spans="1:10" x14ac:dyDescent="0.25">
      <c r="B98" s="1">
        <v>52200000000</v>
      </c>
      <c r="C98" s="1">
        <v>51600000000</v>
      </c>
      <c r="D98" s="1">
        <v>2.3999999999999998E-3</v>
      </c>
      <c r="E98">
        <f t="shared" si="32"/>
        <v>9.9999999999999991E-5</v>
      </c>
      <c r="F98" s="1">
        <v>10</v>
      </c>
      <c r="G98">
        <f t="shared" si="30"/>
        <v>2.1743082111706814E-3</v>
      </c>
      <c r="H98" s="1">
        <v>0.2</v>
      </c>
      <c r="I98" s="1">
        <f t="shared" si="31"/>
        <v>1.8333333333333333</v>
      </c>
      <c r="J98" s="1">
        <f t="shared" si="29"/>
        <v>32571304584.926704</v>
      </c>
    </row>
    <row r="99" spans="1:10" x14ac:dyDescent="0.25">
      <c r="B99" s="1">
        <v>52200000000</v>
      </c>
      <c r="C99" s="1">
        <v>51600000000</v>
      </c>
      <c r="D99" s="1">
        <v>2.3999999999999998E-3</v>
      </c>
      <c r="E99">
        <f t="shared" si="32"/>
        <v>3.0000000000000003E-4</v>
      </c>
      <c r="F99" s="1">
        <v>10</v>
      </c>
      <c r="G99">
        <f t="shared" si="30"/>
        <v>9.0949470177292824E-3</v>
      </c>
      <c r="H99" s="1">
        <v>0.2</v>
      </c>
      <c r="I99" s="1">
        <f t="shared" si="31"/>
        <v>1.5</v>
      </c>
      <c r="J99" s="1">
        <f t="shared" si="29"/>
        <v>36035456968.21064</v>
      </c>
    </row>
    <row r="100" spans="1:10" x14ac:dyDescent="0.25">
      <c r="B100" s="1">
        <v>52200000000</v>
      </c>
      <c r="C100" s="1">
        <v>51600000000</v>
      </c>
      <c r="D100" s="1">
        <v>2.3999999999999998E-3</v>
      </c>
      <c r="E100">
        <f t="shared" si="32"/>
        <v>5.0000000000000001E-4</v>
      </c>
      <c r="F100" s="1">
        <v>10</v>
      </c>
      <c r="G100">
        <f t="shared" si="30"/>
        <v>3.1796315429139591E-2</v>
      </c>
      <c r="H100" s="1">
        <v>0.2</v>
      </c>
      <c r="I100" s="1">
        <f t="shared" si="31"/>
        <v>1.1666666666666665</v>
      </c>
      <c r="J100" s="1">
        <f t="shared" si="29"/>
        <v>39509077789.257484</v>
      </c>
    </row>
    <row r="101" spans="1:10" x14ac:dyDescent="0.25">
      <c r="B101" s="1">
        <v>52200000000</v>
      </c>
      <c r="C101" s="1">
        <v>51600000000</v>
      </c>
      <c r="D101" s="1">
        <v>2.3999999999999998E-3</v>
      </c>
      <c r="E101">
        <f t="shared" si="32"/>
        <v>6.9999999999999999E-4</v>
      </c>
      <c r="F101" s="1">
        <v>10</v>
      </c>
      <c r="G101">
        <f t="shared" si="30"/>
        <v>9.6699358369376653E-2</v>
      </c>
      <c r="H101" s="1">
        <v>0.2</v>
      </c>
      <c r="I101" s="1">
        <f t="shared" si="31"/>
        <v>0.83333333333333326</v>
      </c>
      <c r="J101" s="1">
        <f t="shared" si="29"/>
        <v>43008019615.021629</v>
      </c>
    </row>
    <row r="102" spans="1:10" x14ac:dyDescent="0.25">
      <c r="B102" s="1">
        <v>52200000000</v>
      </c>
      <c r="C102" s="1">
        <v>51600000000</v>
      </c>
      <c r="D102" s="1">
        <v>2.3999999999999998E-3</v>
      </c>
      <c r="E102">
        <f t="shared" si="32"/>
        <v>8.9999999999999998E-4</v>
      </c>
      <c r="F102" s="1">
        <v>10</v>
      </c>
      <c r="G102">
        <f t="shared" si="30"/>
        <v>0.26307557616382837</v>
      </c>
      <c r="H102" s="1">
        <v>0.2</v>
      </c>
      <c r="I102" s="1">
        <f t="shared" si="31"/>
        <v>0.5</v>
      </c>
      <c r="J102" s="1">
        <f t="shared" si="29"/>
        <v>46567845345.698296</v>
      </c>
    </row>
    <row r="103" spans="1:10" x14ac:dyDescent="0.25">
      <c r="B103" s="1">
        <v>52200000000</v>
      </c>
      <c r="C103" s="1">
        <v>51600000000</v>
      </c>
      <c r="D103" s="1">
        <v>2.3999999999999998E-3</v>
      </c>
      <c r="E103" s="21">
        <v>1.1000000000000001E-3</v>
      </c>
      <c r="F103" s="1">
        <v>10</v>
      </c>
      <c r="G103">
        <f t="shared" si="30"/>
        <v>0.65338016022003131</v>
      </c>
      <c r="H103" s="1">
        <v>0.2</v>
      </c>
      <c r="I103" s="1">
        <f t="shared" si="31"/>
        <v>0.1666666666666663</v>
      </c>
      <c r="J103" s="1">
        <f t="shared" si="29"/>
        <v>50262028096.132019</v>
      </c>
    </row>
    <row r="105" spans="1:10" x14ac:dyDescent="0.25">
      <c r="A105" s="3" t="s">
        <v>235</v>
      </c>
      <c r="B105" s="2" t="s">
        <v>108</v>
      </c>
      <c r="C105" s="2" t="s">
        <v>111</v>
      </c>
      <c r="D105" s="2" t="s">
        <v>284</v>
      </c>
      <c r="E105" s="2" t="s">
        <v>285</v>
      </c>
      <c r="F105" s="2" t="s">
        <v>286</v>
      </c>
      <c r="G105" s="2" t="s">
        <v>135</v>
      </c>
      <c r="H105" s="2" t="s">
        <v>279</v>
      </c>
      <c r="I105" s="2" t="s">
        <v>280</v>
      </c>
      <c r="J105" s="2" t="s">
        <v>287</v>
      </c>
    </row>
    <row r="106" spans="1:10" x14ac:dyDescent="0.25">
      <c r="B106">
        <v>0</v>
      </c>
      <c r="C106" s="1">
        <v>-1.8106995884773599E-11</v>
      </c>
      <c r="D106" s="1">
        <v>2.3999999999999998E-3</v>
      </c>
      <c r="E106">
        <v>-1.1000000000000001E-3</v>
      </c>
      <c r="F106" s="1">
        <v>10</v>
      </c>
      <c r="G106">
        <f>(0.5+E106/D106)^F106</f>
        <v>1.5772029579086145E-14</v>
      </c>
      <c r="H106" s="1">
        <v>0.2</v>
      </c>
      <c r="I106" s="1">
        <f>2*(1-2*ABS(E106)/D106)</f>
        <v>0.1666666666666663</v>
      </c>
      <c r="J106" s="1">
        <f t="shared" ref="J106:J117" si="33">(B106-C106)*G106+C106-(B106+C106)*(H106/2)*I106</f>
        <v>-1.780521262002709E-11</v>
      </c>
    </row>
    <row r="107" spans="1:10" x14ac:dyDescent="0.25">
      <c r="B107">
        <v>0</v>
      </c>
      <c r="C107" s="1">
        <v>-1.8106995884773599E-11</v>
      </c>
      <c r="D107" s="1">
        <v>2.3999999999999998E-3</v>
      </c>
      <c r="E107">
        <f>-0.001+0.0001</f>
        <v>-8.9999999999999998E-4</v>
      </c>
      <c r="F107" s="1">
        <v>10</v>
      </c>
      <c r="G107">
        <f>(0.5+E107/D107)^F107</f>
        <v>9.3132257461547852E-10</v>
      </c>
      <c r="H107" s="1">
        <v>0.2</v>
      </c>
      <c r="I107" s="1">
        <f t="shared" ref="I107:I117" si="34">2*(1-2*ABS(E107)/D107)</f>
        <v>0.5</v>
      </c>
      <c r="J107" s="1">
        <f t="shared" si="33"/>
        <v>-1.7201646073671464E-11</v>
      </c>
    </row>
    <row r="108" spans="1:10" x14ac:dyDescent="0.25">
      <c r="B108">
        <v>0</v>
      </c>
      <c r="C108" s="1">
        <v>-1.8106995884773599E-11</v>
      </c>
      <c r="D108" s="1">
        <v>2.3999999999999998E-3</v>
      </c>
      <c r="E108">
        <f>E107+0.0002</f>
        <v>-6.9999999999999999E-4</v>
      </c>
      <c r="F108" s="1">
        <v>10</v>
      </c>
      <c r="G108">
        <f t="shared" ref="G108:G117" si="35">(0.5+E108/D108)^F108</f>
        <v>1.5402372635826642E-7</v>
      </c>
      <c r="H108" s="1">
        <v>0.2</v>
      </c>
      <c r="I108" s="1">
        <f t="shared" si="34"/>
        <v>0.83333333333333326</v>
      </c>
      <c r="J108" s="1">
        <f t="shared" si="33"/>
        <v>-1.6598076772135485E-11</v>
      </c>
    </row>
    <row r="109" spans="1:10" x14ac:dyDescent="0.25">
      <c r="B109">
        <v>0</v>
      </c>
      <c r="C109" s="1">
        <v>-1.8106995884773599E-11</v>
      </c>
      <c r="D109" s="1">
        <v>2.3999999999999998E-3</v>
      </c>
      <c r="E109">
        <f t="shared" ref="E109:E116" si="36">E108+0.0002</f>
        <v>-5.0000000000000001E-4</v>
      </c>
      <c r="F109" s="1">
        <v>10</v>
      </c>
      <c r="G109">
        <f t="shared" si="35"/>
        <v>4.4552079825878168E-6</v>
      </c>
      <c r="H109" s="1">
        <v>0.2</v>
      </c>
      <c r="I109" s="1">
        <f t="shared" si="34"/>
        <v>1.1666666666666665</v>
      </c>
      <c r="J109" s="1">
        <f t="shared" si="33"/>
        <v>-1.5994432361117403E-11</v>
      </c>
    </row>
    <row r="110" spans="1:10" x14ac:dyDescent="0.25">
      <c r="B110">
        <v>0</v>
      </c>
      <c r="C110" s="1">
        <v>-1.8106995884773599E-11</v>
      </c>
      <c r="D110" s="1">
        <v>2.3999999999999998E-3</v>
      </c>
      <c r="E110">
        <f t="shared" si="36"/>
        <v>-3.0000000000000003E-4</v>
      </c>
      <c r="F110" s="1">
        <v>10</v>
      </c>
      <c r="G110">
        <f t="shared" si="35"/>
        <v>5.4993666708469391E-5</v>
      </c>
      <c r="H110" s="1">
        <v>0.2</v>
      </c>
      <c r="I110" s="1">
        <f t="shared" si="34"/>
        <v>1.5</v>
      </c>
      <c r="J110" s="1">
        <f t="shared" si="33"/>
        <v>-1.5389950731960781E-11</v>
      </c>
    </row>
    <row r="111" spans="1:10" x14ac:dyDescent="0.25">
      <c r="B111">
        <v>0</v>
      </c>
      <c r="C111" s="1">
        <v>-1.8106995884773599E-11</v>
      </c>
      <c r="D111" s="1">
        <v>2.3999999999999998E-3</v>
      </c>
      <c r="E111">
        <f t="shared" si="36"/>
        <v>-1.0000000000000002E-4</v>
      </c>
      <c r="F111" s="1">
        <v>10</v>
      </c>
      <c r="G111">
        <f t="shared" si="35"/>
        <v>4.0908582801229746E-4</v>
      </c>
      <c r="H111" s="1">
        <v>0.2</v>
      </c>
      <c r="I111" s="1">
        <f t="shared" si="34"/>
        <v>1.8333333333333333</v>
      </c>
      <c r="J111" s="1">
        <f t="shared" si="33"/>
        <v>-1.4779972657160768E-11</v>
      </c>
    </row>
    <row r="112" spans="1:10" x14ac:dyDescent="0.25">
      <c r="B112">
        <v>0</v>
      </c>
      <c r="C112" s="1">
        <v>-1.8106995884773599E-11</v>
      </c>
      <c r="D112" s="1">
        <v>2.3999999999999998E-3</v>
      </c>
      <c r="E112">
        <f t="shared" si="36"/>
        <v>9.9999999999999991E-5</v>
      </c>
      <c r="F112" s="1">
        <v>10</v>
      </c>
      <c r="G112">
        <f t="shared" si="35"/>
        <v>2.1743082111706814E-3</v>
      </c>
      <c r="H112" s="1">
        <v>0.2</v>
      </c>
      <c r="I112" s="1">
        <f t="shared" si="34"/>
        <v>1.8333333333333333</v>
      </c>
      <c r="J112" s="1">
        <f t="shared" si="33"/>
        <v>-1.4748009782733208E-11</v>
      </c>
    </row>
    <row r="113" spans="1:10" x14ac:dyDescent="0.25">
      <c r="B113">
        <v>0</v>
      </c>
      <c r="C113" s="1">
        <v>-1.8106995884773599E-11</v>
      </c>
      <c r="D113" s="1">
        <v>2.3999999999999998E-3</v>
      </c>
      <c r="E113">
        <f t="shared" si="36"/>
        <v>3.0000000000000003E-4</v>
      </c>
      <c r="F113" s="1">
        <v>10</v>
      </c>
      <c r="G113">
        <f t="shared" si="35"/>
        <v>9.0949470177292824E-3</v>
      </c>
      <c r="H113" s="1">
        <v>0.2</v>
      </c>
      <c r="I113" s="1">
        <f t="shared" si="34"/>
        <v>1.5</v>
      </c>
      <c r="J113" s="1">
        <f t="shared" si="33"/>
        <v>-1.52262643338353E-11</v>
      </c>
    </row>
    <row r="114" spans="1:10" x14ac:dyDescent="0.25">
      <c r="B114">
        <v>0</v>
      </c>
      <c r="C114" s="1">
        <v>-1.8106995884773599E-11</v>
      </c>
      <c r="D114" s="1">
        <v>2.3999999999999998E-3</v>
      </c>
      <c r="E114">
        <f t="shared" si="36"/>
        <v>5.0000000000000001E-4</v>
      </c>
      <c r="F114" s="1">
        <v>10</v>
      </c>
      <c r="G114">
        <f t="shared" si="35"/>
        <v>3.1796315429139591E-2</v>
      </c>
      <c r="H114" s="1">
        <v>0.2</v>
      </c>
      <c r="I114" s="1">
        <f t="shared" si="34"/>
        <v>1.1666666666666665</v>
      </c>
      <c r="J114" s="1">
        <f t="shared" si="33"/>
        <v>-1.5418777278923618E-11</v>
      </c>
    </row>
    <row r="115" spans="1:10" x14ac:dyDescent="0.25">
      <c r="B115">
        <v>0</v>
      </c>
      <c r="C115" s="1">
        <v>-1.8106995884773599E-11</v>
      </c>
      <c r="D115" s="1">
        <v>2.3999999999999998E-3</v>
      </c>
      <c r="E115">
        <f t="shared" si="36"/>
        <v>6.9999999999999999E-4</v>
      </c>
      <c r="F115" s="1">
        <v>10</v>
      </c>
      <c r="G115">
        <f t="shared" si="35"/>
        <v>9.6699358369376653E-2</v>
      </c>
      <c r="H115" s="1">
        <v>0.2</v>
      </c>
      <c r="I115" s="1">
        <f t="shared" si="34"/>
        <v>0.83333333333333326</v>
      </c>
      <c r="J115" s="1">
        <f t="shared" si="33"/>
        <v>-1.4847144676987915E-11</v>
      </c>
    </row>
    <row r="116" spans="1:10" x14ac:dyDescent="0.25">
      <c r="B116">
        <v>0</v>
      </c>
      <c r="C116" s="1">
        <v>-1.8106995884773599E-11</v>
      </c>
      <c r="D116" s="1">
        <v>2.3999999999999998E-3</v>
      </c>
      <c r="E116">
        <f t="shared" si="36"/>
        <v>8.9999999999999998E-4</v>
      </c>
      <c r="F116" s="1">
        <v>10</v>
      </c>
      <c r="G116">
        <f t="shared" si="35"/>
        <v>0.26307557616382837</v>
      </c>
      <c r="H116" s="1">
        <v>0.2</v>
      </c>
      <c r="I116" s="1">
        <f t="shared" si="34"/>
        <v>0.5</v>
      </c>
      <c r="J116" s="1">
        <f t="shared" si="33"/>
        <v>-1.2438137715552036E-11</v>
      </c>
    </row>
    <row r="117" spans="1:10" x14ac:dyDescent="0.25">
      <c r="B117">
        <v>0</v>
      </c>
      <c r="C117" s="1">
        <v>-1.8106995884773599E-11</v>
      </c>
      <c r="D117" s="1">
        <v>2.3999999999999998E-3</v>
      </c>
      <c r="E117" s="21">
        <v>1.1000000000000001E-3</v>
      </c>
      <c r="F117" s="1">
        <v>10</v>
      </c>
      <c r="G117">
        <f t="shared" si="35"/>
        <v>0.65338016022003131</v>
      </c>
      <c r="H117" s="1">
        <v>0.2</v>
      </c>
      <c r="I117" s="1">
        <f t="shared" si="34"/>
        <v>0.1666666666666663</v>
      </c>
      <c r="J117" s="1">
        <f t="shared" si="33"/>
        <v>-5.9744607477305512E-12</v>
      </c>
    </row>
    <row r="119" spans="1:10" x14ac:dyDescent="0.25">
      <c r="A119" s="3" t="s">
        <v>12</v>
      </c>
      <c r="B119" s="2" t="s">
        <v>108</v>
      </c>
      <c r="C119" s="2" t="s">
        <v>111</v>
      </c>
      <c r="D119" s="2" t="s">
        <v>284</v>
      </c>
      <c r="E119" s="2" t="s">
        <v>285</v>
      </c>
      <c r="F119" s="2" t="s">
        <v>286</v>
      </c>
      <c r="G119" s="2" t="s">
        <v>135</v>
      </c>
      <c r="H119" s="2" t="s">
        <v>279</v>
      </c>
      <c r="I119" s="2" t="s">
        <v>280</v>
      </c>
      <c r="J119" s="2" t="s">
        <v>287</v>
      </c>
    </row>
    <row r="120" spans="1:10" x14ac:dyDescent="0.25">
      <c r="B120" s="1">
        <v>580.29999999999995</v>
      </c>
      <c r="C120" s="1">
        <v>0</v>
      </c>
      <c r="D120" s="1">
        <v>2.3999999999999998E-3</v>
      </c>
      <c r="E120">
        <v>-1.1000000000000001E-3</v>
      </c>
      <c r="F120" s="1">
        <v>10</v>
      </c>
      <c r="G120">
        <f>(0.5+E120/D120)^F120</f>
        <v>1.5772029579086145E-14</v>
      </c>
      <c r="H120" s="1">
        <v>0.2</v>
      </c>
      <c r="I120" s="1">
        <f>2*(1-2*ABS(E120)/D120)</f>
        <v>0.1666666666666663</v>
      </c>
      <c r="J120" s="1">
        <f t="shared" ref="J120:J131" si="37">(B120-C120)*G120+C120-(B120+C120)*(H120/2)*I120</f>
        <v>-9.6716666666574937</v>
      </c>
    </row>
    <row r="121" spans="1:10" x14ac:dyDescent="0.25">
      <c r="B121" s="1">
        <v>580.29999999999995</v>
      </c>
      <c r="C121" s="1">
        <v>0</v>
      </c>
      <c r="D121" s="1">
        <v>2.3999999999999998E-3</v>
      </c>
      <c r="E121">
        <f>-0.001+0.0001</f>
        <v>-8.9999999999999998E-4</v>
      </c>
      <c r="F121" s="1">
        <v>10</v>
      </c>
      <c r="G121">
        <f>(0.5+E121/D121)^F121</f>
        <v>9.3132257461547852E-10</v>
      </c>
      <c r="H121" s="1">
        <v>0.2</v>
      </c>
      <c r="I121" s="1">
        <f t="shared" ref="I121:I131" si="38">2*(1-2*ABS(E121)/D121)</f>
        <v>0.5</v>
      </c>
      <c r="J121" s="1">
        <f t="shared" si="37"/>
        <v>-29.014999459553511</v>
      </c>
    </row>
    <row r="122" spans="1:10" x14ac:dyDescent="0.25">
      <c r="B122" s="1">
        <v>580.29999999999995</v>
      </c>
      <c r="C122" s="1">
        <v>0</v>
      </c>
      <c r="D122" s="1">
        <v>2.3999999999999998E-3</v>
      </c>
      <c r="E122">
        <f>E121+0.0002</f>
        <v>-6.9999999999999999E-4</v>
      </c>
      <c r="F122" s="1">
        <v>10</v>
      </c>
      <c r="G122">
        <f t="shared" ref="G122:G131" si="39">(0.5+E122/D122)^F122</f>
        <v>1.5402372635826642E-7</v>
      </c>
      <c r="H122" s="1">
        <v>0.2</v>
      </c>
      <c r="I122" s="1">
        <f t="shared" si="38"/>
        <v>0.83333333333333326</v>
      </c>
      <c r="J122" s="1">
        <f t="shared" si="37"/>
        <v>-48.358243953364919</v>
      </c>
    </row>
    <row r="123" spans="1:10" x14ac:dyDescent="0.25">
      <c r="B123" s="1">
        <v>580.29999999999995</v>
      </c>
      <c r="C123" s="1">
        <v>0</v>
      </c>
      <c r="D123" s="1">
        <v>2.3999999999999998E-3</v>
      </c>
      <c r="E123">
        <f t="shared" ref="E123:E130" si="40">E122+0.0002</f>
        <v>-5.0000000000000001E-4</v>
      </c>
      <c r="F123" s="1">
        <v>10</v>
      </c>
      <c r="G123">
        <f t="shared" si="39"/>
        <v>4.4552079825878168E-6</v>
      </c>
      <c r="H123" s="1">
        <v>0.2</v>
      </c>
      <c r="I123" s="1">
        <f t="shared" si="38"/>
        <v>1.1666666666666665</v>
      </c>
      <c r="J123" s="1">
        <f t="shared" si="37"/>
        <v>-67.699081309474352</v>
      </c>
    </row>
    <row r="124" spans="1:10" x14ac:dyDescent="0.25">
      <c r="B124" s="1">
        <v>580.29999999999995</v>
      </c>
      <c r="C124" s="1">
        <v>0</v>
      </c>
      <c r="D124" s="1">
        <v>2.3999999999999998E-3</v>
      </c>
      <c r="E124">
        <f t="shared" si="40"/>
        <v>-3.0000000000000003E-4</v>
      </c>
      <c r="F124" s="1">
        <v>10</v>
      </c>
      <c r="G124">
        <f t="shared" si="39"/>
        <v>5.4993666708469391E-5</v>
      </c>
      <c r="H124" s="1">
        <v>0.2</v>
      </c>
      <c r="I124" s="1">
        <f t="shared" si="38"/>
        <v>1.5</v>
      </c>
      <c r="J124" s="1">
        <f t="shared" si="37"/>
        <v>-87.01308717520908</v>
      </c>
    </row>
    <row r="125" spans="1:10" x14ac:dyDescent="0.25">
      <c r="B125" s="1">
        <v>580.29999999999995</v>
      </c>
      <c r="C125" s="1">
        <v>0</v>
      </c>
      <c r="D125" s="1">
        <v>2.3999999999999998E-3</v>
      </c>
      <c r="E125">
        <f t="shared" si="40"/>
        <v>-1.0000000000000002E-4</v>
      </c>
      <c r="F125" s="1">
        <v>10</v>
      </c>
      <c r="G125">
        <f t="shared" si="39"/>
        <v>4.0908582801229746E-4</v>
      </c>
      <c r="H125" s="1">
        <v>0.2</v>
      </c>
      <c r="I125" s="1">
        <f t="shared" si="38"/>
        <v>1.8333333333333333</v>
      </c>
      <c r="J125" s="1">
        <f t="shared" si="37"/>
        <v>-106.15094082733781</v>
      </c>
    </row>
    <row r="126" spans="1:10" x14ac:dyDescent="0.25">
      <c r="B126" s="1">
        <v>580.29999999999995</v>
      </c>
      <c r="C126" s="1">
        <v>0</v>
      </c>
      <c r="D126" s="1">
        <v>2.3999999999999998E-3</v>
      </c>
      <c r="E126">
        <f t="shared" si="40"/>
        <v>9.9999999999999991E-5</v>
      </c>
      <c r="F126" s="1">
        <v>10</v>
      </c>
      <c r="G126">
        <f t="shared" si="39"/>
        <v>2.1743082111706814E-3</v>
      </c>
      <c r="H126" s="1">
        <v>0.2</v>
      </c>
      <c r="I126" s="1">
        <f t="shared" si="38"/>
        <v>1.8333333333333333</v>
      </c>
      <c r="J126" s="1">
        <f t="shared" si="37"/>
        <v>-105.12658227839098</v>
      </c>
    </row>
    <row r="127" spans="1:10" x14ac:dyDescent="0.25">
      <c r="B127" s="1">
        <v>580.29999999999995</v>
      </c>
      <c r="C127" s="1">
        <v>0</v>
      </c>
      <c r="D127" s="1">
        <v>2.3999999999999998E-3</v>
      </c>
      <c r="E127">
        <f t="shared" si="40"/>
        <v>3.0000000000000003E-4</v>
      </c>
      <c r="F127" s="1">
        <v>10</v>
      </c>
      <c r="G127">
        <f t="shared" si="39"/>
        <v>9.0949470177292824E-3</v>
      </c>
      <c r="H127" s="1">
        <v>0.2</v>
      </c>
      <c r="I127" s="1">
        <f t="shared" si="38"/>
        <v>1.5</v>
      </c>
      <c r="J127" s="1">
        <f t="shared" si="37"/>
        <v>-81.767202245611699</v>
      </c>
    </row>
    <row r="128" spans="1:10" x14ac:dyDescent="0.25">
      <c r="B128" s="1">
        <v>580.29999999999995</v>
      </c>
      <c r="C128" s="1">
        <v>0</v>
      </c>
      <c r="D128" s="1">
        <v>2.3999999999999998E-3</v>
      </c>
      <c r="E128">
        <f t="shared" si="40"/>
        <v>5.0000000000000001E-4</v>
      </c>
      <c r="F128" s="1">
        <v>10</v>
      </c>
      <c r="G128">
        <f t="shared" si="39"/>
        <v>3.1796315429139591E-2</v>
      </c>
      <c r="H128" s="1">
        <v>0.2</v>
      </c>
      <c r="I128" s="1">
        <f t="shared" si="38"/>
        <v>1.1666666666666665</v>
      </c>
      <c r="J128" s="1">
        <f t="shared" si="37"/>
        <v>-49.250264823136952</v>
      </c>
    </row>
    <row r="129" spans="1:10" x14ac:dyDescent="0.25">
      <c r="B129" s="1">
        <v>580.29999999999995</v>
      </c>
      <c r="C129" s="1">
        <v>0</v>
      </c>
      <c r="D129" s="1">
        <v>2.3999999999999998E-3</v>
      </c>
      <c r="E129">
        <f t="shared" si="40"/>
        <v>6.9999999999999999E-4</v>
      </c>
      <c r="F129" s="1">
        <v>10</v>
      </c>
      <c r="G129">
        <f t="shared" si="39"/>
        <v>9.6699358369376653E-2</v>
      </c>
      <c r="H129" s="1">
        <v>0.2</v>
      </c>
      <c r="I129" s="1">
        <f t="shared" si="38"/>
        <v>0.83333333333333326</v>
      </c>
      <c r="J129" s="1">
        <f t="shared" si="37"/>
        <v>7.7563043284159434</v>
      </c>
    </row>
    <row r="130" spans="1:10" x14ac:dyDescent="0.25">
      <c r="B130" s="1">
        <v>580.29999999999995</v>
      </c>
      <c r="C130" s="1">
        <v>0</v>
      </c>
      <c r="D130" s="1">
        <v>2.3999999999999998E-3</v>
      </c>
      <c r="E130">
        <f t="shared" si="40"/>
        <v>8.9999999999999998E-4</v>
      </c>
      <c r="F130" s="1">
        <v>10</v>
      </c>
      <c r="G130">
        <f t="shared" si="39"/>
        <v>0.26307557616382837</v>
      </c>
      <c r="H130" s="1">
        <v>0.2</v>
      </c>
      <c r="I130" s="1">
        <f t="shared" si="38"/>
        <v>0.5</v>
      </c>
      <c r="J130" s="1">
        <f t="shared" si="37"/>
        <v>123.64775684786959</v>
      </c>
    </row>
    <row r="131" spans="1:10" x14ac:dyDescent="0.25">
      <c r="B131" s="1">
        <v>580.29999999999995</v>
      </c>
      <c r="C131" s="1">
        <v>0</v>
      </c>
      <c r="D131" s="1">
        <v>2.3999999999999998E-3</v>
      </c>
      <c r="E131" s="21">
        <v>1.1000000000000001E-3</v>
      </c>
      <c r="F131" s="1">
        <v>10</v>
      </c>
      <c r="G131">
        <f t="shared" si="39"/>
        <v>0.65338016022003131</v>
      </c>
      <c r="H131" s="1">
        <v>0.2</v>
      </c>
      <c r="I131" s="1">
        <f t="shared" si="38"/>
        <v>0.1666666666666663</v>
      </c>
      <c r="J131" s="1">
        <f t="shared" si="37"/>
        <v>369.4848403090175</v>
      </c>
    </row>
    <row r="133" spans="1:10" x14ac:dyDescent="0.25">
      <c r="A133" s="3" t="s">
        <v>14</v>
      </c>
      <c r="B133" s="2" t="s">
        <v>108</v>
      </c>
      <c r="C133" s="2" t="s">
        <v>111</v>
      </c>
      <c r="D133" s="2" t="s">
        <v>284</v>
      </c>
      <c r="E133" s="2" t="s">
        <v>285</v>
      </c>
      <c r="F133" s="2" t="s">
        <v>286</v>
      </c>
      <c r="G133" s="2" t="s">
        <v>135</v>
      </c>
      <c r="H133" s="2" t="s">
        <v>279</v>
      </c>
      <c r="I133" s="2" t="s">
        <v>280</v>
      </c>
      <c r="J133" s="2" t="s">
        <v>287</v>
      </c>
    </row>
    <row r="134" spans="1:10" x14ac:dyDescent="0.25">
      <c r="B134">
        <v>9.3000000000000002E-11</v>
      </c>
      <c r="C134">
        <v>1.268E-8</v>
      </c>
      <c r="D134" s="1">
        <v>2.3999999999999998E-3</v>
      </c>
      <c r="E134">
        <v>-1.1000000000000001E-3</v>
      </c>
      <c r="F134" s="1">
        <v>10</v>
      </c>
      <c r="G134">
        <f>(0.5+E134/D134)^F134</f>
        <v>1.5772029579086145E-14</v>
      </c>
      <c r="H134" s="1">
        <v>0.2</v>
      </c>
      <c r="I134" s="1">
        <f>2*(1-2*ABS(E134)/D134)</f>
        <v>0.1666666666666663</v>
      </c>
      <c r="J134" s="1">
        <f t="shared" ref="J134:J145" si="41">(B134-C134)*G134+C134-(B134+C134)*(H134/2)*I134</f>
        <v>1.2467116666666468E-8</v>
      </c>
    </row>
    <row r="135" spans="1:10" x14ac:dyDescent="0.25">
      <c r="B135">
        <v>9.3000000000000002E-11</v>
      </c>
      <c r="C135">
        <v>1.268E-8</v>
      </c>
      <c r="D135" s="1">
        <v>2.3999999999999998E-3</v>
      </c>
      <c r="E135">
        <f>-0.001+0.0001</f>
        <v>-8.9999999999999998E-4</v>
      </c>
      <c r="F135" s="1">
        <v>10</v>
      </c>
      <c r="G135">
        <f>(0.5+E135/D135)^F135</f>
        <v>9.3132257461547852E-10</v>
      </c>
      <c r="H135" s="1">
        <v>0.2</v>
      </c>
      <c r="I135" s="1">
        <f t="shared" ref="I135:I145" si="42">2*(1-2*ABS(E135)/D135)</f>
        <v>0.5</v>
      </c>
      <c r="J135" s="1">
        <f t="shared" si="41"/>
        <v>1.2041349988277442E-8</v>
      </c>
    </row>
    <row r="136" spans="1:10" x14ac:dyDescent="0.25">
      <c r="B136">
        <v>9.3000000000000002E-11</v>
      </c>
      <c r="C136">
        <v>1.268E-8</v>
      </c>
      <c r="D136" s="1">
        <v>2.3999999999999998E-3</v>
      </c>
      <c r="E136">
        <f>E135+0.0002</f>
        <v>-6.9999999999999999E-4</v>
      </c>
      <c r="F136" s="1">
        <v>10</v>
      </c>
      <c r="G136">
        <f t="shared" ref="G136:G145" si="43">(0.5+E136/D136)^F136</f>
        <v>1.5402372635826642E-7</v>
      </c>
      <c r="H136" s="1">
        <v>0.2</v>
      </c>
      <c r="I136" s="1">
        <f t="shared" si="42"/>
        <v>0.83333333333333326</v>
      </c>
      <c r="J136" s="1">
        <f t="shared" si="41"/>
        <v>1.161558139463669E-8</v>
      </c>
    </row>
    <row r="137" spans="1:10" x14ac:dyDescent="0.25">
      <c r="B137">
        <v>9.3000000000000002E-11</v>
      </c>
      <c r="C137">
        <v>1.268E-8</v>
      </c>
      <c r="D137" s="1">
        <v>2.3999999999999998E-3</v>
      </c>
      <c r="E137">
        <f t="shared" ref="E137:E144" si="44">E136+0.0002</f>
        <v>-5.0000000000000001E-4</v>
      </c>
      <c r="F137" s="1">
        <v>10</v>
      </c>
      <c r="G137">
        <f t="shared" si="43"/>
        <v>4.4552079825878168E-6</v>
      </c>
      <c r="H137" s="1">
        <v>0.2</v>
      </c>
      <c r="I137" s="1">
        <f t="shared" si="42"/>
        <v>1.1666666666666665</v>
      </c>
      <c r="J137" s="1">
        <f t="shared" si="41"/>
        <v>1.118976058896379E-8</v>
      </c>
    </row>
    <row r="138" spans="1:10" x14ac:dyDescent="0.25">
      <c r="B138">
        <v>9.3000000000000002E-11</v>
      </c>
      <c r="C138">
        <v>1.268E-8</v>
      </c>
      <c r="D138" s="1">
        <v>2.3999999999999998E-3</v>
      </c>
      <c r="E138">
        <f t="shared" si="44"/>
        <v>-3.0000000000000003E-4</v>
      </c>
      <c r="F138" s="1">
        <v>10</v>
      </c>
      <c r="G138">
        <f t="shared" si="43"/>
        <v>5.4993666708469391E-5</v>
      </c>
      <c r="H138" s="1">
        <v>0.2</v>
      </c>
      <c r="I138" s="1">
        <f t="shared" si="42"/>
        <v>1.5</v>
      </c>
      <c r="J138" s="1">
        <f t="shared" si="41"/>
        <v>1.0763357794717142E-8</v>
      </c>
    </row>
    <row r="139" spans="1:10" x14ac:dyDescent="0.25">
      <c r="B139">
        <v>9.3000000000000002E-11</v>
      </c>
      <c r="C139">
        <v>1.268E-8</v>
      </c>
      <c r="D139" s="1">
        <v>2.3999999999999998E-3</v>
      </c>
      <c r="E139">
        <f t="shared" si="44"/>
        <v>-1.0000000000000002E-4</v>
      </c>
      <c r="F139" s="1">
        <v>10</v>
      </c>
      <c r="G139">
        <f t="shared" si="43"/>
        <v>4.0908582801229746E-4</v>
      </c>
      <c r="H139" s="1">
        <v>0.2</v>
      </c>
      <c r="I139" s="1">
        <f t="shared" si="42"/>
        <v>1.8333333333333333</v>
      </c>
      <c r="J139" s="1">
        <f t="shared" si="41"/>
        <v>1.0333134170016142E-8</v>
      </c>
    </row>
    <row r="140" spans="1:10" x14ac:dyDescent="0.25">
      <c r="B140">
        <v>9.3000000000000002E-11</v>
      </c>
      <c r="C140">
        <v>1.268E-8</v>
      </c>
      <c r="D140" s="1">
        <v>2.3999999999999998E-3</v>
      </c>
      <c r="E140">
        <f t="shared" si="44"/>
        <v>9.9999999999999991E-5</v>
      </c>
      <c r="F140" s="1">
        <v>10</v>
      </c>
      <c r="G140">
        <f t="shared" si="43"/>
        <v>2.1743082111706814E-3</v>
      </c>
      <c r="H140" s="1">
        <v>0.2</v>
      </c>
      <c r="I140" s="1">
        <f t="shared" si="42"/>
        <v>1.8333333333333333</v>
      </c>
      <c r="J140" s="1">
        <f t="shared" si="41"/>
        <v>1.0310915315879328E-8</v>
      </c>
    </row>
    <row r="141" spans="1:10" x14ac:dyDescent="0.25">
      <c r="B141">
        <v>9.3000000000000002E-11</v>
      </c>
      <c r="C141">
        <v>1.268E-8</v>
      </c>
      <c r="D141" s="1">
        <v>2.3999999999999998E-3</v>
      </c>
      <c r="E141">
        <f t="shared" si="44"/>
        <v>3.0000000000000003E-4</v>
      </c>
      <c r="F141" s="1">
        <v>10</v>
      </c>
      <c r="G141">
        <f t="shared" si="43"/>
        <v>9.0949470177292824E-3</v>
      </c>
      <c r="H141" s="1">
        <v>0.2</v>
      </c>
      <c r="I141" s="1">
        <f t="shared" si="42"/>
        <v>1.5</v>
      </c>
      <c r="J141" s="1">
        <f t="shared" si="41"/>
        <v>1.0649571901887841E-8</v>
      </c>
    </row>
    <row r="142" spans="1:10" x14ac:dyDescent="0.25">
      <c r="B142">
        <v>9.3000000000000002E-11</v>
      </c>
      <c r="C142">
        <v>1.268E-8</v>
      </c>
      <c r="D142" s="1">
        <v>2.3999999999999998E-3</v>
      </c>
      <c r="E142">
        <f t="shared" si="44"/>
        <v>5.0000000000000001E-4</v>
      </c>
      <c r="F142" s="1">
        <v>10</v>
      </c>
      <c r="G142">
        <f t="shared" si="43"/>
        <v>3.1796315429139591E-2</v>
      </c>
      <c r="H142" s="1">
        <v>0.2</v>
      </c>
      <c r="I142" s="1">
        <f t="shared" si="42"/>
        <v>1.1666666666666665</v>
      </c>
      <c r="J142" s="1">
        <f t="shared" si="41"/>
        <v>1.0789596444360086E-8</v>
      </c>
    </row>
    <row r="143" spans="1:10" x14ac:dyDescent="0.25">
      <c r="B143">
        <v>9.3000000000000002E-11</v>
      </c>
      <c r="C143">
        <v>1.268E-8</v>
      </c>
      <c r="D143" s="1">
        <v>2.3999999999999998E-3</v>
      </c>
      <c r="E143">
        <f t="shared" si="44"/>
        <v>6.9999999999999999E-4</v>
      </c>
      <c r="F143" s="1">
        <v>10</v>
      </c>
      <c r="G143">
        <f t="shared" si="43"/>
        <v>9.6699358369376653E-2</v>
      </c>
      <c r="H143" s="1">
        <v>0.2</v>
      </c>
      <c r="I143" s="1">
        <f t="shared" si="42"/>
        <v>0.83333333333333326</v>
      </c>
      <c r="J143" s="1">
        <f t="shared" si="41"/>
        <v>1.0398428509537989E-8</v>
      </c>
    </row>
    <row r="144" spans="1:10" x14ac:dyDescent="0.25">
      <c r="B144">
        <v>9.3000000000000002E-11</v>
      </c>
      <c r="C144">
        <v>1.268E-8</v>
      </c>
      <c r="D144" s="1">
        <v>2.3999999999999998E-3</v>
      </c>
      <c r="E144">
        <f t="shared" si="44"/>
        <v>8.9999999999999998E-4</v>
      </c>
      <c r="F144" s="1">
        <v>10</v>
      </c>
      <c r="G144">
        <f t="shared" si="43"/>
        <v>0.26307557616382837</v>
      </c>
      <c r="H144" s="1">
        <v>0.2</v>
      </c>
      <c r="I144" s="1">
        <f t="shared" si="42"/>
        <v>0.5</v>
      </c>
      <c r="J144" s="1">
        <f t="shared" si="41"/>
        <v>8.7300177228258903E-9</v>
      </c>
    </row>
    <row r="145" spans="1:10" x14ac:dyDescent="0.25">
      <c r="B145">
        <v>9.3000000000000002E-11</v>
      </c>
      <c r="C145">
        <v>1.268E-8</v>
      </c>
      <c r="D145" s="1">
        <v>2.3999999999999998E-3</v>
      </c>
      <c r="E145" s="21">
        <v>1.1000000000000001E-3</v>
      </c>
      <c r="F145" s="1">
        <v>10</v>
      </c>
      <c r="G145">
        <f t="shared" si="43"/>
        <v>0.65338016022003131</v>
      </c>
      <c r="H145" s="1">
        <v>0.2</v>
      </c>
      <c r="I145" s="1">
        <f t="shared" si="42"/>
        <v>0.1666666666666663</v>
      </c>
      <c r="J145" s="1">
        <f t="shared" si="41"/>
        <v>4.2430205899771322E-9</v>
      </c>
    </row>
    <row r="146" spans="1:10" x14ac:dyDescent="0.25">
      <c r="A146" s="3" t="s">
        <v>16</v>
      </c>
      <c r="B146" s="2" t="s">
        <v>108</v>
      </c>
      <c r="C146" s="2" t="s">
        <v>111</v>
      </c>
      <c r="D146" s="2" t="s">
        <v>284</v>
      </c>
      <c r="E146" s="2" t="s">
        <v>285</v>
      </c>
      <c r="F146" s="2" t="s">
        <v>286</v>
      </c>
      <c r="G146" s="2" t="s">
        <v>135</v>
      </c>
      <c r="H146" s="2" t="s">
        <v>279</v>
      </c>
      <c r="I146" s="2" t="s">
        <v>280</v>
      </c>
      <c r="J146" s="2" t="s">
        <v>287</v>
      </c>
    </row>
    <row r="147" spans="1:10" x14ac:dyDescent="0.25">
      <c r="B147" s="1">
        <v>1.5699999999999999E-4</v>
      </c>
      <c r="C147" s="1">
        <v>1.0000000000000001E-5</v>
      </c>
      <c r="D147" s="1">
        <v>2.3999999999999998E-3</v>
      </c>
      <c r="E147">
        <v>-1.1000000000000001E-3</v>
      </c>
      <c r="F147" s="1">
        <v>10</v>
      </c>
      <c r="G147">
        <f>(0.5+E147/D147)^F147</f>
        <v>1.5772029579086145E-14</v>
      </c>
      <c r="H147" s="1">
        <v>0.2</v>
      </c>
      <c r="I147" s="1">
        <f>2*(1-2*ABS(E147)/D147)</f>
        <v>0.1666666666666663</v>
      </c>
      <c r="J147" s="1">
        <f>(B147-C147)*G147+C147-(B147+C147)*(H147/2)*I147</f>
        <v>7.2166666666689924E-6</v>
      </c>
    </row>
    <row r="148" spans="1:10" x14ac:dyDescent="0.25">
      <c r="B148" s="1">
        <v>1.5699999999999999E-4</v>
      </c>
      <c r="C148" s="1">
        <v>1.0000000000000001E-5</v>
      </c>
      <c r="D148" s="1">
        <v>2.3999999999999998E-3</v>
      </c>
      <c r="E148">
        <f>-0.001+0.0001</f>
        <v>-8.9999999999999998E-4</v>
      </c>
      <c r="F148" s="1">
        <v>10</v>
      </c>
      <c r="G148">
        <f>(0.5+E148/D148)^F148</f>
        <v>9.3132257461547852E-10</v>
      </c>
      <c r="H148" s="1">
        <v>0.2</v>
      </c>
      <c r="I148" s="1">
        <f t="shared" ref="I148:I158" si="45">2*(1-2*ABS(E148)/D148)</f>
        <v>0.5</v>
      </c>
      <c r="J148" s="1">
        <f t="shared" ref="J148:J158" si="46">(B148-C148)*G148+C148-(B148+C148)*(H148/2)*I148</f>
        <v>1.6500001369044202E-6</v>
      </c>
    </row>
    <row r="149" spans="1:10" x14ac:dyDescent="0.25">
      <c r="B149" s="1">
        <v>1.5699999999999999E-4</v>
      </c>
      <c r="C149" s="1">
        <v>1.0000000000000001E-5</v>
      </c>
      <c r="D149" s="1">
        <v>2.3999999999999998E-3</v>
      </c>
      <c r="E149">
        <f>E148+0.0002</f>
        <v>-6.9999999999999999E-4</v>
      </c>
      <c r="F149" s="1">
        <v>10</v>
      </c>
      <c r="G149">
        <f t="shared" ref="G149:G158" si="47">(0.5+E149/D149)^F149</f>
        <v>1.5402372635826642E-7</v>
      </c>
      <c r="H149" s="1">
        <v>0.2</v>
      </c>
      <c r="I149" s="1">
        <f t="shared" si="45"/>
        <v>0.83333333333333326</v>
      </c>
      <c r="J149" s="1">
        <f t="shared" si="46"/>
        <v>-3.916644025178889E-6</v>
      </c>
    </row>
    <row r="150" spans="1:10" x14ac:dyDescent="0.25">
      <c r="B150" s="1">
        <v>1.5699999999999999E-4</v>
      </c>
      <c r="C150" s="1">
        <v>1.0000000000000001E-5</v>
      </c>
      <c r="D150" s="1">
        <v>2.3999999999999998E-3</v>
      </c>
      <c r="E150">
        <f t="shared" ref="E150:E157" si="48">E149+0.0002</f>
        <v>-5.0000000000000001E-4</v>
      </c>
      <c r="F150" s="1">
        <v>10</v>
      </c>
      <c r="G150">
        <f t="shared" si="47"/>
        <v>4.4552079825878168E-6</v>
      </c>
      <c r="H150" s="1">
        <v>0.2</v>
      </c>
      <c r="I150" s="1">
        <f t="shared" si="45"/>
        <v>1.1666666666666665</v>
      </c>
      <c r="J150" s="1">
        <f t="shared" si="46"/>
        <v>-9.4826784177598883E-6</v>
      </c>
    </row>
    <row r="151" spans="1:10" x14ac:dyDescent="0.25">
      <c r="B151" s="1">
        <v>1.5699999999999999E-4</v>
      </c>
      <c r="C151" s="1">
        <v>1.0000000000000001E-5</v>
      </c>
      <c r="D151" s="1">
        <v>2.3999999999999998E-3</v>
      </c>
      <c r="E151">
        <f t="shared" si="48"/>
        <v>-3.0000000000000003E-4</v>
      </c>
      <c r="F151" s="1">
        <v>10</v>
      </c>
      <c r="G151">
        <f t="shared" si="47"/>
        <v>5.4993666708469391E-5</v>
      </c>
      <c r="H151" s="1">
        <v>0.2</v>
      </c>
      <c r="I151" s="1">
        <f t="shared" si="45"/>
        <v>1.5</v>
      </c>
      <c r="J151" s="1">
        <f t="shared" si="46"/>
        <v>-1.5041915930993853E-5</v>
      </c>
    </row>
    <row r="152" spans="1:10" x14ac:dyDescent="0.25">
      <c r="B152" s="1">
        <v>1.5699999999999999E-4</v>
      </c>
      <c r="C152" s="1">
        <v>1.0000000000000001E-5</v>
      </c>
      <c r="D152" s="1">
        <v>2.3999999999999998E-3</v>
      </c>
      <c r="E152">
        <f t="shared" si="48"/>
        <v>-1.0000000000000002E-4</v>
      </c>
      <c r="F152" s="1">
        <v>10</v>
      </c>
      <c r="G152">
        <f t="shared" si="47"/>
        <v>4.0908582801229746E-4</v>
      </c>
      <c r="H152" s="1">
        <v>0.2</v>
      </c>
      <c r="I152" s="1">
        <f t="shared" si="45"/>
        <v>1.8333333333333333</v>
      </c>
      <c r="J152" s="1">
        <f t="shared" si="46"/>
        <v>-2.0556531049948852E-5</v>
      </c>
    </row>
    <row r="153" spans="1:10" x14ac:dyDescent="0.25">
      <c r="B153" s="1">
        <v>1.5699999999999999E-4</v>
      </c>
      <c r="C153" s="1">
        <v>1.0000000000000001E-5</v>
      </c>
      <c r="D153" s="1">
        <v>2.3999999999999998E-3</v>
      </c>
      <c r="E153">
        <f t="shared" si="48"/>
        <v>9.9999999999999991E-5</v>
      </c>
      <c r="F153" s="1">
        <v>10</v>
      </c>
      <c r="G153">
        <f t="shared" si="47"/>
        <v>2.1743082111706814E-3</v>
      </c>
      <c r="H153" s="1">
        <v>0.2</v>
      </c>
      <c r="I153" s="1">
        <f t="shared" si="45"/>
        <v>1.8333333333333333</v>
      </c>
      <c r="J153" s="1">
        <f t="shared" si="46"/>
        <v>-2.0297043359624572E-5</v>
      </c>
    </row>
    <row r="154" spans="1:10" x14ac:dyDescent="0.25">
      <c r="B154" s="1">
        <v>1.5699999999999999E-4</v>
      </c>
      <c r="C154" s="1">
        <v>1.0000000000000001E-5</v>
      </c>
      <c r="D154" s="1">
        <v>2.3999999999999998E-3</v>
      </c>
      <c r="E154">
        <f t="shared" si="48"/>
        <v>3.0000000000000003E-4</v>
      </c>
      <c r="F154" s="1">
        <v>10</v>
      </c>
      <c r="G154">
        <f t="shared" si="47"/>
        <v>9.0949470177292824E-3</v>
      </c>
      <c r="H154" s="1">
        <v>0.2</v>
      </c>
      <c r="I154" s="1">
        <f t="shared" si="45"/>
        <v>1.5</v>
      </c>
      <c r="J154" s="1">
        <f t="shared" si="46"/>
        <v>-1.3713042788393794E-5</v>
      </c>
    </row>
    <row r="155" spans="1:10" x14ac:dyDescent="0.25">
      <c r="B155" s="1">
        <v>1.5699999999999999E-4</v>
      </c>
      <c r="C155" s="1">
        <v>1.0000000000000001E-5</v>
      </c>
      <c r="D155" s="1">
        <v>2.3999999999999998E-3</v>
      </c>
      <c r="E155">
        <f t="shared" si="48"/>
        <v>5.0000000000000001E-4</v>
      </c>
      <c r="F155" s="1">
        <v>10</v>
      </c>
      <c r="G155">
        <f t="shared" si="47"/>
        <v>3.1796315429139591E-2</v>
      </c>
      <c r="H155" s="1">
        <v>0.2</v>
      </c>
      <c r="I155" s="1">
        <f t="shared" si="45"/>
        <v>1.1666666666666665</v>
      </c>
      <c r="J155" s="1">
        <f t="shared" si="46"/>
        <v>-4.8092749652498091E-6</v>
      </c>
    </row>
    <row r="156" spans="1:10" x14ac:dyDescent="0.25">
      <c r="B156" s="1">
        <v>1.5699999999999999E-4</v>
      </c>
      <c r="C156" s="1">
        <v>1.0000000000000001E-5</v>
      </c>
      <c r="D156" s="1">
        <v>2.3999999999999998E-3</v>
      </c>
      <c r="E156">
        <f t="shared" si="48"/>
        <v>6.9999999999999999E-4</v>
      </c>
      <c r="F156" s="1">
        <v>10</v>
      </c>
      <c r="G156">
        <f t="shared" si="47"/>
        <v>9.6699358369376653E-2</v>
      </c>
      <c r="H156" s="1">
        <v>0.2</v>
      </c>
      <c r="I156" s="1">
        <f t="shared" si="45"/>
        <v>0.83333333333333326</v>
      </c>
      <c r="J156" s="1">
        <f t="shared" si="46"/>
        <v>1.0298139013631703E-5</v>
      </c>
    </row>
    <row r="157" spans="1:10" x14ac:dyDescent="0.25">
      <c r="B157" s="1">
        <v>1.5699999999999999E-4</v>
      </c>
      <c r="C157" s="1">
        <v>1.0000000000000001E-5</v>
      </c>
      <c r="D157" s="1">
        <v>2.3999999999999998E-3</v>
      </c>
      <c r="E157">
        <f t="shared" si="48"/>
        <v>8.9999999999999998E-4</v>
      </c>
      <c r="F157" s="1">
        <v>10</v>
      </c>
      <c r="G157">
        <f t="shared" si="47"/>
        <v>0.26307557616382837</v>
      </c>
      <c r="H157" s="1">
        <v>0.2</v>
      </c>
      <c r="I157" s="1">
        <f t="shared" si="45"/>
        <v>0.5</v>
      </c>
      <c r="J157" s="1">
        <f t="shared" si="46"/>
        <v>4.0322109696082768E-5</v>
      </c>
    </row>
    <row r="158" spans="1:10" x14ac:dyDescent="0.25">
      <c r="B158" s="1">
        <v>1.5699999999999999E-4</v>
      </c>
      <c r="C158" s="1">
        <v>1.0000000000000001E-5</v>
      </c>
      <c r="D158" s="1">
        <v>2.3999999999999998E-3</v>
      </c>
      <c r="E158" s="21">
        <v>1.1000000000000001E-3</v>
      </c>
      <c r="F158" s="1">
        <v>10</v>
      </c>
      <c r="G158">
        <f t="shared" si="47"/>
        <v>0.65338016022003131</v>
      </c>
      <c r="H158" s="1">
        <v>0.2</v>
      </c>
      <c r="I158" s="1">
        <f t="shared" si="45"/>
        <v>0.1666666666666663</v>
      </c>
      <c r="J158" s="1">
        <f t="shared" si="46"/>
        <v>1.0326355021901128E-4</v>
      </c>
    </row>
    <row r="159" spans="1:10" x14ac:dyDescent="0.25">
      <c r="A159" s="3" t="s">
        <v>21</v>
      </c>
      <c r="B159" s="2" t="s">
        <v>108</v>
      </c>
      <c r="C159" s="2" t="s">
        <v>111</v>
      </c>
      <c r="D159" s="2" t="s">
        <v>284</v>
      </c>
      <c r="E159" s="2" t="s">
        <v>285</v>
      </c>
      <c r="F159" s="2" t="s">
        <v>286</v>
      </c>
      <c r="G159" s="2" t="s">
        <v>135</v>
      </c>
      <c r="H159" s="2" t="s">
        <v>279</v>
      </c>
      <c r="I159" s="2" t="s">
        <v>280</v>
      </c>
      <c r="J159" s="2" t="s">
        <v>287</v>
      </c>
    </row>
    <row r="160" spans="1:10" x14ac:dyDescent="0.25">
      <c r="B160" s="1">
        <v>1.0000000000000001E-5</v>
      </c>
      <c r="C160" s="1">
        <v>1.5699999999999999E-5</v>
      </c>
      <c r="D160" s="1">
        <v>2.3999999999999998E-3</v>
      </c>
      <c r="E160">
        <v>-1.1000000000000001E-3</v>
      </c>
      <c r="F160" s="1">
        <v>10</v>
      </c>
      <c r="G160">
        <f>(0.5+E160/D160)^F160</f>
        <v>1.5772029579086145E-14</v>
      </c>
      <c r="H160" s="1">
        <v>0.2</v>
      </c>
      <c r="I160" s="1">
        <f>2*(1-2*ABS(E160)/D160)</f>
        <v>0.1666666666666663</v>
      </c>
      <c r="J160" s="1">
        <f>(B160-C160)*G160+C160-(B160+C160)*(H160/2)*I160</f>
        <v>1.5271666666666573E-5</v>
      </c>
    </row>
    <row r="161" spans="1:11" x14ac:dyDescent="0.25">
      <c r="B161" s="1">
        <v>1.0000000000000001E-5</v>
      </c>
      <c r="C161" s="1">
        <v>1.5699999999999999E-5</v>
      </c>
      <c r="D161" s="1">
        <v>2.3999999999999998E-3</v>
      </c>
      <c r="E161">
        <f>-0.001+0.0001</f>
        <v>-8.9999999999999998E-4</v>
      </c>
      <c r="F161" s="1">
        <v>10</v>
      </c>
      <c r="G161">
        <f>(0.5+E161/D161)^F161</f>
        <v>9.3132257461547852E-10</v>
      </c>
      <c r="H161" s="1">
        <v>0.2</v>
      </c>
      <c r="I161" s="1">
        <f t="shared" ref="I161:I171" si="49">2*(1-2*ABS(E161)/D161)</f>
        <v>0.5</v>
      </c>
      <c r="J161" s="1">
        <f t="shared" ref="J161:J171" si="50">(B161-C161)*G161+C161-(B161+C161)*(H161/2)*I161</f>
        <v>1.441499999469146E-5</v>
      </c>
    </row>
    <row r="162" spans="1:11" x14ac:dyDescent="0.25">
      <c r="B162" s="1">
        <v>1.0000000000000001E-5</v>
      </c>
      <c r="C162" s="1">
        <v>1.5699999999999999E-5</v>
      </c>
      <c r="D162" s="1">
        <v>2.3999999999999998E-3</v>
      </c>
      <c r="E162">
        <f>E161+0.0002</f>
        <v>-6.9999999999999999E-4</v>
      </c>
      <c r="F162" s="1">
        <v>10</v>
      </c>
      <c r="G162">
        <f t="shared" ref="G162:G171" si="51">(0.5+E162/D162)^F162</f>
        <v>1.5402372635826642E-7</v>
      </c>
      <c r="H162" s="1">
        <v>0.2</v>
      </c>
      <c r="I162" s="1">
        <f t="shared" si="49"/>
        <v>0.83333333333333326</v>
      </c>
      <c r="J162" s="1">
        <f t="shared" si="50"/>
        <v>1.3558332455398092E-5</v>
      </c>
    </row>
    <row r="163" spans="1:11" x14ac:dyDescent="0.25">
      <c r="B163" s="1">
        <v>1.0000000000000001E-5</v>
      </c>
      <c r="C163" s="1">
        <v>1.5699999999999999E-5</v>
      </c>
      <c r="D163" s="1">
        <v>2.3999999999999998E-3</v>
      </c>
      <c r="E163">
        <f t="shared" ref="E163:E170" si="52">E162+0.0002</f>
        <v>-5.0000000000000001E-4</v>
      </c>
      <c r="F163" s="1">
        <v>10</v>
      </c>
      <c r="G163">
        <f t="shared" si="51"/>
        <v>4.4552079825878168E-6</v>
      </c>
      <c r="H163" s="1">
        <v>0.2</v>
      </c>
      <c r="I163" s="1">
        <f t="shared" si="49"/>
        <v>1.1666666666666665</v>
      </c>
      <c r="J163" s="1">
        <f t="shared" si="50"/>
        <v>1.2701641271981166E-5</v>
      </c>
    </row>
    <row r="164" spans="1:11" x14ac:dyDescent="0.25">
      <c r="B164" s="1">
        <v>1.0000000000000001E-5</v>
      </c>
      <c r="C164" s="1">
        <v>1.5699999999999999E-5</v>
      </c>
      <c r="D164" s="1">
        <v>2.3999999999999998E-3</v>
      </c>
      <c r="E164">
        <f t="shared" si="52"/>
        <v>-3.0000000000000003E-4</v>
      </c>
      <c r="F164" s="1">
        <v>10</v>
      </c>
      <c r="G164">
        <f t="shared" si="51"/>
        <v>5.4993666708469391E-5</v>
      </c>
      <c r="H164" s="1">
        <v>0.2</v>
      </c>
      <c r="I164" s="1">
        <f t="shared" si="49"/>
        <v>1.5</v>
      </c>
      <c r="J164" s="1">
        <f t="shared" si="50"/>
        <v>1.184468653609976E-5</v>
      </c>
    </row>
    <row r="165" spans="1:11" x14ac:dyDescent="0.25">
      <c r="B165" s="1">
        <v>1.0000000000000001E-5</v>
      </c>
      <c r="C165" s="1">
        <v>1.5699999999999999E-5</v>
      </c>
      <c r="D165" s="1">
        <v>2.3999999999999998E-3</v>
      </c>
      <c r="E165">
        <f t="shared" si="52"/>
        <v>-1.0000000000000002E-4</v>
      </c>
      <c r="F165" s="1">
        <v>10</v>
      </c>
      <c r="G165">
        <f t="shared" si="51"/>
        <v>4.0908582801229746E-4</v>
      </c>
      <c r="H165" s="1">
        <v>0.2</v>
      </c>
      <c r="I165" s="1">
        <f t="shared" si="49"/>
        <v>1.8333333333333333</v>
      </c>
      <c r="J165" s="1">
        <f t="shared" si="50"/>
        <v>1.0986001544113663E-5</v>
      </c>
    </row>
    <row r="166" spans="1:11" x14ac:dyDescent="0.25">
      <c r="B166" s="1">
        <v>1.0000000000000001E-5</v>
      </c>
      <c r="C166" s="1">
        <v>1.5699999999999999E-5</v>
      </c>
      <c r="D166" s="1">
        <v>2.3999999999999998E-3</v>
      </c>
      <c r="E166">
        <f t="shared" si="52"/>
        <v>9.9999999999999991E-5</v>
      </c>
      <c r="F166" s="1">
        <v>10</v>
      </c>
      <c r="G166">
        <f t="shared" si="51"/>
        <v>2.1743082111706814E-3</v>
      </c>
      <c r="H166" s="1">
        <v>0.2</v>
      </c>
      <c r="I166" s="1">
        <f t="shared" si="49"/>
        <v>1.8333333333333333</v>
      </c>
      <c r="J166" s="1">
        <f t="shared" si="50"/>
        <v>1.097593977652966E-5</v>
      </c>
    </row>
    <row r="167" spans="1:11" x14ac:dyDescent="0.25">
      <c r="B167" s="1">
        <v>1.0000000000000001E-5</v>
      </c>
      <c r="C167" s="1">
        <v>1.5699999999999999E-5</v>
      </c>
      <c r="D167" s="1">
        <v>2.3999999999999998E-3</v>
      </c>
      <c r="E167">
        <f t="shared" si="52"/>
        <v>3.0000000000000003E-4</v>
      </c>
      <c r="F167" s="1">
        <v>10</v>
      </c>
      <c r="G167">
        <f t="shared" si="51"/>
        <v>9.0949470177292824E-3</v>
      </c>
      <c r="H167" s="1">
        <v>0.2</v>
      </c>
      <c r="I167" s="1">
        <f t="shared" si="49"/>
        <v>1.5</v>
      </c>
      <c r="J167" s="1">
        <f t="shared" si="50"/>
        <v>1.1793158801998942E-5</v>
      </c>
    </row>
    <row r="168" spans="1:11" x14ac:dyDescent="0.25">
      <c r="B168" s="1">
        <v>1.0000000000000001E-5</v>
      </c>
      <c r="C168" s="1">
        <v>1.5699999999999999E-5</v>
      </c>
      <c r="D168" s="1">
        <v>2.3999999999999998E-3</v>
      </c>
      <c r="E168">
        <f t="shared" si="52"/>
        <v>5.0000000000000001E-4</v>
      </c>
      <c r="F168" s="1">
        <v>10</v>
      </c>
      <c r="G168">
        <f t="shared" si="51"/>
        <v>3.1796315429139591E-2</v>
      </c>
      <c r="H168" s="1">
        <v>0.2</v>
      </c>
      <c r="I168" s="1">
        <f t="shared" si="49"/>
        <v>1.1666666666666665</v>
      </c>
      <c r="J168" s="1">
        <f t="shared" si="50"/>
        <v>1.2520427668720571E-5</v>
      </c>
    </row>
    <row r="169" spans="1:11" x14ac:dyDescent="0.25">
      <c r="B169" s="1">
        <v>1.0000000000000001E-5</v>
      </c>
      <c r="C169" s="1">
        <v>1.5699999999999999E-5</v>
      </c>
      <c r="D169" s="1">
        <v>2.3999999999999998E-3</v>
      </c>
      <c r="E169">
        <f t="shared" si="52"/>
        <v>6.9999999999999999E-4</v>
      </c>
      <c r="F169" s="1">
        <v>10</v>
      </c>
      <c r="G169">
        <f t="shared" si="51"/>
        <v>9.6699358369376653E-2</v>
      </c>
      <c r="H169" s="1">
        <v>0.2</v>
      </c>
      <c r="I169" s="1">
        <f t="shared" si="49"/>
        <v>0.83333333333333326</v>
      </c>
      <c r="J169" s="1">
        <f t="shared" si="50"/>
        <v>1.3007146990627885E-5</v>
      </c>
    </row>
    <row r="170" spans="1:11" x14ac:dyDescent="0.25">
      <c r="B170" s="1">
        <v>1.0000000000000001E-5</v>
      </c>
      <c r="C170" s="1">
        <v>1.5699999999999999E-5</v>
      </c>
      <c r="D170" s="1">
        <v>2.3999999999999998E-3</v>
      </c>
      <c r="E170">
        <f t="shared" si="52"/>
        <v>8.9999999999999998E-4</v>
      </c>
      <c r="F170" s="1">
        <v>10</v>
      </c>
      <c r="G170">
        <f t="shared" si="51"/>
        <v>0.26307557616382837</v>
      </c>
      <c r="H170" s="1">
        <v>0.2</v>
      </c>
      <c r="I170" s="1">
        <f t="shared" si="49"/>
        <v>0.5</v>
      </c>
      <c r="J170" s="1">
        <f t="shared" si="50"/>
        <v>1.2915469215866178E-5</v>
      </c>
    </row>
    <row r="171" spans="1:11" x14ac:dyDescent="0.25">
      <c r="B171" s="1">
        <v>1.0000000000000001E-5</v>
      </c>
      <c r="C171" s="1">
        <v>1.5699999999999999E-5</v>
      </c>
      <c r="D171" s="1">
        <v>2.3999999999999998E-3</v>
      </c>
      <c r="E171" s="21">
        <v>1.1000000000000001E-3</v>
      </c>
      <c r="F171" s="1">
        <v>10</v>
      </c>
      <c r="G171">
        <f t="shared" si="51"/>
        <v>0.65338016022003131</v>
      </c>
      <c r="H171" s="1">
        <v>0.2</v>
      </c>
      <c r="I171" s="1">
        <f t="shared" si="49"/>
        <v>0.1666666666666663</v>
      </c>
      <c r="J171" s="1">
        <f t="shared" si="50"/>
        <v>1.1547399753412489E-5</v>
      </c>
    </row>
    <row r="172" spans="1:11" x14ac:dyDescent="0.25">
      <c r="A172" s="3" t="s">
        <v>83</v>
      </c>
      <c r="B172" s="2" t="s">
        <v>108</v>
      </c>
      <c r="C172" s="2" t="s">
        <v>111</v>
      </c>
      <c r="D172" s="2" t="s">
        <v>132</v>
      </c>
      <c r="E172" s="2" t="s">
        <v>60</v>
      </c>
      <c r="F172" s="2" t="s">
        <v>134</v>
      </c>
      <c r="G172" s="2" t="s">
        <v>135</v>
      </c>
      <c r="H172" s="2" t="s">
        <v>279</v>
      </c>
      <c r="I172" s="2" t="s">
        <v>280</v>
      </c>
      <c r="J172" s="2" t="s">
        <v>287</v>
      </c>
      <c r="K172" s="2" t="s">
        <v>155</v>
      </c>
    </row>
    <row r="173" spans="1:11" x14ac:dyDescent="0.25">
      <c r="B173" s="1">
        <v>2.5</v>
      </c>
      <c r="C173" s="1">
        <v>3.2</v>
      </c>
      <c r="D173" s="1">
        <v>2.3999999999999998E-3</v>
      </c>
      <c r="E173">
        <v>-1.1000000000000001E-3</v>
      </c>
      <c r="F173" s="1">
        <v>10</v>
      </c>
      <c r="G173">
        <f>(0.5+E173/D173)^F173</f>
        <v>1.5772029579086145E-14</v>
      </c>
      <c r="H173" s="1">
        <v>0.2</v>
      </c>
      <c r="I173" s="1">
        <f>2*(1-2*ABS(E173)/D173)</f>
        <v>0.1666666666666663</v>
      </c>
      <c r="J173" s="1">
        <f>(B173-C173)*G173+C173-(B173+C173)*(H173/2)*I173</f>
        <v>3.1049999999999893</v>
      </c>
      <c r="K173" s="1">
        <f>1/J173</f>
        <v>0.32206119162641011</v>
      </c>
    </row>
    <row r="174" spans="1:11" x14ac:dyDescent="0.25">
      <c r="B174" s="1">
        <v>2.5</v>
      </c>
      <c r="C174" s="1">
        <v>3.2</v>
      </c>
      <c r="D174" s="1">
        <v>2.3999999999999998E-3</v>
      </c>
      <c r="E174">
        <f>-0.001+0.0001</f>
        <v>-8.9999999999999998E-4</v>
      </c>
      <c r="F174" s="1">
        <v>10</v>
      </c>
      <c r="G174">
        <f>(0.5+E174/D174)^F174</f>
        <v>9.3132257461547852E-10</v>
      </c>
      <c r="H174" s="1">
        <v>0.2</v>
      </c>
      <c r="I174" s="1">
        <f t="shared" ref="I174:I184" si="53">2*(1-2*ABS(E174)/D174)</f>
        <v>0.5</v>
      </c>
      <c r="J174" s="1">
        <f t="shared" ref="J174:J184" si="54">(B174-C174)*G174+C174-(B174+C174)*(H174/2)*I174</f>
        <v>2.9149999993480744</v>
      </c>
      <c r="K174" s="1">
        <f t="shared" ref="K174:K184" si="55">1/J174</f>
        <v>0.34305317331857466</v>
      </c>
    </row>
    <row r="175" spans="1:11" x14ac:dyDescent="0.25">
      <c r="B175" s="1">
        <v>2.5</v>
      </c>
      <c r="C175" s="1">
        <v>3.2</v>
      </c>
      <c r="D175" s="1">
        <v>2.3999999999999998E-3</v>
      </c>
      <c r="E175">
        <f>E174+0.0002</f>
        <v>-6.9999999999999999E-4</v>
      </c>
      <c r="F175" s="1">
        <v>10</v>
      </c>
      <c r="G175">
        <f t="shared" ref="G175:G184" si="56">(0.5+E175/D175)^F175</f>
        <v>1.5402372635826642E-7</v>
      </c>
      <c r="H175" s="1">
        <v>0.2</v>
      </c>
      <c r="I175" s="1">
        <f t="shared" si="53"/>
        <v>0.83333333333333326</v>
      </c>
      <c r="J175" s="1">
        <f t="shared" si="54"/>
        <v>2.7249998921833916</v>
      </c>
      <c r="K175" s="1">
        <f t="shared" si="55"/>
        <v>0.36697249158375395</v>
      </c>
    </row>
    <row r="176" spans="1:11" x14ac:dyDescent="0.25">
      <c r="B176" s="1">
        <v>2.5</v>
      </c>
      <c r="C176" s="1">
        <v>3.2</v>
      </c>
      <c r="D176" s="1">
        <v>2.3999999999999998E-3</v>
      </c>
      <c r="E176">
        <f t="shared" ref="E176:E183" si="57">E175+0.0002</f>
        <v>-5.0000000000000001E-4</v>
      </c>
      <c r="F176" s="1">
        <v>10</v>
      </c>
      <c r="G176">
        <f t="shared" si="56"/>
        <v>4.4552079825878168E-6</v>
      </c>
      <c r="H176" s="1">
        <v>0.2</v>
      </c>
      <c r="I176" s="1">
        <f t="shared" si="53"/>
        <v>1.1666666666666665</v>
      </c>
      <c r="J176" s="1">
        <f t="shared" si="54"/>
        <v>2.5349968813544121</v>
      </c>
      <c r="K176" s="1">
        <f t="shared" si="55"/>
        <v>0.39447780285461909</v>
      </c>
    </row>
    <row r="177" spans="1:11" x14ac:dyDescent="0.25">
      <c r="B177" s="1">
        <v>2.5</v>
      </c>
      <c r="C177" s="1">
        <v>3.2</v>
      </c>
      <c r="D177" s="1">
        <v>2.3999999999999998E-3</v>
      </c>
      <c r="E177">
        <f t="shared" si="57"/>
        <v>-3.0000000000000003E-4</v>
      </c>
      <c r="F177" s="1">
        <v>10</v>
      </c>
      <c r="G177">
        <f t="shared" si="56"/>
        <v>5.4993666708469391E-5</v>
      </c>
      <c r="H177" s="1">
        <v>0.2</v>
      </c>
      <c r="I177" s="1">
        <f t="shared" si="53"/>
        <v>1.5</v>
      </c>
      <c r="J177" s="1">
        <f t="shared" si="54"/>
        <v>2.3449615044333041</v>
      </c>
      <c r="K177" s="1">
        <f t="shared" si="55"/>
        <v>0.42644623295923373</v>
      </c>
    </row>
    <row r="178" spans="1:11" x14ac:dyDescent="0.25">
      <c r="B178" s="1">
        <v>2.5</v>
      </c>
      <c r="C178" s="1">
        <v>3.2</v>
      </c>
      <c r="D178" s="1">
        <v>2.3999999999999998E-3</v>
      </c>
      <c r="E178">
        <f t="shared" si="57"/>
        <v>-1.0000000000000002E-4</v>
      </c>
      <c r="F178" s="1">
        <v>10</v>
      </c>
      <c r="G178">
        <f t="shared" si="56"/>
        <v>4.0908582801229746E-4</v>
      </c>
      <c r="H178" s="1">
        <v>0.2</v>
      </c>
      <c r="I178" s="1">
        <f t="shared" si="53"/>
        <v>1.8333333333333333</v>
      </c>
      <c r="J178" s="1">
        <f t="shared" si="54"/>
        <v>2.1547136399203914</v>
      </c>
      <c r="K178" s="1">
        <f t="shared" si="55"/>
        <v>0.46409879320991637</v>
      </c>
    </row>
    <row r="179" spans="1:11" x14ac:dyDescent="0.25">
      <c r="B179" s="1">
        <v>2.5</v>
      </c>
      <c r="C179" s="1">
        <v>3.2</v>
      </c>
      <c r="D179" s="1">
        <v>2.3999999999999998E-3</v>
      </c>
      <c r="E179">
        <f t="shared" si="57"/>
        <v>9.9999999999999991E-5</v>
      </c>
      <c r="F179" s="1">
        <v>10</v>
      </c>
      <c r="G179">
        <f t="shared" si="56"/>
        <v>2.1743082111706814E-3</v>
      </c>
      <c r="H179" s="1">
        <v>0.2</v>
      </c>
      <c r="I179" s="1">
        <f t="shared" si="53"/>
        <v>1.8333333333333333</v>
      </c>
      <c r="J179" s="1">
        <f t="shared" si="54"/>
        <v>2.1534779842521807</v>
      </c>
      <c r="K179" s="1">
        <f t="shared" si="55"/>
        <v>0.46436509094252998</v>
      </c>
    </row>
    <row r="180" spans="1:11" x14ac:dyDescent="0.25">
      <c r="B180" s="1">
        <v>2.5</v>
      </c>
      <c r="C180" s="1">
        <v>3.2</v>
      </c>
      <c r="D180" s="1">
        <v>2.3999999999999998E-3</v>
      </c>
      <c r="E180">
        <f t="shared" si="57"/>
        <v>3.0000000000000003E-4</v>
      </c>
      <c r="F180" s="1">
        <v>10</v>
      </c>
      <c r="G180">
        <f t="shared" si="56"/>
        <v>9.0949470177292824E-3</v>
      </c>
      <c r="H180" s="1">
        <v>0.2</v>
      </c>
      <c r="I180" s="1">
        <f t="shared" si="53"/>
        <v>1.5</v>
      </c>
      <c r="J180" s="1">
        <f t="shared" si="54"/>
        <v>2.3386335370875897</v>
      </c>
      <c r="K180" s="1">
        <f t="shared" si="55"/>
        <v>0.42760012808391817</v>
      </c>
    </row>
    <row r="181" spans="1:11" x14ac:dyDescent="0.25">
      <c r="B181" s="1">
        <v>2.5</v>
      </c>
      <c r="C181" s="1">
        <v>3.2</v>
      </c>
      <c r="D181" s="1">
        <v>2.3999999999999998E-3</v>
      </c>
      <c r="E181">
        <f t="shared" si="57"/>
        <v>5.0000000000000001E-4</v>
      </c>
      <c r="F181" s="1">
        <v>10</v>
      </c>
      <c r="G181">
        <f t="shared" si="56"/>
        <v>3.1796315429139591E-2</v>
      </c>
      <c r="H181" s="1">
        <v>0.2</v>
      </c>
      <c r="I181" s="1">
        <f t="shared" si="53"/>
        <v>1.1666666666666665</v>
      </c>
      <c r="J181" s="1">
        <f t="shared" si="54"/>
        <v>2.5127425791996023</v>
      </c>
      <c r="K181" s="1">
        <f t="shared" si="55"/>
        <v>0.39797152652164453</v>
      </c>
    </row>
    <row r="182" spans="1:11" x14ac:dyDescent="0.25">
      <c r="B182" s="1">
        <v>2.5</v>
      </c>
      <c r="C182" s="1">
        <v>3.2</v>
      </c>
      <c r="D182" s="1">
        <v>2.3999999999999998E-3</v>
      </c>
      <c r="E182">
        <f t="shared" si="57"/>
        <v>6.9999999999999999E-4</v>
      </c>
      <c r="F182" s="1">
        <v>10</v>
      </c>
      <c r="G182">
        <f t="shared" si="56"/>
        <v>9.6699358369376653E-2</v>
      </c>
      <c r="H182" s="1">
        <v>0.2</v>
      </c>
      <c r="I182" s="1">
        <f t="shared" si="53"/>
        <v>0.83333333333333326</v>
      </c>
      <c r="J182" s="1">
        <f t="shared" si="54"/>
        <v>2.6573104491414363</v>
      </c>
      <c r="K182" s="1">
        <f t="shared" si="55"/>
        <v>0.37632035064743563</v>
      </c>
    </row>
    <row r="183" spans="1:11" x14ac:dyDescent="0.25">
      <c r="B183" s="1">
        <v>2.5</v>
      </c>
      <c r="C183" s="1">
        <v>3.2</v>
      </c>
      <c r="D183" s="1">
        <v>2.3999999999999998E-3</v>
      </c>
      <c r="E183">
        <f t="shared" si="57"/>
        <v>8.9999999999999998E-4</v>
      </c>
      <c r="F183" s="1">
        <v>10</v>
      </c>
      <c r="G183">
        <f t="shared" si="56"/>
        <v>0.26307557616382837</v>
      </c>
      <c r="H183" s="1">
        <v>0.2</v>
      </c>
      <c r="I183" s="1">
        <f t="shared" si="53"/>
        <v>0.5</v>
      </c>
      <c r="J183" s="1">
        <f t="shared" si="54"/>
        <v>2.73084709668532</v>
      </c>
      <c r="K183" s="1">
        <f t="shared" si="55"/>
        <v>0.36618674154762887</v>
      </c>
    </row>
    <row r="184" spans="1:11" x14ac:dyDescent="0.25">
      <c r="B184" s="1">
        <v>2.5</v>
      </c>
      <c r="C184" s="1">
        <v>3.2</v>
      </c>
      <c r="D184" s="1">
        <v>2.3999999999999998E-3</v>
      </c>
      <c r="E184" s="21">
        <v>1.1000000000000001E-3</v>
      </c>
      <c r="F184" s="1">
        <v>10</v>
      </c>
      <c r="G184">
        <f t="shared" si="56"/>
        <v>0.65338016022003131</v>
      </c>
      <c r="H184" s="1">
        <v>0.2</v>
      </c>
      <c r="I184" s="1">
        <f t="shared" si="53"/>
        <v>0.1666666666666663</v>
      </c>
      <c r="J184" s="1">
        <f t="shared" si="54"/>
        <v>2.6476338878459784</v>
      </c>
      <c r="K184" s="1">
        <f t="shared" si="55"/>
        <v>0.37769572469612284</v>
      </c>
    </row>
    <row r="186" spans="1:11" x14ac:dyDescent="0.25">
      <c r="A186" s="3" t="s">
        <v>17</v>
      </c>
      <c r="B186" s="2" t="s">
        <v>108</v>
      </c>
      <c r="C186" s="2" t="s">
        <v>111</v>
      </c>
      <c r="D186" s="2" t="s">
        <v>284</v>
      </c>
      <c r="E186" s="2" t="s">
        <v>285</v>
      </c>
      <c r="F186" s="2" t="s">
        <v>286</v>
      </c>
      <c r="G186" s="2" t="s">
        <v>135</v>
      </c>
      <c r="H186" s="2" t="s">
        <v>279</v>
      </c>
      <c r="I186" s="2" t="s">
        <v>280</v>
      </c>
      <c r="J186" s="2" t="s">
        <v>287</v>
      </c>
    </row>
    <row r="187" spans="1:11" x14ac:dyDescent="0.25">
      <c r="B187" s="1">
        <v>5300</v>
      </c>
      <c r="C187" s="1">
        <v>5800</v>
      </c>
      <c r="D187" s="1">
        <v>2.3999999999999998E-3</v>
      </c>
      <c r="E187">
        <v>-1.1000000000000001E-3</v>
      </c>
      <c r="F187" s="1">
        <v>10</v>
      </c>
      <c r="G187">
        <f>(0.5+E187/D187)^F187</f>
        <v>1.5772029579086145E-14</v>
      </c>
      <c r="H187" s="1">
        <v>0.2</v>
      </c>
      <c r="I187" s="1">
        <f>2*(1-2*ABS(E187)/D187)</f>
        <v>0.1666666666666663</v>
      </c>
      <c r="J187" s="1">
        <f>(B187-C187)*G187+C187-(B187+C187)*(H187/2)*I187</f>
        <v>5614.9999999999918</v>
      </c>
    </row>
    <row r="188" spans="1:11" x14ac:dyDescent="0.25">
      <c r="B188" s="1">
        <v>5300</v>
      </c>
      <c r="C188" s="1">
        <v>5800</v>
      </c>
      <c r="D188" s="1">
        <v>2.3999999999999998E-3</v>
      </c>
      <c r="E188">
        <f>-0.001+0.0001</f>
        <v>-8.9999999999999998E-4</v>
      </c>
      <c r="F188" s="1">
        <v>10</v>
      </c>
      <c r="G188">
        <f>(0.5+E188/D188)^F188</f>
        <v>9.3132257461547852E-10</v>
      </c>
      <c r="H188" s="1">
        <v>0.2</v>
      </c>
      <c r="I188" s="1">
        <f t="shared" ref="I188:I198" si="58">2*(1-2*ABS(E188)/D188)</f>
        <v>0.5</v>
      </c>
      <c r="J188" s="1">
        <f t="shared" ref="J188:J198" si="59">(B188-C188)*G188+C188-(B188+C188)*(H188/2)*I188</f>
        <v>5244.9999995343387</v>
      </c>
    </row>
    <row r="189" spans="1:11" x14ac:dyDescent="0.25">
      <c r="B189" s="1">
        <v>5300</v>
      </c>
      <c r="C189" s="1">
        <v>5800</v>
      </c>
      <c r="D189" s="1">
        <v>2.3999999999999998E-3</v>
      </c>
      <c r="E189">
        <f>E188+0.0002</f>
        <v>-6.9999999999999999E-4</v>
      </c>
      <c r="F189" s="1">
        <v>10</v>
      </c>
      <c r="G189">
        <f t="shared" ref="G189:G198" si="60">(0.5+E189/D189)^F189</f>
        <v>1.5402372635826642E-7</v>
      </c>
      <c r="H189" s="1">
        <v>0.2</v>
      </c>
      <c r="I189" s="1">
        <f t="shared" si="58"/>
        <v>0.83333333333333326</v>
      </c>
      <c r="J189" s="1">
        <f t="shared" si="59"/>
        <v>4874.9999229881369</v>
      </c>
    </row>
    <row r="190" spans="1:11" x14ac:dyDescent="0.25">
      <c r="B190" s="1">
        <v>5300</v>
      </c>
      <c r="C190" s="1">
        <v>5800</v>
      </c>
      <c r="D190" s="1">
        <v>2.3999999999999998E-3</v>
      </c>
      <c r="E190">
        <f t="shared" ref="E190:E197" si="61">E189+0.0002</f>
        <v>-5.0000000000000001E-4</v>
      </c>
      <c r="F190" s="1">
        <v>10</v>
      </c>
      <c r="G190">
        <f t="shared" si="60"/>
        <v>4.4552079825878168E-6</v>
      </c>
      <c r="H190" s="1">
        <v>0.2</v>
      </c>
      <c r="I190" s="1">
        <f t="shared" si="58"/>
        <v>1.1666666666666665</v>
      </c>
      <c r="J190" s="1">
        <f t="shared" si="59"/>
        <v>4504.9977723960083</v>
      </c>
    </row>
    <row r="191" spans="1:11" x14ac:dyDescent="0.25">
      <c r="B191" s="1">
        <v>5300</v>
      </c>
      <c r="C191" s="1">
        <v>5800</v>
      </c>
      <c r="D191" s="1">
        <v>2.3999999999999998E-3</v>
      </c>
      <c r="E191">
        <f t="shared" si="61"/>
        <v>-3.0000000000000003E-4</v>
      </c>
      <c r="F191" s="1">
        <v>10</v>
      </c>
      <c r="G191">
        <f t="shared" si="60"/>
        <v>5.4993666708469391E-5</v>
      </c>
      <c r="H191" s="1">
        <v>0.2</v>
      </c>
      <c r="I191" s="1">
        <f t="shared" si="58"/>
        <v>1.5</v>
      </c>
      <c r="J191" s="1">
        <f t="shared" si="59"/>
        <v>4134.9725031666458</v>
      </c>
    </row>
    <row r="192" spans="1:11" x14ac:dyDescent="0.25">
      <c r="B192" s="1">
        <v>5300</v>
      </c>
      <c r="C192" s="1">
        <v>5800</v>
      </c>
      <c r="D192" s="1">
        <v>2.3999999999999998E-3</v>
      </c>
      <c r="E192">
        <f t="shared" si="61"/>
        <v>-1.0000000000000002E-4</v>
      </c>
      <c r="F192" s="1">
        <v>10</v>
      </c>
      <c r="G192">
        <f t="shared" si="60"/>
        <v>4.0908582801229746E-4</v>
      </c>
      <c r="H192" s="1">
        <v>0.2</v>
      </c>
      <c r="I192" s="1">
        <f t="shared" si="58"/>
        <v>1.8333333333333333</v>
      </c>
      <c r="J192" s="1">
        <f t="shared" si="59"/>
        <v>3764.7954570859938</v>
      </c>
    </row>
    <row r="193" spans="1:28" x14ac:dyDescent="0.25">
      <c r="B193" s="1">
        <v>5300</v>
      </c>
      <c r="C193" s="1">
        <v>5800</v>
      </c>
      <c r="D193" s="1">
        <v>2.3999999999999998E-3</v>
      </c>
      <c r="E193">
        <f t="shared" si="61"/>
        <v>9.9999999999999991E-5</v>
      </c>
      <c r="F193" s="1">
        <v>10</v>
      </c>
      <c r="G193">
        <f t="shared" si="60"/>
        <v>2.1743082111706814E-3</v>
      </c>
      <c r="H193" s="1">
        <v>0.2</v>
      </c>
      <c r="I193" s="1">
        <f t="shared" si="58"/>
        <v>1.8333333333333333</v>
      </c>
      <c r="J193" s="1">
        <f t="shared" si="59"/>
        <v>3763.9128458944151</v>
      </c>
    </row>
    <row r="194" spans="1:28" x14ac:dyDescent="0.25">
      <c r="B194" s="1">
        <v>5300</v>
      </c>
      <c r="C194" s="1">
        <v>5800</v>
      </c>
      <c r="D194" s="1">
        <v>2.3999999999999998E-3</v>
      </c>
      <c r="E194">
        <f t="shared" si="61"/>
        <v>3.0000000000000003E-4</v>
      </c>
      <c r="F194" s="1">
        <v>10</v>
      </c>
      <c r="G194">
        <f t="shared" si="60"/>
        <v>9.0949470177292824E-3</v>
      </c>
      <c r="H194" s="1">
        <v>0.2</v>
      </c>
      <c r="I194" s="1">
        <f t="shared" si="58"/>
        <v>1.5</v>
      </c>
      <c r="J194" s="1">
        <f t="shared" si="59"/>
        <v>4130.4525264911354</v>
      </c>
    </row>
    <row r="195" spans="1:28" x14ac:dyDescent="0.25">
      <c r="B195" s="1">
        <v>5300</v>
      </c>
      <c r="C195" s="1">
        <v>5800</v>
      </c>
      <c r="D195" s="1">
        <v>2.3999999999999998E-3</v>
      </c>
      <c r="E195">
        <f t="shared" si="61"/>
        <v>5.0000000000000001E-4</v>
      </c>
      <c r="F195" s="1">
        <v>10</v>
      </c>
      <c r="G195">
        <f t="shared" si="60"/>
        <v>3.1796315429139591E-2</v>
      </c>
      <c r="H195" s="1">
        <v>0.2</v>
      </c>
      <c r="I195" s="1">
        <f t="shared" si="58"/>
        <v>1.1666666666666665</v>
      </c>
      <c r="J195" s="1">
        <f t="shared" si="59"/>
        <v>4489.1018422854304</v>
      </c>
    </row>
    <row r="196" spans="1:28" x14ac:dyDescent="0.25">
      <c r="B196" s="1">
        <v>5300</v>
      </c>
      <c r="C196" s="1">
        <v>5800</v>
      </c>
      <c r="D196" s="1">
        <v>2.3999999999999998E-3</v>
      </c>
      <c r="E196">
        <f t="shared" si="61"/>
        <v>6.9999999999999999E-4</v>
      </c>
      <c r="F196" s="1">
        <v>10</v>
      </c>
      <c r="G196">
        <f t="shared" si="60"/>
        <v>9.6699358369376653E-2</v>
      </c>
      <c r="H196" s="1">
        <v>0.2</v>
      </c>
      <c r="I196" s="1">
        <f t="shared" si="58"/>
        <v>0.83333333333333326</v>
      </c>
      <c r="J196" s="1">
        <f t="shared" si="59"/>
        <v>4826.6503208153117</v>
      </c>
    </row>
    <row r="197" spans="1:28" x14ac:dyDescent="0.25">
      <c r="B197" s="1">
        <v>5300</v>
      </c>
      <c r="C197" s="1">
        <v>5800</v>
      </c>
      <c r="D197" s="1">
        <v>2.3999999999999998E-3</v>
      </c>
      <c r="E197">
        <f t="shared" si="61"/>
        <v>8.9999999999999998E-4</v>
      </c>
      <c r="F197" s="1">
        <v>10</v>
      </c>
      <c r="G197">
        <f t="shared" si="60"/>
        <v>0.26307557616382837</v>
      </c>
      <c r="H197" s="1">
        <v>0.2</v>
      </c>
      <c r="I197" s="1">
        <f t="shared" si="58"/>
        <v>0.5</v>
      </c>
      <c r="J197" s="1">
        <f t="shared" si="59"/>
        <v>5113.4622119180858</v>
      </c>
    </row>
    <row r="198" spans="1:28" x14ac:dyDescent="0.25">
      <c r="B198" s="1">
        <v>5300</v>
      </c>
      <c r="C198" s="1">
        <v>5800</v>
      </c>
      <c r="D198" s="1">
        <v>2.3999999999999998E-3</v>
      </c>
      <c r="E198" s="21">
        <v>1.1000000000000001E-3</v>
      </c>
      <c r="F198" s="1">
        <v>10</v>
      </c>
      <c r="G198">
        <f t="shared" si="60"/>
        <v>0.65338016022003131</v>
      </c>
      <c r="H198" s="1">
        <v>0.2</v>
      </c>
      <c r="I198" s="1">
        <f t="shared" si="58"/>
        <v>0.1666666666666663</v>
      </c>
      <c r="J198" s="1">
        <f t="shared" si="59"/>
        <v>5288.3099198899845</v>
      </c>
    </row>
    <row r="202" spans="1:28" x14ac:dyDescent="0.25">
      <c r="A202" s="56" t="s">
        <v>298</v>
      </c>
      <c r="C202" s="3" t="s">
        <v>0</v>
      </c>
      <c r="D202" s="3" t="s">
        <v>1</v>
      </c>
      <c r="E202" s="3" t="s">
        <v>2</v>
      </c>
      <c r="F202" s="3" t="s">
        <v>3</v>
      </c>
      <c r="G202" s="3" t="s">
        <v>4</v>
      </c>
      <c r="H202" s="3" t="s">
        <v>232</v>
      </c>
      <c r="I202" s="3" t="s">
        <v>6</v>
      </c>
      <c r="J202" s="3" t="s">
        <v>7</v>
      </c>
      <c r="K202" s="3" t="s">
        <v>8</v>
      </c>
      <c r="L202" s="3" t="s">
        <v>9</v>
      </c>
      <c r="M202" s="3" t="s">
        <v>10</v>
      </c>
      <c r="N202" s="3" t="s">
        <v>11</v>
      </c>
      <c r="O202" s="3" t="s">
        <v>12</v>
      </c>
      <c r="P202" s="3" t="s">
        <v>13</v>
      </c>
      <c r="Q202" s="3" t="s">
        <v>14</v>
      </c>
      <c r="R202" s="3" t="s">
        <v>15</v>
      </c>
      <c r="S202" s="3" t="s">
        <v>16</v>
      </c>
      <c r="T202" s="3" t="s">
        <v>21</v>
      </c>
      <c r="U202" s="3" t="s">
        <v>22</v>
      </c>
      <c r="V202" s="3" t="s">
        <v>23</v>
      </c>
      <c r="W202" s="3" t="s">
        <v>24</v>
      </c>
      <c r="X202" s="3" t="s">
        <v>83</v>
      </c>
      <c r="Y202" s="3" t="s">
        <v>17</v>
      </c>
      <c r="Z202" s="3" t="s">
        <v>18</v>
      </c>
      <c r="AA202" s="3" t="s">
        <v>19</v>
      </c>
      <c r="AB202" s="3" t="s">
        <v>20</v>
      </c>
    </row>
    <row r="203" spans="1:28" x14ac:dyDescent="0.25">
      <c r="A203" s="50" t="s">
        <v>204</v>
      </c>
      <c r="B203" t="s">
        <v>229</v>
      </c>
      <c r="C203" s="14">
        <v>1</v>
      </c>
      <c r="D203" s="12">
        <v>157330420896.94739</v>
      </c>
      <c r="E203" s="12">
        <v>157330420896.94739</v>
      </c>
      <c r="F203" s="12">
        <v>0.53855171918087918</v>
      </c>
      <c r="G203" s="12">
        <v>0</v>
      </c>
      <c r="H203" s="12">
        <v>50855343046.29287</v>
      </c>
      <c r="I203" s="12">
        <v>51917767152.314644</v>
      </c>
      <c r="J203" s="12">
        <v>51917767152.314644</v>
      </c>
      <c r="K203" s="12">
        <v>-8.5173150193111399E-12</v>
      </c>
      <c r="L203" s="12">
        <v>-8.5173150193111399E-12</v>
      </c>
      <c r="M203" s="12">
        <v>0</v>
      </c>
      <c r="N203" s="12">
        <v>2.0000000000000001E-4</v>
      </c>
      <c r="O203" s="12">
        <v>307.33379748031268</v>
      </c>
      <c r="P203" s="12">
        <v>307.33379748031268</v>
      </c>
      <c r="Q203" s="12">
        <v>6.0137747563593028E-9</v>
      </c>
      <c r="R203" s="12">
        <v>0</v>
      </c>
      <c r="S203" s="12">
        <v>8.7852952317087654E-5</v>
      </c>
      <c r="T203" s="12">
        <v>1.2681212053010885E-5</v>
      </c>
      <c r="U203" s="12">
        <v>1.2681212053010885E-5</v>
      </c>
      <c r="V203" s="12">
        <v>0</v>
      </c>
      <c r="W203" s="12">
        <v>0</v>
      </c>
      <c r="X203" s="12">
        <v>2.8292716556329158</v>
      </c>
      <c r="Y203" s="12">
        <v>5535.1940397377966</v>
      </c>
      <c r="Z203" s="12">
        <v>-1.1999999999999999E-3</v>
      </c>
      <c r="AA203" s="12">
        <v>-1E-3</v>
      </c>
      <c r="AB203" s="5">
        <v>2</v>
      </c>
    </row>
    <row r="204" spans="1:28" x14ac:dyDescent="0.25">
      <c r="C204" s="5">
        <v>2</v>
      </c>
      <c r="D204" s="12">
        <v>163976776481.37964</v>
      </c>
      <c r="E204" s="12">
        <v>163976776481.37964</v>
      </c>
      <c r="F204" s="12">
        <v>0.55690691054991259</v>
      </c>
      <c r="G204" s="12">
        <v>0</v>
      </c>
      <c r="H204" s="12">
        <v>52417047464.637367</v>
      </c>
      <c r="I204" s="12">
        <v>51995852373.231865</v>
      </c>
      <c r="J204" s="12">
        <v>51995852373.231865</v>
      </c>
      <c r="K204" s="12">
        <v>-6.1608337296280968E-12</v>
      </c>
      <c r="L204" s="12">
        <v>-6.1608337296280968E-12</v>
      </c>
      <c r="M204" s="12">
        <v>0</v>
      </c>
      <c r="N204" s="12">
        <v>2.0000000000000001E-4</v>
      </c>
      <c r="O204" s="12">
        <v>382.85522031075521</v>
      </c>
      <c r="P204" s="12">
        <v>382.85522031075521</v>
      </c>
      <c r="Q204" s="12">
        <v>4.3756769635507894E-9</v>
      </c>
      <c r="R204" s="12">
        <v>0</v>
      </c>
      <c r="S204" s="12">
        <v>1.0698383144180773E-4</v>
      </c>
      <c r="T204" s="12">
        <v>1.1939402454297251E-5</v>
      </c>
      <c r="U204" s="12">
        <v>1.1939402454297251E-5</v>
      </c>
      <c r="V204" s="12">
        <v>0</v>
      </c>
      <c r="W204" s="12">
        <v>0</v>
      </c>
      <c r="X204" s="12">
        <v>2.7381722312294872</v>
      </c>
      <c r="Y204" s="12">
        <v>5470.1230223067769</v>
      </c>
      <c r="Z204" s="12">
        <f t="shared" ref="Z204:AA214" si="62">Z203+0.0002</f>
        <v>-9.999999999999998E-4</v>
      </c>
      <c r="AA204" s="12">
        <f t="shared" si="62"/>
        <v>-8.0000000000000004E-4</v>
      </c>
      <c r="AB204" s="5">
        <v>2</v>
      </c>
    </row>
    <row r="205" spans="1:28" x14ac:dyDescent="0.25">
      <c r="C205" s="5">
        <v>3</v>
      </c>
      <c r="D205" s="12">
        <v>167601078551.92645</v>
      </c>
      <c r="E205" s="12">
        <v>167601078551.92645</v>
      </c>
      <c r="F205" s="12">
        <v>0.56691611894073235</v>
      </c>
      <c r="G205" s="12">
        <v>0</v>
      </c>
      <c r="H205" s="12">
        <v>53268655309.731552</v>
      </c>
      <c r="I205" s="12">
        <v>52038432765.48658</v>
      </c>
      <c r="J205" s="12">
        <v>52038432765.48658</v>
      </c>
      <c r="K205" s="12">
        <v>-4.875828750747984E-12</v>
      </c>
      <c r="L205" s="12">
        <v>-4.875828750747984E-12</v>
      </c>
      <c r="M205" s="12">
        <v>0</v>
      </c>
      <c r="N205" s="12">
        <v>2.0000000000000001E-4</v>
      </c>
      <c r="O205" s="12">
        <v>424.03755635310159</v>
      </c>
      <c r="P205" s="12">
        <v>424.03755635310159</v>
      </c>
      <c r="Q205" s="12">
        <v>3.482411301367412E-9</v>
      </c>
      <c r="R205" s="12">
        <v>0</v>
      </c>
      <c r="S205" s="12">
        <v>1.1741602754421152E-4</v>
      </c>
      <c r="T205" s="12">
        <v>1.1534888727877513E-5</v>
      </c>
      <c r="U205" s="12">
        <v>1.1534888727877513E-5</v>
      </c>
      <c r="V205" s="12">
        <v>0</v>
      </c>
      <c r="W205" s="12">
        <v>0</v>
      </c>
      <c r="X205" s="12">
        <v>2.6884951069323262</v>
      </c>
      <c r="Y205" s="12">
        <v>5434.6393620945182</v>
      </c>
      <c r="Z205" s="12">
        <f t="shared" si="62"/>
        <v>-7.9999999999999982E-4</v>
      </c>
      <c r="AA205" s="12">
        <f t="shared" si="62"/>
        <v>-6.0000000000000006E-4</v>
      </c>
      <c r="AB205" s="5">
        <v>2</v>
      </c>
    </row>
    <row r="206" spans="1:28" x14ac:dyDescent="0.25">
      <c r="C206" s="5">
        <v>4</v>
      </c>
      <c r="D206" s="12">
        <v>170198794795.79221</v>
      </c>
      <c r="E206" s="12">
        <v>170198794795.79221</v>
      </c>
      <c r="F206" s="12">
        <v>0.5740902127990698</v>
      </c>
      <c r="G206" s="12">
        <v>0</v>
      </c>
      <c r="H206" s="12">
        <v>53879044700.445587</v>
      </c>
      <c r="I206" s="12">
        <v>52068952235.022278</v>
      </c>
      <c r="J206" s="12">
        <v>52068952235.022278</v>
      </c>
      <c r="K206" s="12">
        <v>-3.9548022352672797E-12</v>
      </c>
      <c r="L206" s="12">
        <v>-3.9548022352672797E-12</v>
      </c>
      <c r="M206" s="12">
        <v>0</v>
      </c>
      <c r="N206" s="12">
        <v>2.0000000000000001E-4</v>
      </c>
      <c r="O206" s="12">
        <v>453.554969972381</v>
      </c>
      <c r="P206" s="12">
        <v>453.554969972381</v>
      </c>
      <c r="Q206" s="12">
        <v>2.8421636962909527E-9</v>
      </c>
      <c r="R206" s="12">
        <v>0</v>
      </c>
      <c r="S206" s="12">
        <v>1.248932975804584E-4</v>
      </c>
      <c r="T206" s="12">
        <v>1.1244953767288347E-5</v>
      </c>
      <c r="U206" s="12">
        <v>1.1244953767288347E-5</v>
      </c>
      <c r="V206" s="12">
        <v>0</v>
      </c>
      <c r="W206" s="12">
        <v>0</v>
      </c>
      <c r="X206" s="12">
        <v>2.6528890591406742</v>
      </c>
      <c r="Y206" s="12">
        <v>5409.2064708147673</v>
      </c>
      <c r="Z206" s="12">
        <f t="shared" si="62"/>
        <v>-5.9999999999999984E-4</v>
      </c>
      <c r="AA206" s="12">
        <f t="shared" si="62"/>
        <v>-4.0000000000000007E-4</v>
      </c>
      <c r="AB206" s="5">
        <v>2</v>
      </c>
    </row>
    <row r="207" spans="1:28" x14ac:dyDescent="0.25">
      <c r="C207" s="5">
        <v>5</v>
      </c>
      <c r="D207" s="12">
        <v>172256347268.59323</v>
      </c>
      <c r="E207" s="12">
        <v>172256347268.59323</v>
      </c>
      <c r="F207" s="12">
        <v>0.5797725403408811</v>
      </c>
      <c r="G207" s="12">
        <v>0</v>
      </c>
      <c r="H207" s="12">
        <v>54362510977.103355</v>
      </c>
      <c r="I207" s="12">
        <v>52093125548.855171</v>
      </c>
      <c r="J207" s="12">
        <v>52093125548.855171</v>
      </c>
      <c r="K207" s="12">
        <v>-3.2252920784448569E-12</v>
      </c>
      <c r="L207" s="12">
        <v>-3.2252920784448569E-12</v>
      </c>
      <c r="M207" s="12">
        <v>0</v>
      </c>
      <c r="N207" s="12">
        <v>2.0000000000000001E-4</v>
      </c>
      <c r="O207" s="12">
        <v>476.93459333442303</v>
      </c>
      <c r="P207" s="12">
        <v>476.93459333442303</v>
      </c>
      <c r="Q207" s="12">
        <v>2.3350478609333394E-9</v>
      </c>
      <c r="R207" s="12">
        <v>0</v>
      </c>
      <c r="S207" s="12">
        <v>1.3081575946951609E-4</v>
      </c>
      <c r="T207" s="12">
        <v>1.1015307285875907E-5</v>
      </c>
      <c r="U207" s="12">
        <v>1.1015307285875907E-5</v>
      </c>
      <c r="V207" s="12">
        <v>0</v>
      </c>
      <c r="W207" s="12">
        <v>0</v>
      </c>
      <c r="X207" s="12">
        <v>2.6246868596689712</v>
      </c>
      <c r="Y207" s="12">
        <v>5389.0620426206933</v>
      </c>
      <c r="Z207" s="12">
        <f t="shared" si="62"/>
        <v>-3.9999999999999986E-4</v>
      </c>
      <c r="AA207" s="12">
        <f t="shared" si="62"/>
        <v>-2.0000000000000006E-4</v>
      </c>
      <c r="AB207" s="5">
        <v>2</v>
      </c>
    </row>
    <row r="208" spans="1:28" x14ac:dyDescent="0.25">
      <c r="C208" s="5">
        <v>6</v>
      </c>
      <c r="D208" s="12">
        <v>173975167074.20956</v>
      </c>
      <c r="E208" s="12">
        <v>173975167074.20956</v>
      </c>
      <c r="F208" s="12">
        <v>0.58451939236530037</v>
      </c>
      <c r="G208" s="12">
        <v>0</v>
      </c>
      <c r="H208" s="12">
        <v>54766384716.729393</v>
      </c>
      <c r="I208" s="12">
        <v>52113319235.836472</v>
      </c>
      <c r="J208" s="12">
        <v>52113319235.836472</v>
      </c>
      <c r="K208" s="12">
        <v>-2.6158803999967945E-12</v>
      </c>
      <c r="L208" s="12">
        <v>-2.6158803999967945E-12</v>
      </c>
      <c r="M208" s="12">
        <v>0</v>
      </c>
      <c r="N208" s="12">
        <v>2.0000000000000001E-4</v>
      </c>
      <c r="O208" s="12">
        <v>496.46525425983879</v>
      </c>
      <c r="P208" s="12">
        <v>496.46525425983879</v>
      </c>
      <c r="Q208" s="12">
        <v>1.9114179642105954E-9</v>
      </c>
      <c r="R208" s="12">
        <v>0</v>
      </c>
      <c r="S208" s="12">
        <v>1.3576321277993504E-4</v>
      </c>
      <c r="T208" s="12">
        <v>1.082346725955354E-5</v>
      </c>
      <c r="U208" s="12">
        <v>1.082346725955354E-5</v>
      </c>
      <c r="V208" s="12">
        <v>0</v>
      </c>
      <c r="W208" s="12">
        <v>0</v>
      </c>
      <c r="X208" s="12">
        <v>2.6011275581907856</v>
      </c>
      <c r="Y208" s="12">
        <v>5372.2339701362753</v>
      </c>
      <c r="Z208" s="12">
        <f t="shared" si="62"/>
        <v>-1.9999999999999985E-4</v>
      </c>
      <c r="AA208" s="12">
        <f t="shared" si="62"/>
        <v>0</v>
      </c>
      <c r="AB208" s="5">
        <v>2</v>
      </c>
    </row>
    <row r="209" spans="1:28" x14ac:dyDescent="0.25">
      <c r="C209" s="5">
        <v>7</v>
      </c>
      <c r="D209" s="12">
        <v>175459613845.48679</v>
      </c>
      <c r="E209" s="12">
        <v>175459613845.48679</v>
      </c>
      <c r="F209" s="12">
        <v>0.58861897810334884</v>
      </c>
      <c r="G209" s="12">
        <v>0</v>
      </c>
      <c r="H209" s="12">
        <v>55115187463.144424</v>
      </c>
      <c r="I209" s="12">
        <v>52130759373.157219</v>
      </c>
      <c r="J209" s="12">
        <v>52130759373.157219</v>
      </c>
      <c r="K209" s="12">
        <v>-2.0895662421689028E-12</v>
      </c>
      <c r="L209" s="12">
        <v>-2.0895662421689028E-12</v>
      </c>
      <c r="M209" s="12">
        <v>0</v>
      </c>
      <c r="N209" s="12">
        <v>2.0000000000000001E-4</v>
      </c>
      <c r="O209" s="12">
        <v>513.33277373855901</v>
      </c>
      <c r="P209" s="12">
        <v>513.33277373855901</v>
      </c>
      <c r="Q209" s="12">
        <v>1.5455529501167615E-9</v>
      </c>
      <c r="R209" s="12">
        <v>0</v>
      </c>
      <c r="S209" s="12">
        <v>1.4003604642351918E-4</v>
      </c>
      <c r="T209" s="12">
        <v>1.0657785955006399E-5</v>
      </c>
      <c r="U209" s="12">
        <v>1.0657785955006399E-5</v>
      </c>
      <c r="V209" s="12">
        <v>0</v>
      </c>
      <c r="W209" s="12">
        <v>0</v>
      </c>
      <c r="X209" s="12">
        <v>2.5807807313165751</v>
      </c>
      <c r="Y209" s="12">
        <v>5357.7005223689821</v>
      </c>
      <c r="Z209" s="12">
        <f t="shared" si="62"/>
        <v>0</v>
      </c>
      <c r="AA209" s="12">
        <f t="shared" si="62"/>
        <v>2.0000000000000001E-4</v>
      </c>
      <c r="AB209" s="5">
        <v>2</v>
      </c>
    </row>
    <row r="210" spans="1:28" x14ac:dyDescent="0.25">
      <c r="C210" s="5">
        <v>8</v>
      </c>
      <c r="D210" s="12">
        <v>176771252492.38599</v>
      </c>
      <c r="E210" s="12">
        <v>176771252492.38599</v>
      </c>
      <c r="F210" s="12">
        <v>0.59224132091438442</v>
      </c>
      <c r="G210" s="12">
        <v>0</v>
      </c>
      <c r="H210" s="12">
        <v>55423385218.156479</v>
      </c>
      <c r="I210" s="12">
        <v>52146169260.907822</v>
      </c>
      <c r="J210" s="12">
        <v>52146169260.907822</v>
      </c>
      <c r="K210" s="12">
        <v>-1.6245216186939193E-12</v>
      </c>
      <c r="L210" s="12">
        <v>-1.6245216186939193E-12</v>
      </c>
      <c r="M210" s="12">
        <v>0</v>
      </c>
      <c r="N210" s="12">
        <v>2.0000000000000001E-4</v>
      </c>
      <c r="O210" s="12">
        <v>528.23670350801717</v>
      </c>
      <c r="P210" s="12">
        <v>528.23670350801717</v>
      </c>
      <c r="Q210" s="12">
        <v>1.2222791882553644E-9</v>
      </c>
      <c r="R210" s="12">
        <v>0</v>
      </c>
      <c r="S210" s="12">
        <v>1.4381146892241688E-4</v>
      </c>
      <c r="T210" s="12">
        <v>1.0511392021375673E-5</v>
      </c>
      <c r="U210" s="12">
        <v>1.0511392021375673E-5</v>
      </c>
      <c r="V210" s="12">
        <v>0</v>
      </c>
      <c r="W210" s="12">
        <v>0</v>
      </c>
      <c r="X210" s="12">
        <v>2.562802528940872</v>
      </c>
      <c r="Y210" s="12">
        <v>5344.8589492434803</v>
      </c>
      <c r="Z210" s="12">
        <f t="shared" si="62"/>
        <v>2.0000000000000001E-4</v>
      </c>
      <c r="AA210" s="12">
        <f t="shared" si="62"/>
        <v>4.0000000000000002E-4</v>
      </c>
      <c r="AB210" s="5">
        <v>2</v>
      </c>
    </row>
    <row r="211" spans="1:28" x14ac:dyDescent="0.25">
      <c r="C211" s="5">
        <v>9</v>
      </c>
      <c r="D211" s="12">
        <v>177949660118.43524</v>
      </c>
      <c r="E211" s="12">
        <v>177949660118.43524</v>
      </c>
      <c r="F211" s="12">
        <v>0.5954957205943423</v>
      </c>
      <c r="G211" s="12">
        <v>0</v>
      </c>
      <c r="H211" s="12">
        <v>55700277474.797478</v>
      </c>
      <c r="I211" s="12">
        <v>52160013873.739876</v>
      </c>
      <c r="J211" s="12">
        <v>52160013873.739876</v>
      </c>
      <c r="K211" s="12">
        <v>-1.2067143727335662E-12</v>
      </c>
      <c r="L211" s="12">
        <v>-1.2067143727335662E-12</v>
      </c>
      <c r="M211" s="12">
        <v>0</v>
      </c>
      <c r="N211" s="12">
        <v>2.0000000000000001E-4</v>
      </c>
      <c r="O211" s="12">
        <v>541.62675155208149</v>
      </c>
      <c r="P211" s="12">
        <v>541.62675155208149</v>
      </c>
      <c r="Q211" s="12">
        <v>9.3184228539367521E-10</v>
      </c>
      <c r="R211" s="12">
        <v>0</v>
      </c>
      <c r="S211" s="12">
        <v>1.4720339906626912E-4</v>
      </c>
      <c r="T211" s="12">
        <v>1.0379868199471198E-5</v>
      </c>
      <c r="U211" s="12">
        <v>1.0379868199471198E-5</v>
      </c>
      <c r="V211" s="12">
        <v>0</v>
      </c>
      <c r="W211" s="12">
        <v>0</v>
      </c>
      <c r="X211" s="12">
        <v>2.5466504806368135</v>
      </c>
      <c r="Y211" s="12">
        <v>5333.3217718834385</v>
      </c>
      <c r="Z211" s="12">
        <f t="shared" si="62"/>
        <v>4.0000000000000002E-4</v>
      </c>
      <c r="AA211" s="12">
        <f t="shared" si="62"/>
        <v>6.0000000000000006E-4</v>
      </c>
      <c r="AB211" s="5">
        <v>2</v>
      </c>
    </row>
    <row r="212" spans="1:28" x14ac:dyDescent="0.25">
      <c r="C212" s="5">
        <v>10</v>
      </c>
      <c r="D212" s="12">
        <v>179021889806.82382</v>
      </c>
      <c r="E212" s="12">
        <v>179021889806.82382</v>
      </c>
      <c r="F212" s="12">
        <v>0.59845688944423503</v>
      </c>
      <c r="G212" s="12">
        <v>0</v>
      </c>
      <c r="H212" s="12">
        <v>55952220937.732086</v>
      </c>
      <c r="I212" s="12">
        <v>52172611046.886604</v>
      </c>
      <c r="J212" s="12">
        <v>52172611046.886604</v>
      </c>
      <c r="K212" s="12">
        <v>-8.2655276885419015E-13</v>
      </c>
      <c r="L212" s="12">
        <v>-8.2655276885419015E-13</v>
      </c>
      <c r="M212" s="12">
        <v>0</v>
      </c>
      <c r="N212" s="12">
        <v>2.0000000000000001E-4</v>
      </c>
      <c r="O212" s="12">
        <v>553.81031751382739</v>
      </c>
      <c r="P212" s="12">
        <v>553.81031751382739</v>
      </c>
      <c r="Q212" s="12">
        <v>6.6757458806385306E-10</v>
      </c>
      <c r="R212" s="12">
        <v>0</v>
      </c>
      <c r="S212" s="12">
        <v>1.5028970648721805E-4</v>
      </c>
      <c r="T212" s="12">
        <v>1.026019505457726E-5</v>
      </c>
      <c r="U212" s="12">
        <v>1.026019505457726E-5</v>
      </c>
      <c r="V212" s="12">
        <v>0</v>
      </c>
      <c r="W212" s="12">
        <v>0</v>
      </c>
      <c r="X212" s="12">
        <v>2.5319537786322952</v>
      </c>
      <c r="Y212" s="12">
        <v>5322.8241275944965</v>
      </c>
      <c r="Z212" s="12">
        <f t="shared" si="62"/>
        <v>6.0000000000000006E-4</v>
      </c>
      <c r="AA212" s="12">
        <f t="shared" si="62"/>
        <v>8.0000000000000004E-4</v>
      </c>
      <c r="AB212" s="5">
        <v>2</v>
      </c>
    </row>
    <row r="213" spans="1:28" x14ac:dyDescent="0.25">
      <c r="C213" s="5">
        <v>11</v>
      </c>
      <c r="D213" s="12">
        <v>180007307989.71136</v>
      </c>
      <c r="E213" s="12">
        <v>180007307989.71136</v>
      </c>
      <c r="F213" s="12">
        <v>0.60117831159742119</v>
      </c>
      <c r="G213" s="12">
        <v>0</v>
      </c>
      <c r="H213" s="12">
        <v>56183766167.382019</v>
      </c>
      <c r="I213" s="12">
        <v>52184188308.369102</v>
      </c>
      <c r="J213" s="12">
        <v>52184188308.369102</v>
      </c>
      <c r="K213" s="12">
        <v>-4.771703921533319E-13</v>
      </c>
      <c r="L213" s="12">
        <v>-4.771703921533319E-13</v>
      </c>
      <c r="M213" s="12">
        <v>0</v>
      </c>
      <c r="N213" s="12">
        <v>2.0000000000000001E-4</v>
      </c>
      <c r="O213" s="12">
        <v>565.007458910982</v>
      </c>
      <c r="P213" s="12">
        <v>565.007458910982</v>
      </c>
      <c r="Q213" s="12">
        <v>4.2470293759687929E-10</v>
      </c>
      <c r="R213" s="12">
        <v>0</v>
      </c>
      <c r="S213" s="12">
        <v>1.531261355504297E-4</v>
      </c>
      <c r="T213" s="12">
        <v>1.0150211070493543E-5</v>
      </c>
      <c r="U213" s="12">
        <v>1.0150211070493543E-5</v>
      </c>
      <c r="V213" s="12">
        <v>0</v>
      </c>
      <c r="W213" s="12">
        <v>0</v>
      </c>
      <c r="X213" s="12">
        <v>2.5184469735693824</v>
      </c>
      <c r="Y213" s="12">
        <v>5313.1764096924162</v>
      </c>
      <c r="Z213" s="12">
        <f t="shared" si="62"/>
        <v>8.0000000000000004E-4</v>
      </c>
      <c r="AA213" s="12">
        <f t="shared" si="62"/>
        <v>1E-3</v>
      </c>
      <c r="AB213" s="5">
        <v>2</v>
      </c>
    </row>
    <row r="214" spans="1:28" x14ac:dyDescent="0.25">
      <c r="B214" t="s">
        <v>230</v>
      </c>
      <c r="C214" s="14">
        <v>12</v>
      </c>
      <c r="D214" s="12">
        <v>180920287675.01492</v>
      </c>
      <c r="E214" s="12">
        <v>180920287675.01492</v>
      </c>
      <c r="F214" s="12">
        <v>0.60369968088422832</v>
      </c>
      <c r="G214" s="12">
        <v>0</v>
      </c>
      <c r="H214" s="12">
        <v>56398290411.576385</v>
      </c>
      <c r="I214" s="12">
        <v>52194914520.578819</v>
      </c>
      <c r="J214" s="12">
        <v>52194914520.578819</v>
      </c>
      <c r="K214" s="12">
        <v>-1.5347125825236704E-13</v>
      </c>
      <c r="L214" s="12">
        <v>-1.5347125825236704E-13</v>
      </c>
      <c r="M214" s="12">
        <v>0</v>
      </c>
      <c r="N214" s="12">
        <v>2.0000000000000001E-4</v>
      </c>
      <c r="O214" s="12">
        <v>575.38149381981475</v>
      </c>
      <c r="P214" s="12">
        <v>575.38149381981475</v>
      </c>
      <c r="Q214" s="12">
        <v>1.996848824573345E-10</v>
      </c>
      <c r="R214" s="12">
        <v>0</v>
      </c>
      <c r="S214" s="12">
        <v>1.5575405754181073E-4</v>
      </c>
      <c r="T214" s="12">
        <v>1.0048312054501216E-5</v>
      </c>
      <c r="U214" s="12">
        <v>1.0048312054501216E-5</v>
      </c>
      <c r="V214" s="12">
        <v>0</v>
      </c>
      <c r="W214" s="12">
        <v>0</v>
      </c>
      <c r="X214" s="12">
        <v>2.5059330593247107</v>
      </c>
      <c r="Y214" s="12">
        <v>5304.2378995176505</v>
      </c>
      <c r="Z214" s="12">
        <f t="shared" si="62"/>
        <v>1E-3</v>
      </c>
      <c r="AA214" s="12">
        <f t="shared" si="62"/>
        <v>1.2000000000000001E-3</v>
      </c>
      <c r="AB214" s="5">
        <v>2</v>
      </c>
    </row>
    <row r="218" spans="1:28" x14ac:dyDescent="0.25">
      <c r="A218" s="56" t="s">
        <v>299</v>
      </c>
      <c r="C218" s="3" t="s">
        <v>0</v>
      </c>
      <c r="D218" s="3" t="s">
        <v>1</v>
      </c>
      <c r="E218" s="3" t="s">
        <v>2</v>
      </c>
      <c r="F218" s="3" t="s">
        <v>3</v>
      </c>
      <c r="G218" s="3" t="s">
        <v>4</v>
      </c>
      <c r="H218" s="3" t="s">
        <v>232</v>
      </c>
      <c r="I218" s="3" t="s">
        <v>6</v>
      </c>
      <c r="J218" s="3" t="s">
        <v>7</v>
      </c>
      <c r="K218" s="3" t="s">
        <v>8</v>
      </c>
      <c r="L218" s="3" t="s">
        <v>9</v>
      </c>
      <c r="M218" s="3" t="s">
        <v>10</v>
      </c>
      <c r="N218" s="3" t="s">
        <v>11</v>
      </c>
      <c r="O218" s="3" t="s">
        <v>12</v>
      </c>
      <c r="P218" s="3" t="s">
        <v>13</v>
      </c>
      <c r="Q218" s="3" t="s">
        <v>14</v>
      </c>
      <c r="R218" s="3" t="s">
        <v>15</v>
      </c>
      <c r="S218" s="3" t="s">
        <v>16</v>
      </c>
      <c r="T218" s="3" t="s">
        <v>21</v>
      </c>
      <c r="U218" s="3" t="s">
        <v>22</v>
      </c>
      <c r="V218" s="3" t="s">
        <v>23</v>
      </c>
      <c r="W218" s="3" t="s">
        <v>24</v>
      </c>
      <c r="X218" s="3" t="s">
        <v>83</v>
      </c>
      <c r="Y218" s="3" t="s">
        <v>17</v>
      </c>
      <c r="Z218" s="3" t="s">
        <v>18</v>
      </c>
      <c r="AA218" s="3" t="s">
        <v>19</v>
      </c>
      <c r="AB218" s="3" t="s">
        <v>20</v>
      </c>
    </row>
    <row r="219" spans="1:28" x14ac:dyDescent="0.25">
      <c r="A219" s="50" t="s">
        <v>204</v>
      </c>
      <c r="B219" t="s">
        <v>229</v>
      </c>
      <c r="C219" s="14">
        <v>1</v>
      </c>
      <c r="D219" s="12">
        <v>152136482907.22629</v>
      </c>
      <c r="E219" s="12">
        <v>152136482907.22629</v>
      </c>
      <c r="F219" s="12">
        <v>0.52073921040451498</v>
      </c>
      <c r="G219" s="12">
        <v>0</v>
      </c>
      <c r="H219" s="12">
        <v>49172009712.959541</v>
      </c>
      <c r="I219" s="12">
        <v>50187767152.314651</v>
      </c>
      <c r="J219" s="12">
        <v>50187767152.314651</v>
      </c>
      <c r="K219" s="12">
        <v>-8.2155317545649134E-12</v>
      </c>
      <c r="L219" s="12">
        <v>-8.2155317545649134E-12</v>
      </c>
      <c r="M219" s="12">
        <v>0</v>
      </c>
      <c r="N219" s="12">
        <v>2.0000000000000001E-4</v>
      </c>
      <c r="O219" s="12">
        <v>297.66213081364606</v>
      </c>
      <c r="P219" s="12">
        <v>297.66213081364606</v>
      </c>
      <c r="Q219" s="12">
        <v>5.8008914230259697E-9</v>
      </c>
      <c r="R219" s="12">
        <v>0</v>
      </c>
      <c r="S219" s="12">
        <v>8.506961898375433E-5</v>
      </c>
      <c r="T219" s="12">
        <v>1.2252878719677553E-5</v>
      </c>
      <c r="U219" s="12">
        <v>1.2252878719677553E-5</v>
      </c>
      <c r="V219" s="12">
        <v>0</v>
      </c>
      <c r="W219" s="12">
        <v>0</v>
      </c>
      <c r="X219" s="12">
        <v>2.7342716556329161</v>
      </c>
      <c r="Y219" s="12">
        <v>5350.1940397377966</v>
      </c>
      <c r="Z219" s="12">
        <v>-1.1999999999999999E-3</v>
      </c>
      <c r="AA219" s="12">
        <v>-1E-3</v>
      </c>
      <c r="AB219" s="5">
        <v>2</v>
      </c>
    </row>
    <row r="220" spans="1:28" x14ac:dyDescent="0.25">
      <c r="C220" s="5">
        <v>2</v>
      </c>
      <c r="D220" s="12">
        <v>148394962512.21628</v>
      </c>
      <c r="E220" s="12">
        <v>148394962512.21628</v>
      </c>
      <c r="F220" s="12">
        <v>0.50346938422081999</v>
      </c>
      <c r="G220" s="12">
        <v>0</v>
      </c>
      <c r="H220" s="12">
        <v>47367047464.637367</v>
      </c>
      <c r="I220" s="12">
        <v>46805852373.231865</v>
      </c>
      <c r="J220" s="12">
        <v>46805852373.231865</v>
      </c>
      <c r="K220" s="12">
        <v>-5.2554839353894172E-12</v>
      </c>
      <c r="L220" s="12">
        <v>-5.2554839353894172E-12</v>
      </c>
      <c r="M220" s="12">
        <v>0</v>
      </c>
      <c r="N220" s="12">
        <v>2.0000000000000001E-4</v>
      </c>
      <c r="O220" s="12">
        <v>353.84022031075523</v>
      </c>
      <c r="P220" s="12">
        <v>353.84022031075523</v>
      </c>
      <c r="Q220" s="12">
        <v>3.7370269635507894E-9</v>
      </c>
      <c r="R220" s="12">
        <v>0</v>
      </c>
      <c r="S220" s="12">
        <v>9.8633831441807726E-5</v>
      </c>
      <c r="T220" s="12">
        <v>1.0654402454297251E-5</v>
      </c>
      <c r="U220" s="12">
        <v>1.0654402454297251E-5</v>
      </c>
      <c r="V220" s="12">
        <v>0</v>
      </c>
      <c r="W220" s="12">
        <v>0</v>
      </c>
      <c r="X220" s="12">
        <v>2.453172231229487</v>
      </c>
      <c r="Y220" s="12">
        <v>4915.1230223067769</v>
      </c>
      <c r="Z220" s="12">
        <f t="shared" ref="Z220:AA220" si="63">Z219+0.0002</f>
        <v>-9.999999999999998E-4</v>
      </c>
      <c r="AA220" s="12">
        <f t="shared" si="63"/>
        <v>-8.0000000000000004E-4</v>
      </c>
      <c r="AB220" s="5">
        <v>2</v>
      </c>
    </row>
    <row r="221" spans="1:28" x14ac:dyDescent="0.25">
      <c r="C221" s="5">
        <v>3</v>
      </c>
      <c r="D221" s="12">
        <v>141631388603.32083</v>
      </c>
      <c r="E221" s="12">
        <v>141631388603.32083</v>
      </c>
      <c r="F221" s="12">
        <v>0.47785357505891135</v>
      </c>
      <c r="G221" s="12">
        <v>0</v>
      </c>
      <c r="H221" s="12">
        <v>44851988643.064888</v>
      </c>
      <c r="I221" s="12">
        <v>43388432765.48658</v>
      </c>
      <c r="J221" s="12">
        <v>43388432765.48658</v>
      </c>
      <c r="K221" s="12">
        <v>-3.3669124270168505E-12</v>
      </c>
      <c r="L221" s="12">
        <v>-3.3669124270168505E-12</v>
      </c>
      <c r="M221" s="12">
        <v>0</v>
      </c>
      <c r="N221" s="12">
        <v>2.0000000000000001E-4</v>
      </c>
      <c r="O221" s="12">
        <v>375.67922301976824</v>
      </c>
      <c r="P221" s="12">
        <v>375.67922301976824</v>
      </c>
      <c r="Q221" s="12">
        <v>2.4179946347007454E-9</v>
      </c>
      <c r="R221" s="12">
        <v>0</v>
      </c>
      <c r="S221" s="12">
        <v>1.0349936087754485E-4</v>
      </c>
      <c r="T221" s="12">
        <v>9.3932220612108464E-6</v>
      </c>
      <c r="U221" s="12">
        <v>9.3932220612108464E-6</v>
      </c>
      <c r="V221" s="12">
        <v>0</v>
      </c>
      <c r="W221" s="12">
        <v>0</v>
      </c>
      <c r="X221" s="12">
        <v>2.2134951069323261</v>
      </c>
      <c r="Y221" s="12">
        <v>4509.6393620945182</v>
      </c>
      <c r="Z221" s="12">
        <f t="shared" ref="Z221:AA221" si="64">Z220+0.0002</f>
        <v>-7.9999999999999982E-4</v>
      </c>
      <c r="AA221" s="12">
        <f t="shared" si="64"/>
        <v>-6.0000000000000006E-4</v>
      </c>
      <c r="AB221" s="5">
        <v>2</v>
      </c>
    </row>
    <row r="222" spans="1:28" x14ac:dyDescent="0.25">
      <c r="C222" s="5">
        <v>4</v>
      </c>
      <c r="D222" s="12">
        <v>133841228867.74435</v>
      </c>
      <c r="E222" s="12">
        <v>133841228867.74435</v>
      </c>
      <c r="F222" s="12">
        <v>0.4494026513645204</v>
      </c>
      <c r="G222" s="12">
        <v>0</v>
      </c>
      <c r="H222" s="12">
        <v>42095711367.112259</v>
      </c>
      <c r="I222" s="12">
        <v>39958952235.022278</v>
      </c>
      <c r="J222" s="12">
        <v>39958952235.022278</v>
      </c>
      <c r="K222" s="12">
        <v>-1.8423193820436931E-12</v>
      </c>
      <c r="L222" s="12">
        <v>-1.8423193820436931E-12</v>
      </c>
      <c r="M222" s="12">
        <v>0</v>
      </c>
      <c r="N222" s="12">
        <v>2.0000000000000001E-4</v>
      </c>
      <c r="O222" s="12">
        <v>385.85330330571435</v>
      </c>
      <c r="P222" s="12">
        <v>385.85330330571435</v>
      </c>
      <c r="Q222" s="12">
        <v>1.3519803629576195E-9</v>
      </c>
      <c r="R222" s="12">
        <v>0</v>
      </c>
      <c r="S222" s="12">
        <v>1.0540996424712506E-4</v>
      </c>
      <c r="T222" s="12">
        <v>8.2466204339550143E-6</v>
      </c>
      <c r="U222" s="12">
        <v>8.2466204339550143E-6</v>
      </c>
      <c r="V222" s="12">
        <v>0</v>
      </c>
      <c r="W222" s="12">
        <v>0</v>
      </c>
      <c r="X222" s="12">
        <v>1.9878890591406742</v>
      </c>
      <c r="Y222" s="12">
        <v>4114.2064708147673</v>
      </c>
      <c r="Z222" s="12">
        <f t="shared" ref="Z222:AA222" si="65">Z221+0.0002</f>
        <v>-5.9999999999999984E-4</v>
      </c>
      <c r="AA222" s="12">
        <f t="shared" si="65"/>
        <v>-4.0000000000000007E-4</v>
      </c>
      <c r="AB222" s="5">
        <v>2</v>
      </c>
    </row>
    <row r="223" spans="1:28" x14ac:dyDescent="0.25">
      <c r="C223" s="5">
        <v>5</v>
      </c>
      <c r="D223" s="12">
        <v>125510905361.10312</v>
      </c>
      <c r="E223" s="12">
        <v>125510905361.10312</v>
      </c>
      <c r="F223" s="12">
        <v>0.41945996135360331</v>
      </c>
      <c r="G223" s="12">
        <v>0</v>
      </c>
      <c r="H223" s="12">
        <v>39212510977.103355</v>
      </c>
      <c r="I223" s="12">
        <v>36523125548.855171</v>
      </c>
      <c r="J223" s="12">
        <v>36523125548.855171</v>
      </c>
      <c r="K223" s="12">
        <v>-5.0924269572881686E-13</v>
      </c>
      <c r="L223" s="12">
        <v>-5.0924269572881686E-13</v>
      </c>
      <c r="M223" s="12">
        <v>0</v>
      </c>
      <c r="N223" s="12">
        <v>2.0000000000000001E-4</v>
      </c>
      <c r="O223" s="12">
        <v>389.88959333442301</v>
      </c>
      <c r="P223" s="12">
        <v>389.88959333442301</v>
      </c>
      <c r="Q223" s="12">
        <v>4.1909786093333923E-10</v>
      </c>
      <c r="R223" s="12">
        <v>0</v>
      </c>
      <c r="S223" s="12">
        <v>1.0576575946951609E-4</v>
      </c>
      <c r="T223" s="12">
        <v>7.1603072858759065E-6</v>
      </c>
      <c r="U223" s="12">
        <v>7.1603072858759065E-6</v>
      </c>
      <c r="V223" s="12">
        <v>0</v>
      </c>
      <c r="W223" s="12">
        <v>0</v>
      </c>
      <c r="X223" s="12">
        <v>1.7696868596689712</v>
      </c>
      <c r="Y223" s="12">
        <v>3724.0620426206933</v>
      </c>
      <c r="Z223" s="12">
        <f t="shared" ref="Z223:AA223" si="66">Z222+0.0002</f>
        <v>-3.9999999999999986E-4</v>
      </c>
      <c r="AA223" s="12">
        <f t="shared" si="66"/>
        <v>-2.0000000000000006E-4</v>
      </c>
      <c r="AB223" s="5">
        <v>2</v>
      </c>
    </row>
    <row r="224" spans="1:28" x14ac:dyDescent="0.25">
      <c r="C224" s="5">
        <v>6</v>
      </c>
      <c r="D224" s="12">
        <v>116841849187.27722</v>
      </c>
      <c r="E224" s="12">
        <v>116841849187.27722</v>
      </c>
      <c r="F224" s="12">
        <v>0.38858179582529417</v>
      </c>
      <c r="G224" s="12">
        <v>0</v>
      </c>
      <c r="H224" s="12">
        <v>36249718050.062729</v>
      </c>
      <c r="I224" s="12">
        <v>33083319235.836472</v>
      </c>
      <c r="J224" s="12">
        <v>33083319235.836472</v>
      </c>
      <c r="K224" s="12">
        <v>7.037355122116987E-13</v>
      </c>
      <c r="L224" s="12">
        <v>7.037355122116987E-13</v>
      </c>
      <c r="M224" s="12">
        <v>0</v>
      </c>
      <c r="N224" s="12">
        <v>2.0000000000000001E-4</v>
      </c>
      <c r="O224" s="12">
        <v>390.07692092650547</v>
      </c>
      <c r="P224" s="12">
        <v>390.07692092650547</v>
      </c>
      <c r="Q224" s="12">
        <v>-4.3029870245607135E-10</v>
      </c>
      <c r="R224" s="12">
        <v>0</v>
      </c>
      <c r="S224" s="12">
        <v>1.0514654611326838E-4</v>
      </c>
      <c r="T224" s="12">
        <v>6.1118005928868724E-6</v>
      </c>
      <c r="U224" s="12">
        <v>6.1118005928868724E-6</v>
      </c>
      <c r="V224" s="12">
        <v>0</v>
      </c>
      <c r="W224" s="12">
        <v>0</v>
      </c>
      <c r="X224" s="12">
        <v>1.5561275581907854</v>
      </c>
      <c r="Y224" s="12">
        <v>3337.2339701362753</v>
      </c>
      <c r="Z224" s="12">
        <f t="shared" ref="Z224:AA224" si="67">Z223+0.0002</f>
        <v>-1.9999999999999985E-4</v>
      </c>
      <c r="AA224" s="12">
        <f t="shared" si="67"/>
        <v>0</v>
      </c>
      <c r="AB224" s="5">
        <v>2</v>
      </c>
    </row>
    <row r="225" spans="1:28" x14ac:dyDescent="0.25">
      <c r="C225" s="5">
        <v>7</v>
      </c>
      <c r="D225" s="12">
        <v>118326295958.55444</v>
      </c>
      <c r="E225" s="12">
        <v>118326295958.55444</v>
      </c>
      <c r="F225" s="12">
        <v>0.39268138156334265</v>
      </c>
      <c r="G225" s="12">
        <v>0</v>
      </c>
      <c r="H225" s="12">
        <v>36598520796.47776</v>
      </c>
      <c r="I225" s="12">
        <v>33100759373.157219</v>
      </c>
      <c r="J225" s="12">
        <v>33100759373.157219</v>
      </c>
      <c r="K225" s="12">
        <v>1.2300496700395903E-12</v>
      </c>
      <c r="L225" s="12">
        <v>1.2300496700395903E-12</v>
      </c>
      <c r="M225" s="12">
        <v>0</v>
      </c>
      <c r="N225" s="12">
        <v>2.0000000000000001E-4</v>
      </c>
      <c r="O225" s="12">
        <v>406.94444040522569</v>
      </c>
      <c r="P225" s="12">
        <v>406.94444040522569</v>
      </c>
      <c r="Q225" s="12">
        <v>-7.9616371654990524E-10</v>
      </c>
      <c r="R225" s="12">
        <v>0</v>
      </c>
      <c r="S225" s="12">
        <v>1.0941937975685251E-4</v>
      </c>
      <c r="T225" s="12">
        <v>5.9461192883397316E-6</v>
      </c>
      <c r="U225" s="12">
        <v>5.9461192883397316E-6</v>
      </c>
      <c r="V225" s="12">
        <v>0</v>
      </c>
      <c r="W225" s="12">
        <v>0</v>
      </c>
      <c r="X225" s="12">
        <v>1.535780731316575</v>
      </c>
      <c r="Y225" s="12">
        <v>3322.7005223689821</v>
      </c>
      <c r="Z225" s="12">
        <f t="shared" ref="Z225:AA225" si="68">Z224+0.0002</f>
        <v>0</v>
      </c>
      <c r="AA225" s="12">
        <f t="shared" si="68"/>
        <v>2.0000000000000001E-4</v>
      </c>
      <c r="AB225" s="5">
        <v>2</v>
      </c>
    </row>
    <row r="226" spans="1:28" x14ac:dyDescent="0.25">
      <c r="C226" s="5">
        <v>8</v>
      </c>
      <c r="D226" s="12">
        <v>130025810584.89587</v>
      </c>
      <c r="E226" s="12">
        <v>130025810584.89587</v>
      </c>
      <c r="F226" s="12">
        <v>0.43192874192710662</v>
      </c>
      <c r="G226" s="12">
        <v>0</v>
      </c>
      <c r="H226" s="12">
        <v>40273385218.156479</v>
      </c>
      <c r="I226" s="12">
        <v>36576169260.907822</v>
      </c>
      <c r="J226" s="12">
        <v>36576169260.907822</v>
      </c>
      <c r="K226" s="12">
        <v>1.0915277640221208E-12</v>
      </c>
      <c r="L226" s="12">
        <v>1.0915277640221208E-12</v>
      </c>
      <c r="M226" s="12">
        <v>0</v>
      </c>
      <c r="N226" s="12">
        <v>2.0000000000000001E-4</v>
      </c>
      <c r="O226" s="12">
        <v>441.19170350801716</v>
      </c>
      <c r="P226" s="12">
        <v>441.19170350801716</v>
      </c>
      <c r="Q226" s="12">
        <v>-6.9367081174463582E-10</v>
      </c>
      <c r="R226" s="12">
        <v>0</v>
      </c>
      <c r="S226" s="12">
        <v>1.1876146892241688E-4</v>
      </c>
      <c r="T226" s="12">
        <v>6.6563920213756728E-6</v>
      </c>
      <c r="U226" s="12">
        <v>6.6563920213756728E-6</v>
      </c>
      <c r="V226" s="12">
        <v>0</v>
      </c>
      <c r="W226" s="12">
        <v>0</v>
      </c>
      <c r="X226" s="12">
        <v>1.707802528940872</v>
      </c>
      <c r="Y226" s="12">
        <v>3679.8589492434803</v>
      </c>
      <c r="Z226" s="12">
        <f t="shared" ref="Z226:AA226" si="69">Z225+0.0002</f>
        <v>2.0000000000000001E-4</v>
      </c>
      <c r="AA226" s="12">
        <f t="shared" si="69"/>
        <v>4.0000000000000002E-4</v>
      </c>
      <c r="AB226" s="5">
        <v>2</v>
      </c>
    </row>
    <row r="227" spans="1:28" x14ac:dyDescent="0.25">
      <c r="C227" s="5">
        <v>9</v>
      </c>
      <c r="D227" s="12">
        <v>141592094190.38739</v>
      </c>
      <c r="E227" s="12">
        <v>141592094190.38739</v>
      </c>
      <c r="F227" s="12">
        <v>0.4708081591597929</v>
      </c>
      <c r="G227" s="12">
        <v>0</v>
      </c>
      <c r="H227" s="12">
        <v>43916944141.464142</v>
      </c>
      <c r="I227" s="12">
        <v>40050013873.739876</v>
      </c>
      <c r="J227" s="12">
        <v>40050013873.739876</v>
      </c>
      <c r="K227" s="12">
        <v>9.0576848049002036E-13</v>
      </c>
      <c r="L227" s="12">
        <v>9.0576848049002036E-13</v>
      </c>
      <c r="M227" s="12">
        <v>0</v>
      </c>
      <c r="N227" s="12">
        <v>2.0000000000000001E-4</v>
      </c>
      <c r="O227" s="12">
        <v>473.92508488541483</v>
      </c>
      <c r="P227" s="12">
        <v>473.92508488541483</v>
      </c>
      <c r="Q227" s="12">
        <v>-5.5834104793965799E-10</v>
      </c>
      <c r="R227" s="12">
        <v>0</v>
      </c>
      <c r="S227" s="12">
        <v>1.2772006573293578E-4</v>
      </c>
      <c r="T227" s="12">
        <v>7.3815348661378652E-6</v>
      </c>
      <c r="U227" s="12">
        <v>7.3815348661378652E-6</v>
      </c>
      <c r="V227" s="12">
        <v>0</v>
      </c>
      <c r="W227" s="12">
        <v>0</v>
      </c>
      <c r="X227" s="12">
        <v>1.8816504806368135</v>
      </c>
      <c r="Y227" s="12">
        <v>4038.3217718834385</v>
      </c>
      <c r="Z227" s="12">
        <f t="shared" ref="Z227:AA227" si="70">Z226+0.0002</f>
        <v>4.0000000000000002E-4</v>
      </c>
      <c r="AA227" s="12">
        <f t="shared" si="70"/>
        <v>6.0000000000000006E-4</v>
      </c>
      <c r="AB227" s="5">
        <v>2</v>
      </c>
    </row>
    <row r="228" spans="1:28" x14ac:dyDescent="0.25">
      <c r="C228" s="5">
        <v>10</v>
      </c>
      <c r="D228" s="12">
        <v>153052199858.2182</v>
      </c>
      <c r="E228" s="12">
        <v>153052199858.2182</v>
      </c>
      <c r="F228" s="12">
        <v>0.50939434556241403</v>
      </c>
      <c r="G228" s="12">
        <v>0</v>
      </c>
      <c r="H228" s="12">
        <v>47535554271.065422</v>
      </c>
      <c r="I228" s="12">
        <v>43522611046.886604</v>
      </c>
      <c r="J228" s="12">
        <v>43522611046.886604</v>
      </c>
      <c r="K228" s="12">
        <v>6.8236355487694316E-13</v>
      </c>
      <c r="L228" s="12">
        <v>6.8236355487694316E-13</v>
      </c>
      <c r="M228" s="12">
        <v>0</v>
      </c>
      <c r="N228" s="12">
        <v>2.0000000000000001E-4</v>
      </c>
      <c r="O228" s="12">
        <v>505.45198418049404</v>
      </c>
      <c r="P228" s="12">
        <v>505.45198418049404</v>
      </c>
      <c r="Q228" s="12">
        <v>-3.9684207860281358E-10</v>
      </c>
      <c r="R228" s="12">
        <v>0</v>
      </c>
      <c r="S228" s="12">
        <v>1.3637303982055139E-4</v>
      </c>
      <c r="T228" s="12">
        <v>8.1185283879105935E-6</v>
      </c>
      <c r="U228" s="12">
        <v>8.1185283879105935E-6</v>
      </c>
      <c r="V228" s="12">
        <v>0</v>
      </c>
      <c r="W228" s="12">
        <v>0</v>
      </c>
      <c r="X228" s="12">
        <v>2.0569537786322951</v>
      </c>
      <c r="Y228" s="12">
        <v>4397.8241275944965</v>
      </c>
      <c r="Z228" s="12">
        <f t="shared" ref="Z228:AA228" si="71">Z227+0.0002</f>
        <v>6.0000000000000006E-4</v>
      </c>
      <c r="AA228" s="12">
        <f t="shared" si="71"/>
        <v>8.0000000000000004E-4</v>
      </c>
      <c r="AB228" s="5">
        <v>2</v>
      </c>
    </row>
    <row r="229" spans="1:28" x14ac:dyDescent="0.25">
      <c r="C229" s="5">
        <v>11</v>
      </c>
      <c r="D229" s="12">
        <v>164425494020.548</v>
      </c>
      <c r="E229" s="12">
        <v>164425494020.548</v>
      </c>
      <c r="F229" s="12">
        <v>0.54774078526832859</v>
      </c>
      <c r="G229" s="12">
        <v>0</v>
      </c>
      <c r="H229" s="12">
        <v>51133766167.382019</v>
      </c>
      <c r="I229" s="12">
        <v>46994188308.369102</v>
      </c>
      <c r="J229" s="12">
        <v>46994188308.369102</v>
      </c>
      <c r="K229" s="12">
        <v>4.2817940208534813E-13</v>
      </c>
      <c r="L229" s="12">
        <v>4.2817940208534813E-13</v>
      </c>
      <c r="M229" s="12">
        <v>0</v>
      </c>
      <c r="N229" s="12">
        <v>2.0000000000000001E-4</v>
      </c>
      <c r="O229" s="12">
        <v>535.99245891098201</v>
      </c>
      <c r="P229" s="12">
        <v>535.99245891098201</v>
      </c>
      <c r="Q229" s="12">
        <v>-2.1394706240312078E-10</v>
      </c>
      <c r="R229" s="12">
        <v>0</v>
      </c>
      <c r="S229" s="12">
        <v>1.4477613555042971E-4</v>
      </c>
      <c r="T229" s="12">
        <v>8.8652110704935424E-6</v>
      </c>
      <c r="U229" s="12">
        <v>8.8652110704935424E-6</v>
      </c>
      <c r="V229" s="12">
        <v>0</v>
      </c>
      <c r="W229" s="12">
        <v>0</v>
      </c>
      <c r="X229" s="12">
        <v>2.2334469735693823</v>
      </c>
      <c r="Y229" s="12">
        <v>4758.1764096924162</v>
      </c>
      <c r="Z229" s="12">
        <f t="shared" ref="Z229:AA229" si="72">Z228+0.0002</f>
        <v>8.0000000000000004E-4</v>
      </c>
      <c r="AA229" s="12">
        <f t="shared" si="72"/>
        <v>1E-3</v>
      </c>
      <c r="AB229" s="5">
        <v>2</v>
      </c>
    </row>
    <row r="230" spans="1:28" x14ac:dyDescent="0.25">
      <c r="B230" t="s">
        <v>230</v>
      </c>
      <c r="C230" s="14">
        <v>12</v>
      </c>
      <c r="D230" s="12">
        <v>175726349685.29382</v>
      </c>
      <c r="E230" s="12">
        <v>175726349685.29382</v>
      </c>
      <c r="F230" s="12">
        <v>0.58588717210786412</v>
      </c>
      <c r="G230" s="12">
        <v>0</v>
      </c>
      <c r="H230" s="12">
        <v>54714957078.243057</v>
      </c>
      <c r="I230" s="12">
        <v>50464914520.578827</v>
      </c>
      <c r="J230" s="12">
        <v>50464914520.578827</v>
      </c>
      <c r="K230" s="12">
        <v>1.4831200649385894E-13</v>
      </c>
      <c r="L230" s="12">
        <v>1.4831200649385894E-13</v>
      </c>
      <c r="M230" s="12">
        <v>0</v>
      </c>
      <c r="N230" s="12">
        <v>2.0000000000000001E-4</v>
      </c>
      <c r="O230" s="12">
        <v>565.70982715314813</v>
      </c>
      <c r="P230" s="12">
        <v>565.70982715314813</v>
      </c>
      <c r="Q230" s="12">
        <v>-1.319845087599837E-11</v>
      </c>
      <c r="R230" s="12">
        <v>0</v>
      </c>
      <c r="S230" s="12">
        <v>1.5297072420847739E-4</v>
      </c>
      <c r="T230" s="12">
        <v>9.6199787211678841E-6</v>
      </c>
      <c r="U230" s="12">
        <v>9.6199787211678841E-6</v>
      </c>
      <c r="V230" s="12">
        <v>0</v>
      </c>
      <c r="W230" s="12">
        <v>0</v>
      </c>
      <c r="X230" s="12">
        <v>2.4109330593247109</v>
      </c>
      <c r="Y230" s="12">
        <v>5119.2378995176505</v>
      </c>
      <c r="Z230" s="12">
        <f t="shared" ref="Z230:AA230" si="73">Z229+0.0002</f>
        <v>1E-3</v>
      </c>
      <c r="AA230" s="12">
        <f t="shared" si="73"/>
        <v>1.2000000000000001E-3</v>
      </c>
      <c r="AB230" s="5">
        <v>2</v>
      </c>
    </row>
    <row r="234" spans="1:28" x14ac:dyDescent="0.25">
      <c r="A234" s="56" t="s">
        <v>303</v>
      </c>
      <c r="C234" s="3" t="s">
        <v>0</v>
      </c>
      <c r="D234" s="3" t="s">
        <v>1</v>
      </c>
      <c r="E234" s="3" t="s">
        <v>2</v>
      </c>
      <c r="F234" s="3" t="s">
        <v>3</v>
      </c>
      <c r="G234" s="3" t="s">
        <v>4</v>
      </c>
      <c r="H234" s="3" t="s">
        <v>232</v>
      </c>
      <c r="I234" s="3" t="s">
        <v>6</v>
      </c>
      <c r="J234" s="3" t="s">
        <v>7</v>
      </c>
      <c r="K234" s="3" t="s">
        <v>8</v>
      </c>
      <c r="L234" s="3" t="s">
        <v>9</v>
      </c>
      <c r="M234" s="3" t="s">
        <v>10</v>
      </c>
      <c r="N234" s="3" t="s">
        <v>11</v>
      </c>
      <c r="O234" s="3" t="s">
        <v>12</v>
      </c>
      <c r="P234" s="3" t="s">
        <v>13</v>
      </c>
      <c r="Q234" s="3" t="s">
        <v>14</v>
      </c>
      <c r="R234" s="3" t="s">
        <v>15</v>
      </c>
      <c r="S234" s="3" t="s">
        <v>16</v>
      </c>
      <c r="T234" s="3" t="s">
        <v>21</v>
      </c>
      <c r="U234" s="3" t="s">
        <v>22</v>
      </c>
      <c r="V234" s="3" t="s">
        <v>23</v>
      </c>
      <c r="W234" s="3" t="s">
        <v>24</v>
      </c>
      <c r="X234" s="3" t="s">
        <v>83</v>
      </c>
      <c r="Y234" s="3" t="s">
        <v>17</v>
      </c>
      <c r="Z234" s="3" t="s">
        <v>18</v>
      </c>
      <c r="AA234" s="3" t="s">
        <v>19</v>
      </c>
      <c r="AB234" s="3" t="s">
        <v>20</v>
      </c>
    </row>
    <row r="235" spans="1:28" x14ac:dyDescent="0.25">
      <c r="A235" s="50" t="s">
        <v>204</v>
      </c>
      <c r="B235" t="s">
        <v>229</v>
      </c>
      <c r="C235" s="14">
        <v>1</v>
      </c>
      <c r="D235" s="12">
        <v>146942544917.50516</v>
      </c>
      <c r="E235" s="12">
        <v>146942544917.50516</v>
      </c>
      <c r="F235" s="12">
        <v>0.5029267016281509</v>
      </c>
      <c r="G235" s="12">
        <v>0</v>
      </c>
      <c r="H235" s="12">
        <v>47488676379.626213</v>
      </c>
      <c r="I235" s="12">
        <v>48457767152.314651</v>
      </c>
      <c r="J235" s="12">
        <v>48457767152.314651</v>
      </c>
      <c r="K235" s="12">
        <v>-7.9137484898186884E-12</v>
      </c>
      <c r="L235" s="12">
        <v>-7.9137484898186884E-12</v>
      </c>
      <c r="M235" s="12">
        <v>0</v>
      </c>
      <c r="N235" s="12">
        <v>2.0000000000000001E-4</v>
      </c>
      <c r="O235" s="12">
        <v>287.99046414697938</v>
      </c>
      <c r="P235" s="12">
        <v>287.99046414697938</v>
      </c>
      <c r="Q235" s="12">
        <v>5.5880080896926375E-9</v>
      </c>
      <c r="R235" s="12">
        <v>0</v>
      </c>
      <c r="S235" s="12">
        <v>8.2286285650421005E-5</v>
      </c>
      <c r="T235" s="12">
        <v>1.1824545386344221E-5</v>
      </c>
      <c r="U235" s="12">
        <v>1.1824545386344221E-5</v>
      </c>
      <c r="V235" s="12">
        <v>0</v>
      </c>
      <c r="W235" s="12">
        <v>0</v>
      </c>
      <c r="X235" s="12">
        <v>2.6392716556329163</v>
      </c>
      <c r="Y235" s="12">
        <v>5165.1940397377975</v>
      </c>
      <c r="Z235" s="12">
        <v>-1.1999999999999999E-3</v>
      </c>
      <c r="AA235" s="12">
        <v>-1E-3</v>
      </c>
      <c r="AB235" s="5">
        <v>2</v>
      </c>
    </row>
    <row r="236" spans="1:28" x14ac:dyDescent="0.25">
      <c r="C236" s="5">
        <v>2</v>
      </c>
      <c r="D236" s="12">
        <v>132813148543.0529</v>
      </c>
      <c r="E236" s="12">
        <v>132813148543.0529</v>
      </c>
      <c r="F236" s="12">
        <v>0.45003185789172739</v>
      </c>
      <c r="G236" s="12">
        <v>0</v>
      </c>
      <c r="H236" s="12">
        <v>42317047464.637367</v>
      </c>
      <c r="I236" s="12">
        <v>41615852373.231865</v>
      </c>
      <c r="J236" s="12">
        <v>41615852373.231865</v>
      </c>
      <c r="K236" s="12">
        <v>-4.3501341411507367E-12</v>
      </c>
      <c r="L236" s="12">
        <v>-4.3501341411507367E-12</v>
      </c>
      <c r="M236" s="12">
        <v>0</v>
      </c>
      <c r="N236" s="12">
        <v>2.0000000000000001E-4</v>
      </c>
      <c r="O236" s="12">
        <v>324.82522031075518</v>
      </c>
      <c r="P236" s="12">
        <v>324.82522031075518</v>
      </c>
      <c r="Q236" s="12">
        <v>3.0983769635507893E-9</v>
      </c>
      <c r="R236" s="12">
        <v>0</v>
      </c>
      <c r="S236" s="12">
        <v>9.0283831441807726E-5</v>
      </c>
      <c r="T236" s="12">
        <v>9.3694024542972504E-6</v>
      </c>
      <c r="U236" s="12">
        <v>9.3694024542972504E-6</v>
      </c>
      <c r="V236" s="12">
        <v>0</v>
      </c>
      <c r="W236" s="12">
        <v>0</v>
      </c>
      <c r="X236" s="12">
        <v>2.1681722312294873</v>
      </c>
      <c r="Y236" s="12">
        <v>4360.1230223067769</v>
      </c>
      <c r="Z236" s="12">
        <f t="shared" ref="Z236:AA236" si="74">Z235+0.0002</f>
        <v>-9.999999999999998E-4</v>
      </c>
      <c r="AA236" s="12">
        <f t="shared" si="74"/>
        <v>-8.0000000000000004E-4</v>
      </c>
      <c r="AB236" s="5">
        <v>2</v>
      </c>
    </row>
    <row r="237" spans="1:28" x14ac:dyDescent="0.25">
      <c r="C237" s="5">
        <v>3</v>
      </c>
      <c r="D237" s="12">
        <v>115661698654.71524</v>
      </c>
      <c r="E237" s="12">
        <v>115661698654.71524</v>
      </c>
      <c r="F237" s="12">
        <v>0.38879103117709035</v>
      </c>
      <c r="G237" s="12">
        <v>0</v>
      </c>
      <c r="H237" s="12">
        <v>36435321976.398224</v>
      </c>
      <c r="I237" s="12">
        <v>34738432765.48658</v>
      </c>
      <c r="J237" s="12">
        <v>34738432765.48658</v>
      </c>
      <c r="K237" s="12">
        <v>-1.8579961032857174E-12</v>
      </c>
      <c r="L237" s="12">
        <v>-1.8579961032857174E-12</v>
      </c>
      <c r="M237" s="12">
        <v>0</v>
      </c>
      <c r="N237" s="12">
        <v>2.0000000000000001E-4</v>
      </c>
      <c r="O237" s="12">
        <v>327.32088968643495</v>
      </c>
      <c r="P237" s="12">
        <v>327.32088968643495</v>
      </c>
      <c r="Q237" s="12">
        <v>1.3535779680340788E-9</v>
      </c>
      <c r="R237" s="12">
        <v>0</v>
      </c>
      <c r="S237" s="12">
        <v>8.9582694210878179E-5</v>
      </c>
      <c r="T237" s="12">
        <v>7.2515553945441796E-6</v>
      </c>
      <c r="U237" s="12">
        <v>7.2515553945441796E-6</v>
      </c>
      <c r="V237" s="12">
        <v>0</v>
      </c>
      <c r="W237" s="12">
        <v>0</v>
      </c>
      <c r="X237" s="12">
        <v>1.738495106932326</v>
      </c>
      <c r="Y237" s="12">
        <v>3584.6393620945182</v>
      </c>
      <c r="Z237" s="12">
        <f t="shared" ref="Z237:AA237" si="75">Z236+0.0002</f>
        <v>-7.9999999999999982E-4</v>
      </c>
      <c r="AA237" s="12">
        <f t="shared" si="75"/>
        <v>-6.0000000000000006E-4</v>
      </c>
      <c r="AB237" s="5">
        <v>2</v>
      </c>
    </row>
    <row r="238" spans="1:28" x14ac:dyDescent="0.25">
      <c r="C238" s="5">
        <v>4</v>
      </c>
      <c r="D238" s="12">
        <v>97483662939.696503</v>
      </c>
      <c r="E238" s="12">
        <v>97483662939.696503</v>
      </c>
      <c r="F238" s="12">
        <v>0.324715089929971</v>
      </c>
      <c r="G238" s="12">
        <v>0</v>
      </c>
      <c r="H238" s="12">
        <v>30312378033.778923</v>
      </c>
      <c r="I238" s="12">
        <v>27848952235.022282</v>
      </c>
      <c r="J238" s="12">
        <v>27848952235.022282</v>
      </c>
      <c r="K238" s="12">
        <v>2.7016347117989345E-13</v>
      </c>
      <c r="L238" s="12">
        <v>2.7016347117989345E-13</v>
      </c>
      <c r="M238" s="12">
        <v>0</v>
      </c>
      <c r="N238" s="12">
        <v>2.0000000000000001E-4</v>
      </c>
      <c r="O238" s="12">
        <v>318.15163663904769</v>
      </c>
      <c r="P238" s="12">
        <v>318.15163663904769</v>
      </c>
      <c r="Q238" s="12">
        <v>-1.382029703757137E-10</v>
      </c>
      <c r="R238" s="12">
        <v>0</v>
      </c>
      <c r="S238" s="12">
        <v>8.5926630913791741E-5</v>
      </c>
      <c r="T238" s="12">
        <v>5.2482871006216803E-6</v>
      </c>
      <c r="U238" s="12">
        <v>5.2482871006216803E-6</v>
      </c>
      <c r="V238" s="12">
        <v>0</v>
      </c>
      <c r="W238" s="12">
        <v>0</v>
      </c>
      <c r="X238" s="12">
        <v>1.3228890591406741</v>
      </c>
      <c r="Y238" s="12">
        <v>2819.2064708147677</v>
      </c>
      <c r="Z238" s="12">
        <f t="shared" ref="Z238:AA238" si="76">Z237+0.0002</f>
        <v>-5.9999999999999984E-4</v>
      </c>
      <c r="AA238" s="12">
        <f t="shared" si="76"/>
        <v>-4.0000000000000007E-4</v>
      </c>
      <c r="AB238" s="5">
        <v>2</v>
      </c>
    </row>
    <row r="239" spans="1:28" x14ac:dyDescent="0.25">
      <c r="C239" s="5">
        <v>5</v>
      </c>
      <c r="D239" s="12">
        <v>78765463453.613022</v>
      </c>
      <c r="E239" s="12">
        <v>78765463453.613022</v>
      </c>
      <c r="F239" s="12">
        <v>0.25914738236632551</v>
      </c>
      <c r="G239" s="12">
        <v>0</v>
      </c>
      <c r="H239" s="12">
        <v>24062510977.103355</v>
      </c>
      <c r="I239" s="12">
        <v>20953125548.855171</v>
      </c>
      <c r="J239" s="12">
        <v>20953125548.855171</v>
      </c>
      <c r="K239" s="12">
        <v>2.2068066869872232E-12</v>
      </c>
      <c r="L239" s="12">
        <v>2.2068066869872232E-12</v>
      </c>
      <c r="M239" s="12">
        <v>0</v>
      </c>
      <c r="N239" s="12">
        <v>2.0000000000000001E-4</v>
      </c>
      <c r="O239" s="12">
        <v>302.84459333442305</v>
      </c>
      <c r="P239" s="12">
        <v>302.84459333442305</v>
      </c>
      <c r="Q239" s="12">
        <v>-1.496852139066661E-9</v>
      </c>
      <c r="R239" s="12">
        <v>0</v>
      </c>
      <c r="S239" s="12">
        <v>8.0715759469516087E-5</v>
      </c>
      <c r="T239" s="12">
        <v>3.3053072858759062E-6</v>
      </c>
      <c r="U239" s="12">
        <v>3.3053072858759062E-6</v>
      </c>
      <c r="V239" s="12">
        <v>0</v>
      </c>
      <c r="W239" s="12">
        <v>0</v>
      </c>
      <c r="X239" s="12">
        <v>0.91468685966897101</v>
      </c>
      <c r="Y239" s="12">
        <v>2059.0620426206933</v>
      </c>
      <c r="Z239" s="12">
        <f t="shared" ref="Z239:AA239" si="77">Z238+0.0002</f>
        <v>-3.9999999999999986E-4</v>
      </c>
      <c r="AA239" s="12">
        <f t="shared" si="77"/>
        <v>-2.0000000000000006E-4</v>
      </c>
      <c r="AB239" s="5">
        <v>2</v>
      </c>
    </row>
    <row r="240" spans="1:28" x14ac:dyDescent="0.25">
      <c r="C240" s="5">
        <v>6</v>
      </c>
      <c r="D240" s="12">
        <v>59708531300.344864</v>
      </c>
      <c r="E240" s="12">
        <v>59708531300.344864</v>
      </c>
      <c r="F240" s="12">
        <v>0.19264419928528798</v>
      </c>
      <c r="G240" s="12">
        <v>0</v>
      </c>
      <c r="H240" s="12">
        <v>17733051383.396065</v>
      </c>
      <c r="I240" s="12">
        <v>14053319235.836472</v>
      </c>
      <c r="J240" s="12">
        <v>14053319235.836472</v>
      </c>
      <c r="K240" s="12">
        <v>4.0233514244201919E-12</v>
      </c>
      <c r="L240" s="12">
        <v>4.0233514244201919E-12</v>
      </c>
      <c r="M240" s="12">
        <v>0</v>
      </c>
      <c r="N240" s="12">
        <v>2.0000000000000001E-4</v>
      </c>
      <c r="O240" s="12">
        <v>283.68858759317209</v>
      </c>
      <c r="P240" s="12">
        <v>283.68858759317209</v>
      </c>
      <c r="Q240" s="12">
        <v>-2.7720153691227381E-9</v>
      </c>
      <c r="R240" s="12">
        <v>0</v>
      </c>
      <c r="S240" s="12">
        <v>7.4529879446601715E-5</v>
      </c>
      <c r="T240" s="12">
        <v>1.4001339262202048E-6</v>
      </c>
      <c r="U240" s="12">
        <v>1.4001339262202048E-6</v>
      </c>
      <c r="V240" s="12">
        <v>0</v>
      </c>
      <c r="W240" s="12">
        <v>0</v>
      </c>
      <c r="X240" s="12">
        <v>0.51112755819078526</v>
      </c>
      <c r="Y240" s="12">
        <v>1302.2339701362753</v>
      </c>
      <c r="Z240" s="12">
        <f t="shared" ref="Z240:AA240" si="78">Z239+0.0002</f>
        <v>-1.9999999999999985E-4</v>
      </c>
      <c r="AA240" s="12">
        <f t="shared" si="78"/>
        <v>0</v>
      </c>
      <c r="AB240" s="5">
        <v>2</v>
      </c>
    </row>
    <row r="241" spans="1:28" x14ac:dyDescent="0.25">
      <c r="C241" s="5">
        <v>7</v>
      </c>
      <c r="D241" s="12">
        <v>61192978071.622086</v>
      </c>
      <c r="E241" s="12">
        <v>61192978071.622086</v>
      </c>
      <c r="F241" s="12">
        <v>0.19674378502333645</v>
      </c>
      <c r="G241" s="12">
        <v>0</v>
      </c>
      <c r="H241" s="12">
        <v>18081854129.811096</v>
      </c>
      <c r="I241" s="12">
        <v>14070759373.157219</v>
      </c>
      <c r="J241" s="12">
        <v>14070759373.157219</v>
      </c>
      <c r="K241" s="12">
        <v>4.5496655822480835E-12</v>
      </c>
      <c r="L241" s="12">
        <v>4.5496655822480835E-12</v>
      </c>
      <c r="M241" s="12">
        <v>0</v>
      </c>
      <c r="N241" s="12">
        <v>2.0000000000000001E-4</v>
      </c>
      <c r="O241" s="12">
        <v>300.55610707189237</v>
      </c>
      <c r="P241" s="12">
        <v>300.55610707189237</v>
      </c>
      <c r="Q241" s="12">
        <v>-3.137880383216572E-9</v>
      </c>
      <c r="R241" s="12">
        <v>0</v>
      </c>
      <c r="S241" s="12">
        <v>7.8802713090185854E-5</v>
      </c>
      <c r="T241" s="12">
        <v>1.234452621673064E-6</v>
      </c>
      <c r="U241" s="12">
        <v>1.234452621673064E-6</v>
      </c>
      <c r="V241" s="12">
        <v>0</v>
      </c>
      <c r="W241" s="12">
        <v>0</v>
      </c>
      <c r="X241" s="12">
        <v>0.49078073131657485</v>
      </c>
      <c r="Y241" s="12">
        <v>1287.7005223689821</v>
      </c>
      <c r="Z241" s="12">
        <f t="shared" ref="Z241:AA241" si="79">Z240+0.0002</f>
        <v>0</v>
      </c>
      <c r="AA241" s="12">
        <f t="shared" si="79"/>
        <v>2.0000000000000001E-4</v>
      </c>
      <c r="AB241" s="5">
        <v>2</v>
      </c>
    </row>
    <row r="242" spans="1:28" x14ac:dyDescent="0.25">
      <c r="C242" s="5">
        <v>8</v>
      </c>
      <c r="D242" s="12">
        <v>83280368677.405777</v>
      </c>
      <c r="E242" s="12">
        <v>83280368677.405777</v>
      </c>
      <c r="F242" s="12">
        <v>0.27161616293982882</v>
      </c>
      <c r="G242" s="12">
        <v>0</v>
      </c>
      <c r="H242" s="12">
        <v>25123385218.156479</v>
      </c>
      <c r="I242" s="12">
        <v>21006169260.907822</v>
      </c>
      <c r="J242" s="12">
        <v>21006169260.907822</v>
      </c>
      <c r="K242" s="12">
        <v>3.8075771467381609E-12</v>
      </c>
      <c r="L242" s="12">
        <v>3.8075771467381609E-12</v>
      </c>
      <c r="M242" s="12">
        <v>0</v>
      </c>
      <c r="N242" s="12">
        <v>2.0000000000000001E-4</v>
      </c>
      <c r="O242" s="12">
        <v>354.14670350801714</v>
      </c>
      <c r="P242" s="12">
        <v>354.14670350801714</v>
      </c>
      <c r="Q242" s="12">
        <v>-2.609620811744636E-9</v>
      </c>
      <c r="R242" s="12">
        <v>0</v>
      </c>
      <c r="S242" s="12">
        <v>9.3711468922416885E-5</v>
      </c>
      <c r="T242" s="12">
        <v>2.8013920213756724E-6</v>
      </c>
      <c r="U242" s="12">
        <v>2.8013920213756724E-6</v>
      </c>
      <c r="V242" s="12">
        <v>0</v>
      </c>
      <c r="W242" s="12">
        <v>0</v>
      </c>
      <c r="X242" s="12">
        <v>0.85280252894087183</v>
      </c>
      <c r="Y242" s="12">
        <v>2014.8589492434803</v>
      </c>
      <c r="Z242" s="12">
        <f t="shared" ref="Z242:AA242" si="80">Z241+0.0002</f>
        <v>2.0000000000000001E-4</v>
      </c>
      <c r="AA242" s="12">
        <f t="shared" si="80"/>
        <v>4.0000000000000002E-4</v>
      </c>
      <c r="AB242" s="5">
        <v>2</v>
      </c>
    </row>
    <row r="243" spans="1:28" x14ac:dyDescent="0.25">
      <c r="C243" s="5">
        <v>9</v>
      </c>
      <c r="D243" s="12">
        <v>105234528262.33954</v>
      </c>
      <c r="E243" s="12">
        <v>105234528262.33954</v>
      </c>
      <c r="F243" s="12">
        <v>0.34612059772524351</v>
      </c>
      <c r="G243" s="12">
        <v>0</v>
      </c>
      <c r="H243" s="12">
        <v>32133610808.130814</v>
      </c>
      <c r="I243" s="12">
        <v>27940013873.73988</v>
      </c>
      <c r="J243" s="12">
        <v>27940013873.73988</v>
      </c>
      <c r="K243" s="12">
        <v>3.018251333713607E-12</v>
      </c>
      <c r="L243" s="12">
        <v>3.018251333713607E-12</v>
      </c>
      <c r="M243" s="12">
        <v>0</v>
      </c>
      <c r="N243" s="12">
        <v>2.0000000000000001E-4</v>
      </c>
      <c r="O243" s="12">
        <v>406.22341821874818</v>
      </c>
      <c r="P243" s="12">
        <v>406.22341821874818</v>
      </c>
      <c r="Q243" s="12">
        <v>-2.0485243812729912E-9</v>
      </c>
      <c r="R243" s="12">
        <v>0</v>
      </c>
      <c r="S243" s="12">
        <v>1.0823673239960246E-4</v>
      </c>
      <c r="T243" s="12">
        <v>4.3832015328045312E-6</v>
      </c>
      <c r="U243" s="12">
        <v>4.3832015328045312E-6</v>
      </c>
      <c r="V243" s="12">
        <v>0</v>
      </c>
      <c r="W243" s="12">
        <v>0</v>
      </c>
      <c r="X243" s="12">
        <v>1.2166504806368135</v>
      </c>
      <c r="Y243" s="12">
        <v>2743.3217718834389</v>
      </c>
      <c r="Z243" s="12">
        <f t="shared" ref="Z243:AA243" si="81">Z242+0.0002</f>
        <v>4.0000000000000002E-4</v>
      </c>
      <c r="AA243" s="12">
        <f t="shared" si="81"/>
        <v>6.0000000000000006E-4</v>
      </c>
      <c r="AB243" s="5">
        <v>2</v>
      </c>
    </row>
    <row r="244" spans="1:28" x14ac:dyDescent="0.25">
      <c r="C244" s="5">
        <v>10</v>
      </c>
      <c r="D244" s="12">
        <v>127082509909.61261</v>
      </c>
      <c r="E244" s="12">
        <v>127082509909.61261</v>
      </c>
      <c r="F244" s="12">
        <v>0.42033180168059303</v>
      </c>
      <c r="G244" s="12">
        <v>0</v>
      </c>
      <c r="H244" s="12">
        <v>39118887604.398758</v>
      </c>
      <c r="I244" s="12">
        <v>34872611046.886604</v>
      </c>
      <c r="J244" s="12">
        <v>34872611046.886604</v>
      </c>
      <c r="K244" s="12">
        <v>2.1912798786080765E-12</v>
      </c>
      <c r="L244" s="12">
        <v>2.1912798786080765E-12</v>
      </c>
      <c r="M244" s="12">
        <v>0</v>
      </c>
      <c r="N244" s="12">
        <v>2.0000000000000001E-4</v>
      </c>
      <c r="O244" s="12">
        <v>457.09365084716075</v>
      </c>
      <c r="P244" s="12">
        <v>457.09365084716075</v>
      </c>
      <c r="Q244" s="12">
        <v>-1.4612587452694802E-9</v>
      </c>
      <c r="R244" s="12">
        <v>0</v>
      </c>
      <c r="S244" s="12">
        <v>1.2245637315388473E-4</v>
      </c>
      <c r="T244" s="12">
        <v>5.9768617212439267E-6</v>
      </c>
      <c r="U244" s="12">
        <v>5.9768617212439267E-6</v>
      </c>
      <c r="V244" s="12">
        <v>0</v>
      </c>
      <c r="W244" s="12">
        <v>0</v>
      </c>
      <c r="X244" s="12">
        <v>1.581953778632295</v>
      </c>
      <c r="Y244" s="12">
        <v>3472.8241275944965</v>
      </c>
      <c r="Z244" s="12">
        <f t="shared" ref="Z244:AA244" si="82">Z243+0.0002</f>
        <v>6.0000000000000006E-4</v>
      </c>
      <c r="AA244" s="12">
        <f t="shared" si="82"/>
        <v>8.0000000000000004E-4</v>
      </c>
      <c r="AB244" s="5">
        <v>2</v>
      </c>
    </row>
    <row r="245" spans="1:28" x14ac:dyDescent="0.25">
      <c r="C245" s="5">
        <v>11</v>
      </c>
      <c r="D245" s="12">
        <v>148843680051.38464</v>
      </c>
      <c r="E245" s="12">
        <v>148843680051.38464</v>
      </c>
      <c r="F245" s="12">
        <v>0.49430325893923599</v>
      </c>
      <c r="G245" s="12">
        <v>0</v>
      </c>
      <c r="H245" s="12">
        <v>46083766167.382019</v>
      </c>
      <c r="I245" s="12">
        <v>41804188308.369102</v>
      </c>
      <c r="J245" s="12">
        <v>41804188308.369102</v>
      </c>
      <c r="K245" s="12">
        <v>1.3335291963240282E-12</v>
      </c>
      <c r="L245" s="12">
        <v>1.3335291963240282E-12</v>
      </c>
      <c r="M245" s="12">
        <v>0</v>
      </c>
      <c r="N245" s="12">
        <v>2.0000000000000001E-4</v>
      </c>
      <c r="O245" s="12">
        <v>506.97745891098202</v>
      </c>
      <c r="P245" s="12">
        <v>506.97745891098202</v>
      </c>
      <c r="Q245" s="12">
        <v>-8.5259706240312084E-10</v>
      </c>
      <c r="R245" s="12">
        <v>0</v>
      </c>
      <c r="S245" s="12">
        <v>1.364261355504297E-4</v>
      </c>
      <c r="T245" s="12">
        <v>7.580211070493542E-6</v>
      </c>
      <c r="U245" s="12">
        <v>7.580211070493542E-6</v>
      </c>
      <c r="V245" s="12">
        <v>0</v>
      </c>
      <c r="W245" s="12">
        <v>0</v>
      </c>
      <c r="X245" s="12">
        <v>1.9484469735693823</v>
      </c>
      <c r="Y245" s="12">
        <v>4203.1764096924162</v>
      </c>
      <c r="Z245" s="12">
        <f t="shared" ref="Z245:AA245" si="83">Z244+0.0002</f>
        <v>8.0000000000000004E-4</v>
      </c>
      <c r="AA245" s="12">
        <f t="shared" si="83"/>
        <v>1E-3</v>
      </c>
      <c r="AB245" s="5">
        <v>2</v>
      </c>
    </row>
    <row r="246" spans="1:28" x14ac:dyDescent="0.25">
      <c r="B246" t="s">
        <v>230</v>
      </c>
      <c r="C246" s="14">
        <v>12</v>
      </c>
      <c r="D246" s="12">
        <v>170532411695.57269</v>
      </c>
      <c r="E246" s="12">
        <v>170532411695.57269</v>
      </c>
      <c r="F246" s="12">
        <v>0.56807466333150003</v>
      </c>
      <c r="G246" s="12">
        <v>0</v>
      </c>
      <c r="H246" s="12">
        <v>53031623744.909729</v>
      </c>
      <c r="I246" s="12">
        <v>48734914520.578827</v>
      </c>
      <c r="J246" s="12">
        <v>48734914520.578827</v>
      </c>
      <c r="K246" s="12">
        <v>4.5009527124008493E-13</v>
      </c>
      <c r="L246" s="12">
        <v>4.5009527124008493E-13</v>
      </c>
      <c r="M246" s="12">
        <v>0</v>
      </c>
      <c r="N246" s="12">
        <v>2.0000000000000001E-4</v>
      </c>
      <c r="O246" s="12">
        <v>556.0381604864815</v>
      </c>
      <c r="P246" s="12">
        <v>556.0381604864815</v>
      </c>
      <c r="Q246" s="12">
        <v>-2.2608178420933124E-10</v>
      </c>
      <c r="R246" s="12">
        <v>0</v>
      </c>
      <c r="S246" s="12">
        <v>1.5018739087514408E-4</v>
      </c>
      <c r="T246" s="12">
        <v>9.1916453878345517E-6</v>
      </c>
      <c r="U246" s="12">
        <v>9.1916453878345517E-6</v>
      </c>
      <c r="V246" s="12">
        <v>0</v>
      </c>
      <c r="W246" s="12">
        <v>0</v>
      </c>
      <c r="X246" s="12">
        <v>2.3159330593247112</v>
      </c>
      <c r="Y246" s="12">
        <v>4934.2378995176514</v>
      </c>
      <c r="Z246" s="12">
        <f t="shared" ref="Z246:AA246" si="84">Z245+0.0002</f>
        <v>1E-3</v>
      </c>
      <c r="AA246" s="12">
        <f t="shared" si="84"/>
        <v>1.2000000000000001E-3</v>
      </c>
      <c r="AB246" s="5">
        <v>2</v>
      </c>
    </row>
    <row r="249" spans="1:28" x14ac:dyDescent="0.25">
      <c r="A249" s="56" t="s">
        <v>304</v>
      </c>
      <c r="C249" s="3" t="s">
        <v>0</v>
      </c>
      <c r="D249" s="3" t="s">
        <v>1</v>
      </c>
      <c r="E249" s="3" t="s">
        <v>2</v>
      </c>
      <c r="F249" s="3" t="s">
        <v>3</v>
      </c>
      <c r="G249" s="3" t="s">
        <v>4</v>
      </c>
      <c r="H249" s="3" t="s">
        <v>232</v>
      </c>
      <c r="I249" s="3" t="s">
        <v>6</v>
      </c>
      <c r="J249" s="3" t="s">
        <v>7</v>
      </c>
      <c r="K249" s="3" t="s">
        <v>8</v>
      </c>
      <c r="L249" s="3" t="s">
        <v>9</v>
      </c>
      <c r="M249" s="3" t="s">
        <v>10</v>
      </c>
      <c r="N249" s="3" t="s">
        <v>11</v>
      </c>
      <c r="O249" s="3" t="s">
        <v>12</v>
      </c>
      <c r="P249" s="3" t="s">
        <v>13</v>
      </c>
      <c r="Q249" s="3" t="s">
        <v>14</v>
      </c>
      <c r="R249" s="3" t="s">
        <v>15</v>
      </c>
      <c r="S249" s="3" t="s">
        <v>16</v>
      </c>
      <c r="T249" s="3" t="s">
        <v>21</v>
      </c>
      <c r="U249" s="3" t="s">
        <v>22</v>
      </c>
      <c r="V249" s="3" t="s">
        <v>23</v>
      </c>
      <c r="W249" s="3" t="s">
        <v>24</v>
      </c>
      <c r="X249" s="3" t="s">
        <v>83</v>
      </c>
      <c r="Y249" s="3" t="s">
        <v>17</v>
      </c>
      <c r="Z249" s="3" t="s">
        <v>18</v>
      </c>
      <c r="AA249" s="3" t="s">
        <v>19</v>
      </c>
      <c r="AB249" s="3" t="s">
        <v>20</v>
      </c>
    </row>
    <row r="250" spans="1:28" x14ac:dyDescent="0.25">
      <c r="A250" s="50" t="s">
        <v>204</v>
      </c>
      <c r="B250" t="s">
        <v>229</v>
      </c>
      <c r="C250" s="14">
        <v>1</v>
      </c>
      <c r="D250" s="12">
        <v>141748606927.78406</v>
      </c>
      <c r="E250" s="12">
        <v>141748606927.78406</v>
      </c>
      <c r="F250" s="12">
        <v>0.4851141928517867</v>
      </c>
      <c r="G250" s="12">
        <v>0</v>
      </c>
      <c r="H250" s="12">
        <v>45805343046.292877</v>
      </c>
      <c r="I250" s="12">
        <v>46727767152.314651</v>
      </c>
      <c r="J250" s="12">
        <v>46727767152.314651</v>
      </c>
      <c r="K250" s="12">
        <v>-7.6119652250724619E-12</v>
      </c>
      <c r="L250" s="12">
        <v>-7.6119652250724619E-12</v>
      </c>
      <c r="M250" s="12">
        <v>0</v>
      </c>
      <c r="N250" s="12">
        <v>2.0000000000000001E-4</v>
      </c>
      <c r="O250" s="12">
        <v>278.31879748031275</v>
      </c>
      <c r="P250" s="12">
        <v>278.31879748031275</v>
      </c>
      <c r="Q250" s="12">
        <v>5.3751247563593044E-9</v>
      </c>
      <c r="R250" s="12">
        <v>0</v>
      </c>
      <c r="S250" s="12">
        <v>7.9502952317087668E-5</v>
      </c>
      <c r="T250" s="12">
        <v>1.1396212053010888E-5</v>
      </c>
      <c r="U250" s="12">
        <v>1.1396212053010888E-5</v>
      </c>
      <c r="V250" s="12">
        <v>0</v>
      </c>
      <c r="W250" s="12">
        <v>0</v>
      </c>
      <c r="X250" s="12">
        <v>2.5442716556329166</v>
      </c>
      <c r="Y250" s="12">
        <v>4980.1940397377975</v>
      </c>
      <c r="Z250" s="12">
        <v>-1.1999999999999999E-3</v>
      </c>
      <c r="AA250" s="12">
        <v>-1E-3</v>
      </c>
      <c r="AB250" s="5">
        <v>2</v>
      </c>
    </row>
    <row r="251" spans="1:28" x14ac:dyDescent="0.25">
      <c r="C251" s="5">
        <v>2</v>
      </c>
      <c r="D251" s="12">
        <v>117231334573.88954</v>
      </c>
      <c r="E251" s="12">
        <v>117231334573.88954</v>
      </c>
      <c r="F251" s="12">
        <v>0.39659433156263479</v>
      </c>
      <c r="G251" s="12">
        <v>0</v>
      </c>
      <c r="H251" s="12">
        <v>37267047464.637367</v>
      </c>
      <c r="I251" s="12">
        <v>36425852373.231865</v>
      </c>
      <c r="J251" s="12">
        <v>36425852373.231865</v>
      </c>
      <c r="K251" s="12">
        <v>-3.4447843469120571E-12</v>
      </c>
      <c r="L251" s="12">
        <v>-3.4447843469120571E-12</v>
      </c>
      <c r="M251" s="12">
        <v>0</v>
      </c>
      <c r="N251" s="12">
        <v>2.0000000000000001E-4</v>
      </c>
      <c r="O251" s="12">
        <v>295.8102203107552</v>
      </c>
      <c r="P251" s="12">
        <v>295.8102203107552</v>
      </c>
      <c r="Q251" s="12">
        <v>2.4597269635507897E-9</v>
      </c>
      <c r="R251" s="12">
        <v>0</v>
      </c>
      <c r="S251" s="12">
        <v>8.1933831441807726E-5</v>
      </c>
      <c r="T251" s="12">
        <v>8.08440245429725E-6</v>
      </c>
      <c r="U251" s="12">
        <v>8.08440245429725E-6</v>
      </c>
      <c r="V251" s="12">
        <v>0</v>
      </c>
      <c r="W251" s="12">
        <v>0</v>
      </c>
      <c r="X251" s="12">
        <v>1.8831722312294872</v>
      </c>
      <c r="Y251" s="12">
        <v>3805.1230223067769</v>
      </c>
      <c r="Z251" s="12">
        <f t="shared" ref="Z251:AA251" si="85">Z250+0.0002</f>
        <v>-9.999999999999998E-4</v>
      </c>
      <c r="AA251" s="12">
        <f t="shared" si="85"/>
        <v>-8.0000000000000004E-4</v>
      </c>
      <c r="AB251" s="5">
        <v>2</v>
      </c>
    </row>
    <row r="252" spans="1:28" x14ac:dyDescent="0.25">
      <c r="C252" s="5">
        <v>3</v>
      </c>
      <c r="D252" s="12">
        <v>89692008706.109634</v>
      </c>
      <c r="E252" s="12">
        <v>89692008706.109634</v>
      </c>
      <c r="F252" s="12">
        <v>0.29972848729526935</v>
      </c>
      <c r="G252" s="12">
        <v>0</v>
      </c>
      <c r="H252" s="12">
        <v>28018655309.731556</v>
      </c>
      <c r="I252" s="12">
        <v>26088432765.486584</v>
      </c>
      <c r="J252" s="12">
        <v>26088432765.486584</v>
      </c>
      <c r="K252" s="12">
        <v>-3.4907977955458513E-13</v>
      </c>
      <c r="L252" s="12">
        <v>-3.4907977955458513E-13</v>
      </c>
      <c r="M252" s="12">
        <v>0</v>
      </c>
      <c r="N252" s="12">
        <v>2.0000000000000001E-4</v>
      </c>
      <c r="O252" s="12">
        <v>278.9625563531016</v>
      </c>
      <c r="P252" s="12">
        <v>278.9625563531016</v>
      </c>
      <c r="Q252" s="12">
        <v>2.8916130136741254E-10</v>
      </c>
      <c r="R252" s="12">
        <v>0</v>
      </c>
      <c r="S252" s="12">
        <v>7.5666027544211517E-5</v>
      </c>
      <c r="T252" s="12">
        <v>5.1098887278775129E-6</v>
      </c>
      <c r="U252" s="12">
        <v>5.1098887278775129E-6</v>
      </c>
      <c r="V252" s="12">
        <v>0</v>
      </c>
      <c r="W252" s="12">
        <v>0</v>
      </c>
      <c r="X252" s="12">
        <v>1.2634951069323264</v>
      </c>
      <c r="Y252" s="12">
        <v>2659.6393620945187</v>
      </c>
      <c r="Z252" s="12">
        <f t="shared" ref="Z252:AA252" si="86">Z251+0.0002</f>
        <v>-7.9999999999999982E-4</v>
      </c>
      <c r="AA252" s="12">
        <f t="shared" si="86"/>
        <v>-6.0000000000000006E-4</v>
      </c>
      <c r="AB252" s="5">
        <v>2</v>
      </c>
    </row>
    <row r="253" spans="1:28" x14ac:dyDescent="0.25">
      <c r="C253" s="5">
        <v>4</v>
      </c>
      <c r="D253" s="12">
        <v>61126097011.648666</v>
      </c>
      <c r="E253" s="12">
        <v>61126097011.648666</v>
      </c>
      <c r="F253" s="12">
        <v>0.20002752849542166</v>
      </c>
      <c r="G253" s="12">
        <v>0</v>
      </c>
      <c r="H253" s="12">
        <v>18529044700.445595</v>
      </c>
      <c r="I253" s="12">
        <v>15738952235.022285</v>
      </c>
      <c r="J253" s="12">
        <v>15738952235.022285</v>
      </c>
      <c r="K253" s="12">
        <v>2.3826463244034784E-12</v>
      </c>
      <c r="L253" s="12">
        <v>2.3826463244034784E-12</v>
      </c>
      <c r="M253" s="12">
        <v>0</v>
      </c>
      <c r="N253" s="12">
        <v>2.0000000000000001E-4</v>
      </c>
      <c r="O253" s="12">
        <v>250.44996997238107</v>
      </c>
      <c r="P253" s="12">
        <v>250.44996997238107</v>
      </c>
      <c r="Q253" s="12">
        <v>-1.6283863037090461E-9</v>
      </c>
      <c r="R253" s="12">
        <v>0</v>
      </c>
      <c r="S253" s="12">
        <v>6.6443297580458417E-5</v>
      </c>
      <c r="T253" s="12">
        <v>2.249953767288348E-6</v>
      </c>
      <c r="U253" s="12">
        <v>2.249953767288348E-6</v>
      </c>
      <c r="V253" s="12">
        <v>0</v>
      </c>
      <c r="W253" s="12">
        <v>0</v>
      </c>
      <c r="X253" s="12">
        <v>0.65788905914067453</v>
      </c>
      <c r="Y253" s="12">
        <v>1524.2064708147677</v>
      </c>
      <c r="Z253" s="12">
        <f t="shared" ref="Z253:AA253" si="87">Z252+0.0002</f>
        <v>-5.9999999999999984E-4</v>
      </c>
      <c r="AA253" s="12">
        <f t="shared" si="87"/>
        <v>-4.0000000000000007E-4</v>
      </c>
      <c r="AB253" s="5">
        <v>2</v>
      </c>
    </row>
    <row r="254" spans="1:28" x14ac:dyDescent="0.25">
      <c r="C254" s="5">
        <v>5</v>
      </c>
      <c r="D254" s="12">
        <v>32020021546.122955</v>
      </c>
      <c r="E254" s="12">
        <v>32020021546.122955</v>
      </c>
      <c r="F254" s="12">
        <v>9.8834803379047709E-2</v>
      </c>
      <c r="G254" s="12">
        <v>0</v>
      </c>
      <c r="H254" s="12">
        <v>8912510977.1033554</v>
      </c>
      <c r="I254" s="12">
        <v>5383125548.8551712</v>
      </c>
      <c r="J254" s="12">
        <v>5383125548.8551712</v>
      </c>
      <c r="K254" s="12">
        <v>4.9228560697032613E-12</v>
      </c>
      <c r="L254" s="12">
        <v>4.9228560697032613E-12</v>
      </c>
      <c r="M254" s="12">
        <v>0</v>
      </c>
      <c r="N254" s="12">
        <v>2.0000000000000001E-4</v>
      </c>
      <c r="O254" s="12">
        <v>215.79959333442304</v>
      </c>
      <c r="P254" s="12">
        <v>215.79959333442304</v>
      </c>
      <c r="Q254" s="12">
        <v>-3.4128021390666603E-9</v>
      </c>
      <c r="R254" s="12">
        <v>0</v>
      </c>
      <c r="S254" s="12">
        <v>5.5665759469516088E-5</v>
      </c>
      <c r="T254" s="12">
        <v>-5.4969271412409503E-7</v>
      </c>
      <c r="U254" s="12">
        <v>-5.4969271412409503E-7</v>
      </c>
      <c r="V254" s="12">
        <v>0</v>
      </c>
      <c r="W254" s="12">
        <v>0</v>
      </c>
      <c r="X254" s="12">
        <v>5.9686859668971248E-2</v>
      </c>
      <c r="Y254" s="12">
        <v>394.06204262069332</v>
      </c>
      <c r="Z254" s="12">
        <f t="shared" ref="Z254:AA254" si="88">Z253+0.0002</f>
        <v>-3.9999999999999986E-4</v>
      </c>
      <c r="AA254" s="12">
        <f t="shared" si="88"/>
        <v>-2.0000000000000006E-4</v>
      </c>
      <c r="AB254" s="5">
        <v>2</v>
      </c>
    </row>
    <row r="255" spans="1:28" x14ac:dyDescent="0.25">
      <c r="C255" s="5">
        <v>6</v>
      </c>
      <c r="D255" s="12">
        <v>2575213413.4125366</v>
      </c>
      <c r="E255" s="12">
        <v>2575213413.4125366</v>
      </c>
      <c r="F255" s="12">
        <v>-3.2933972547182222E-3</v>
      </c>
      <c r="G255" s="12">
        <v>0</v>
      </c>
      <c r="H255" s="12">
        <v>-783615283.27060699</v>
      </c>
      <c r="I255" s="12">
        <v>-4976680764.1635284</v>
      </c>
      <c r="J255" s="12">
        <v>-4976680764.1635284</v>
      </c>
      <c r="K255" s="12">
        <v>7.3429673366286846E-12</v>
      </c>
      <c r="L255" s="12">
        <v>7.3429673366286846E-12</v>
      </c>
      <c r="M255" s="12">
        <v>0</v>
      </c>
      <c r="N255" s="12">
        <v>2.0000000000000001E-4</v>
      </c>
      <c r="O255" s="12">
        <v>177.30025425983882</v>
      </c>
      <c r="P255" s="12">
        <v>177.30025425983882</v>
      </c>
      <c r="Q255" s="12">
        <v>-5.1137320357894036E-9</v>
      </c>
      <c r="R255" s="12">
        <v>0</v>
      </c>
      <c r="S255" s="12">
        <v>4.391321277993504E-5</v>
      </c>
      <c r="T255" s="12">
        <v>-3.3115327404464611E-6</v>
      </c>
      <c r="U255" s="12">
        <v>-3.3115327404464611E-6</v>
      </c>
      <c r="V255" s="12">
        <v>0</v>
      </c>
      <c r="W255" s="12">
        <v>0</v>
      </c>
      <c r="X255" s="12">
        <v>-0.53387244180921423</v>
      </c>
      <c r="Y255" s="12">
        <v>-732.76602986372473</v>
      </c>
      <c r="Z255" s="12">
        <f t="shared" ref="Z255:AA255" si="89">Z254+0.0002</f>
        <v>-1.9999999999999985E-4</v>
      </c>
      <c r="AA255" s="12">
        <f t="shared" si="89"/>
        <v>0</v>
      </c>
      <c r="AB255" s="5">
        <v>2</v>
      </c>
    </row>
    <row r="256" spans="1:28" x14ac:dyDescent="0.25">
      <c r="C256" s="5">
        <v>7</v>
      </c>
      <c r="D256" s="12">
        <v>4059660184.6897583</v>
      </c>
      <c r="E256" s="12">
        <v>4059660184.6897583</v>
      </c>
      <c r="F256" s="12">
        <v>8.0618848333025017E-4</v>
      </c>
      <c r="G256" s="12">
        <v>0</v>
      </c>
      <c r="H256" s="12">
        <v>-434812536.85557556</v>
      </c>
      <c r="I256" s="12">
        <v>-4959240626.8427811</v>
      </c>
      <c r="J256" s="12">
        <v>-4959240626.8427811</v>
      </c>
      <c r="K256" s="12">
        <v>7.8692814944565762E-12</v>
      </c>
      <c r="L256" s="12">
        <v>7.8692814944565762E-12</v>
      </c>
      <c r="M256" s="12">
        <v>0</v>
      </c>
      <c r="N256" s="12">
        <v>2.0000000000000001E-4</v>
      </c>
      <c r="O256" s="12">
        <v>194.16777373855905</v>
      </c>
      <c r="P256" s="12">
        <v>194.16777373855905</v>
      </c>
      <c r="Q256" s="12">
        <v>-5.4795970498832375E-9</v>
      </c>
      <c r="R256" s="12">
        <v>0</v>
      </c>
      <c r="S256" s="12">
        <v>4.8186046423519179E-5</v>
      </c>
      <c r="T256" s="12">
        <v>-3.4772140449936019E-6</v>
      </c>
      <c r="U256" s="12">
        <v>-3.4772140449936019E-6</v>
      </c>
      <c r="V256" s="12">
        <v>0</v>
      </c>
      <c r="W256" s="12">
        <v>0</v>
      </c>
      <c r="X256" s="12">
        <v>-0.55421926868342464</v>
      </c>
      <c r="Y256" s="12">
        <v>-747.29947763101791</v>
      </c>
      <c r="Z256" s="12">
        <f t="shared" ref="Z256:AA256" si="90">Z255+0.0002</f>
        <v>0</v>
      </c>
      <c r="AA256" s="12">
        <f t="shared" si="90"/>
        <v>2.0000000000000001E-4</v>
      </c>
      <c r="AB256" s="5">
        <v>2</v>
      </c>
    </row>
    <row r="257" spans="1:28" x14ac:dyDescent="0.25">
      <c r="C257" s="5">
        <v>8</v>
      </c>
      <c r="D257" s="12">
        <v>36534926769.91571</v>
      </c>
      <c r="E257" s="12">
        <v>36534926769.91571</v>
      </c>
      <c r="F257" s="12">
        <v>0.11130358395255102</v>
      </c>
      <c r="G257" s="12">
        <v>0</v>
      </c>
      <c r="H257" s="12">
        <v>9973385218.1564789</v>
      </c>
      <c r="I257" s="12">
        <v>5436169260.9078217</v>
      </c>
      <c r="J257" s="12">
        <v>5436169260.9078217</v>
      </c>
      <c r="K257" s="12">
        <v>6.5236265294541989E-12</v>
      </c>
      <c r="L257" s="12">
        <v>6.5236265294541989E-12</v>
      </c>
      <c r="M257" s="12">
        <v>0</v>
      </c>
      <c r="N257" s="12">
        <v>2.0000000000000001E-4</v>
      </c>
      <c r="O257" s="12">
        <v>267.10170350801718</v>
      </c>
      <c r="P257" s="12">
        <v>267.10170350801718</v>
      </c>
      <c r="Q257" s="12">
        <v>-4.5255708117446354E-9</v>
      </c>
      <c r="R257" s="12">
        <v>0</v>
      </c>
      <c r="S257" s="12">
        <v>6.8661468922416886E-5</v>
      </c>
      <c r="T257" s="12">
        <v>-1.0536079786243288E-6</v>
      </c>
      <c r="U257" s="12">
        <v>-1.0536079786243288E-6</v>
      </c>
      <c r="V257" s="12">
        <v>0</v>
      </c>
      <c r="W257" s="12">
        <v>0</v>
      </c>
      <c r="X257" s="12">
        <v>-2.1974710591279312E-3</v>
      </c>
      <c r="Y257" s="12">
        <v>349.85894924348031</v>
      </c>
      <c r="Z257" s="12">
        <f t="shared" ref="Z257:AA257" si="91">Z256+0.0002</f>
        <v>2.0000000000000001E-4</v>
      </c>
      <c r="AA257" s="12">
        <f t="shared" si="91"/>
        <v>4.0000000000000002E-4</v>
      </c>
      <c r="AB257" s="5">
        <v>2</v>
      </c>
    </row>
    <row r="258" spans="1:28" x14ac:dyDescent="0.25">
      <c r="C258" s="5">
        <v>9</v>
      </c>
      <c r="D258" s="12">
        <v>68876962334.291702</v>
      </c>
      <c r="E258" s="12">
        <v>68876962334.291702</v>
      </c>
      <c r="F258" s="12">
        <v>0.22143303629069416</v>
      </c>
      <c r="G258" s="12">
        <v>0</v>
      </c>
      <c r="H258" s="12">
        <v>20350277474.797485</v>
      </c>
      <c r="I258" s="12">
        <v>15830013873.739883</v>
      </c>
      <c r="J258" s="12">
        <v>15830013873.739883</v>
      </c>
      <c r="K258" s="12">
        <v>5.1307341869371919E-12</v>
      </c>
      <c r="L258" s="12">
        <v>5.1307341869371919E-12</v>
      </c>
      <c r="M258" s="12">
        <v>0</v>
      </c>
      <c r="N258" s="12">
        <v>2.0000000000000001E-4</v>
      </c>
      <c r="O258" s="12">
        <v>338.52175155208158</v>
      </c>
      <c r="P258" s="12">
        <v>338.52175155208158</v>
      </c>
      <c r="Q258" s="12">
        <v>-3.5387077146063236E-9</v>
      </c>
      <c r="R258" s="12">
        <v>0</v>
      </c>
      <c r="S258" s="12">
        <v>8.8753399066269134E-5</v>
      </c>
      <c r="T258" s="12">
        <v>1.3848681994711989E-6</v>
      </c>
      <c r="U258" s="12">
        <v>1.3848681994711989E-6</v>
      </c>
      <c r="V258" s="12">
        <v>0</v>
      </c>
      <c r="W258" s="12">
        <v>0</v>
      </c>
      <c r="X258" s="12">
        <v>0.55165048063681388</v>
      </c>
      <c r="Y258" s="12">
        <v>1448.3217718834389</v>
      </c>
      <c r="Z258" s="12">
        <f t="shared" ref="Z258:AA258" si="92">Z257+0.0002</f>
        <v>4.0000000000000002E-4</v>
      </c>
      <c r="AA258" s="12">
        <f t="shared" si="92"/>
        <v>6.0000000000000006E-4</v>
      </c>
      <c r="AB258" s="5">
        <v>2</v>
      </c>
    </row>
    <row r="259" spans="1:28" x14ac:dyDescent="0.25">
      <c r="C259" s="5">
        <v>10</v>
      </c>
      <c r="D259" s="12">
        <v>101112819961.007</v>
      </c>
      <c r="E259" s="12">
        <v>101112819961.007</v>
      </c>
      <c r="F259" s="12">
        <v>0.33126925779877203</v>
      </c>
      <c r="G259" s="12">
        <v>0</v>
      </c>
      <c r="H259" s="12">
        <v>30702220937.73209</v>
      </c>
      <c r="I259" s="12">
        <v>26222611046.886608</v>
      </c>
      <c r="J259" s="12">
        <v>26222611046.886608</v>
      </c>
      <c r="K259" s="12">
        <v>3.7001962023392088E-12</v>
      </c>
      <c r="L259" s="12">
        <v>3.7001962023392088E-12</v>
      </c>
      <c r="M259" s="12">
        <v>0</v>
      </c>
      <c r="N259" s="12">
        <v>2.0000000000000001E-4</v>
      </c>
      <c r="O259" s="12">
        <v>408.73531751382745</v>
      </c>
      <c r="P259" s="12">
        <v>408.73531751382745</v>
      </c>
      <c r="Q259" s="12">
        <v>-2.5256754119361464E-9</v>
      </c>
      <c r="R259" s="12">
        <v>0</v>
      </c>
      <c r="S259" s="12">
        <v>1.0853970648721806E-4</v>
      </c>
      <c r="T259" s="12">
        <v>3.8351950545772599E-6</v>
      </c>
      <c r="U259" s="12">
        <v>3.8351950545772599E-6</v>
      </c>
      <c r="V259" s="12">
        <v>0</v>
      </c>
      <c r="W259" s="12">
        <v>0</v>
      </c>
      <c r="X259" s="12">
        <v>1.1069537786322954</v>
      </c>
      <c r="Y259" s="12">
        <v>2547.824127594497</v>
      </c>
      <c r="Z259" s="12">
        <f t="shared" ref="Z259:AA259" si="93">Z258+0.0002</f>
        <v>6.0000000000000006E-4</v>
      </c>
      <c r="AA259" s="12">
        <f t="shared" si="93"/>
        <v>8.0000000000000004E-4</v>
      </c>
      <c r="AB259" s="5">
        <v>2</v>
      </c>
    </row>
    <row r="260" spans="1:28" x14ac:dyDescent="0.25">
      <c r="C260" s="5">
        <v>11</v>
      </c>
      <c r="D260" s="12">
        <v>133261866082.22127</v>
      </c>
      <c r="E260" s="12">
        <v>133261866082.22127</v>
      </c>
      <c r="F260" s="12">
        <v>0.44086573261014339</v>
      </c>
      <c r="G260" s="12">
        <v>0</v>
      </c>
      <c r="H260" s="12">
        <v>41033766167.382019</v>
      </c>
      <c r="I260" s="12">
        <v>36614188308.369102</v>
      </c>
      <c r="J260" s="12">
        <v>36614188308.369102</v>
      </c>
      <c r="K260" s="12">
        <v>2.2388789905627078E-12</v>
      </c>
      <c r="L260" s="12">
        <v>2.2388789905627078E-12</v>
      </c>
      <c r="M260" s="12">
        <v>0</v>
      </c>
      <c r="N260" s="12">
        <v>2.0000000000000001E-4</v>
      </c>
      <c r="O260" s="12">
        <v>477.96245891098204</v>
      </c>
      <c r="P260" s="12">
        <v>477.96245891098204</v>
      </c>
      <c r="Q260" s="12">
        <v>-1.4912470624031205E-9</v>
      </c>
      <c r="R260" s="12">
        <v>0</v>
      </c>
      <c r="S260" s="12">
        <v>1.2807613555042968E-4</v>
      </c>
      <c r="T260" s="12">
        <v>6.2952110704935424E-6</v>
      </c>
      <c r="U260" s="12">
        <v>6.2952110704935424E-6</v>
      </c>
      <c r="V260" s="12">
        <v>0</v>
      </c>
      <c r="W260" s="12">
        <v>0</v>
      </c>
      <c r="X260" s="12">
        <v>1.6634469735693824</v>
      </c>
      <c r="Y260" s="12">
        <v>3648.1764096924162</v>
      </c>
      <c r="Z260" s="12">
        <f t="shared" ref="Z260:AA260" si="94">Z259+0.0002</f>
        <v>8.0000000000000004E-4</v>
      </c>
      <c r="AA260" s="12">
        <f t="shared" si="94"/>
        <v>1E-3</v>
      </c>
      <c r="AB260" s="5">
        <v>2</v>
      </c>
    </row>
    <row r="261" spans="1:28" x14ac:dyDescent="0.25">
      <c r="B261" t="s">
        <v>230</v>
      </c>
      <c r="C261" s="14">
        <v>12</v>
      </c>
      <c r="D261" s="12">
        <v>165338473705.85159</v>
      </c>
      <c r="E261" s="12">
        <v>165338473705.85159</v>
      </c>
      <c r="F261" s="12">
        <v>0.55026215455513583</v>
      </c>
      <c r="G261" s="12">
        <v>0</v>
      </c>
      <c r="H261" s="12">
        <v>51348290411.576401</v>
      </c>
      <c r="I261" s="12">
        <v>47004914520.578827</v>
      </c>
      <c r="J261" s="12">
        <v>47004914520.578827</v>
      </c>
      <c r="K261" s="12">
        <v>7.5187853598631086E-13</v>
      </c>
      <c r="L261" s="12">
        <v>7.5187853598631086E-13</v>
      </c>
      <c r="M261" s="12">
        <v>0</v>
      </c>
      <c r="N261" s="12">
        <v>2.0000000000000001E-4</v>
      </c>
      <c r="O261" s="12">
        <v>546.36649381981476</v>
      </c>
      <c r="P261" s="12">
        <v>546.36649381981476</v>
      </c>
      <c r="Q261" s="12">
        <v>-4.3896511754266401E-10</v>
      </c>
      <c r="R261" s="12">
        <v>0</v>
      </c>
      <c r="S261" s="12">
        <v>1.4740405754181074E-4</v>
      </c>
      <c r="T261" s="12">
        <v>8.7633120545012194E-6</v>
      </c>
      <c r="U261" s="12">
        <v>8.7633120545012194E-6</v>
      </c>
      <c r="V261" s="12">
        <v>0</v>
      </c>
      <c r="W261" s="12">
        <v>0</v>
      </c>
      <c r="X261" s="12">
        <v>2.2209330593247114</v>
      </c>
      <c r="Y261" s="12">
        <v>4749.2378995176514</v>
      </c>
      <c r="Z261" s="12">
        <f t="shared" ref="Z261:AA261" si="95">Z260+0.0002</f>
        <v>1E-3</v>
      </c>
      <c r="AA261" s="12">
        <f t="shared" si="95"/>
        <v>1.2000000000000001E-3</v>
      </c>
      <c r="AB261" s="5">
        <v>2</v>
      </c>
    </row>
    <row r="263" spans="1:28" x14ac:dyDescent="0.25">
      <c r="A263" t="s">
        <v>308</v>
      </c>
    </row>
    <row r="264" spans="1:28" x14ac:dyDescent="0.25">
      <c r="A264" t="s">
        <v>308</v>
      </c>
    </row>
    <row r="265" spans="1:28" x14ac:dyDescent="0.25">
      <c r="A265" t="s">
        <v>308</v>
      </c>
    </row>
    <row r="267" spans="1:28" x14ac:dyDescent="0.25">
      <c r="A267" s="56" t="s">
        <v>298</v>
      </c>
      <c r="C267" s="3" t="s">
        <v>0</v>
      </c>
      <c r="D267" s="3" t="s">
        <v>1</v>
      </c>
      <c r="E267" s="3" t="s">
        <v>2</v>
      </c>
      <c r="F267" s="3" t="s">
        <v>3</v>
      </c>
      <c r="G267" s="3" t="s">
        <v>4</v>
      </c>
      <c r="H267" s="3" t="s">
        <v>232</v>
      </c>
      <c r="I267" s="3" t="s">
        <v>6</v>
      </c>
      <c r="J267" s="3" t="s">
        <v>7</v>
      </c>
      <c r="K267" s="3" t="s">
        <v>8</v>
      </c>
      <c r="L267" s="3" t="s">
        <v>9</v>
      </c>
      <c r="M267" s="3" t="s">
        <v>10</v>
      </c>
      <c r="N267" s="3" t="s">
        <v>11</v>
      </c>
      <c r="O267" s="3" t="s">
        <v>12</v>
      </c>
      <c r="P267" s="3" t="s">
        <v>13</v>
      </c>
      <c r="Q267" s="3" t="s">
        <v>14</v>
      </c>
      <c r="R267" s="3" t="s">
        <v>15</v>
      </c>
      <c r="S267" s="3" t="s">
        <v>16</v>
      </c>
      <c r="T267" s="3" t="s">
        <v>21</v>
      </c>
      <c r="U267" s="3" t="s">
        <v>22</v>
      </c>
      <c r="V267" s="3" t="s">
        <v>23</v>
      </c>
      <c r="W267" s="3" t="s">
        <v>24</v>
      </c>
      <c r="X267" s="3" t="s">
        <v>83</v>
      </c>
      <c r="Y267" s="3" t="s">
        <v>17</v>
      </c>
      <c r="Z267" s="3" t="s">
        <v>18</v>
      </c>
      <c r="AA267" s="3" t="s">
        <v>19</v>
      </c>
      <c r="AB267" s="3" t="s">
        <v>20</v>
      </c>
    </row>
    <row r="268" spans="1:28" x14ac:dyDescent="0.25">
      <c r="A268" s="50" t="s">
        <v>173</v>
      </c>
      <c r="B268" t="s">
        <v>229</v>
      </c>
      <c r="C268" s="14">
        <v>1</v>
      </c>
      <c r="D268" s="12">
        <v>140707755550.79074</v>
      </c>
      <c r="E268" s="12">
        <v>140707755550.79074</v>
      </c>
      <c r="F268" s="12">
        <v>0.4926450264654354</v>
      </c>
      <c r="G268" s="12">
        <v>0</v>
      </c>
      <c r="H268" s="12">
        <v>46949489742.783173</v>
      </c>
      <c r="I268" s="12">
        <v>51722474487.13916</v>
      </c>
      <c r="J268" s="12">
        <v>51722474487.13916</v>
      </c>
      <c r="K268" s="12">
        <v>-1.441092082707609E-11</v>
      </c>
      <c r="L268" s="12">
        <v>-1.441092082707609E-11</v>
      </c>
      <c r="M268" s="12">
        <v>0</v>
      </c>
      <c r="N268" s="12">
        <v>2.0000000000000001E-4</v>
      </c>
      <c r="O268" s="12">
        <v>118.45324147808972</v>
      </c>
      <c r="P268" s="12">
        <v>118.45324147808972</v>
      </c>
      <c r="Q268" s="12">
        <v>1.011068938396568E-8</v>
      </c>
      <c r="R268" s="12">
        <v>0</v>
      </c>
      <c r="S268" s="12">
        <v>4.00062493490939E-5</v>
      </c>
      <c r="T268" s="12">
        <v>1.453649237217799E-5</v>
      </c>
      <c r="U268" s="12">
        <v>1.453649237217799E-5</v>
      </c>
      <c r="V268" s="12">
        <v>0</v>
      </c>
      <c r="W268" s="12">
        <v>0</v>
      </c>
      <c r="X268" s="12">
        <v>3.0571130983376484</v>
      </c>
      <c r="Y268" s="12">
        <v>5697.9379273840341</v>
      </c>
      <c r="Z268" s="12">
        <v>-1.1999999999999999E-3</v>
      </c>
      <c r="AA268" s="12">
        <v>-1E-3</v>
      </c>
      <c r="AB268" s="5">
        <v>2</v>
      </c>
    </row>
    <row r="269" spans="1:28" x14ac:dyDescent="0.25">
      <c r="C269" s="5">
        <v>2</v>
      </c>
      <c r="D269" s="12">
        <v>148339109251.67352</v>
      </c>
      <c r="E269" s="12">
        <v>148339109251.67352</v>
      </c>
      <c r="F269" s="12">
        <v>0.51372047989326319</v>
      </c>
      <c r="G269" s="12">
        <v>0</v>
      </c>
      <c r="H269" s="12">
        <v>48742640687.119286</v>
      </c>
      <c r="I269" s="12">
        <v>51812132034.355965</v>
      </c>
      <c r="J269" s="12">
        <v>51812132034.355965</v>
      </c>
      <c r="K269" s="12">
        <v>-1.1705206096253437E-11</v>
      </c>
      <c r="L269" s="12">
        <v>-1.1705206096253437E-11</v>
      </c>
      <c r="M269" s="12">
        <v>0</v>
      </c>
      <c r="N269" s="12">
        <v>2.0000000000000001E-4</v>
      </c>
      <c r="O269" s="12">
        <v>205.16703256127676</v>
      </c>
      <c r="P269" s="12">
        <v>205.16703256127676</v>
      </c>
      <c r="Q269" s="12">
        <v>8.2298234726024628E-9</v>
      </c>
      <c r="R269" s="12">
        <v>0</v>
      </c>
      <c r="S269" s="12">
        <v>6.1972348417211243E-5</v>
      </c>
      <c r="T269" s="12">
        <v>1.3684745673618338E-5</v>
      </c>
      <c r="U269" s="12">
        <v>1.3684745673618338E-5</v>
      </c>
      <c r="V269" s="12">
        <v>0</v>
      </c>
      <c r="W269" s="12">
        <v>0</v>
      </c>
      <c r="X269" s="12">
        <v>2.9525126265847086</v>
      </c>
      <c r="Y269" s="12">
        <v>5623.2233047033633</v>
      </c>
      <c r="Z269" s="12">
        <f t="shared" ref="Z269:AA269" si="96">Z268+0.0002</f>
        <v>-9.999999999999998E-4</v>
      </c>
      <c r="AA269" s="12">
        <f t="shared" si="96"/>
        <v>-8.0000000000000004E-4</v>
      </c>
      <c r="AB269" s="5">
        <v>2</v>
      </c>
    </row>
    <row r="270" spans="1:28" x14ac:dyDescent="0.25">
      <c r="C270" s="5">
        <v>3</v>
      </c>
      <c r="D270" s="12">
        <v>153593298244.14838</v>
      </c>
      <c r="E270" s="12">
        <v>153593298244.14838</v>
      </c>
      <c r="F270" s="12">
        <v>0.52823093501724716</v>
      </c>
      <c r="G270" s="12">
        <v>0</v>
      </c>
      <c r="H270" s="12">
        <v>49977225575.051659</v>
      </c>
      <c r="I270" s="12">
        <v>51873861278.752586</v>
      </c>
      <c r="J270" s="12">
        <v>51873861278.752586</v>
      </c>
      <c r="K270" s="12">
        <v>-9.8423208058205053E-12</v>
      </c>
      <c r="L270" s="12">
        <v>-9.8423208058205053E-12</v>
      </c>
      <c r="M270" s="12">
        <v>0</v>
      </c>
      <c r="N270" s="12">
        <v>2.0000000000000001E-4</v>
      </c>
      <c r="O270" s="12">
        <v>264.86950010020655</v>
      </c>
      <c r="P270" s="12">
        <v>264.86950010020655</v>
      </c>
      <c r="Q270" s="12">
        <v>6.9348468072353957E-9</v>
      </c>
      <c r="R270" s="12">
        <v>0</v>
      </c>
      <c r="S270" s="12">
        <v>7.7096013294382842E-5</v>
      </c>
      <c r="T270" s="12">
        <v>1.309831785185046E-5</v>
      </c>
      <c r="U270" s="12">
        <v>1.309831785185046E-5</v>
      </c>
      <c r="V270" s="12">
        <v>0</v>
      </c>
      <c r="W270" s="12">
        <v>0</v>
      </c>
      <c r="X270" s="12">
        <v>2.8804951747886531</v>
      </c>
      <c r="Y270" s="12">
        <v>5571.7822677061804</v>
      </c>
      <c r="Z270" s="12">
        <f t="shared" ref="Z270:AA270" si="97">Z269+0.0002</f>
        <v>-7.9999999999999982E-4</v>
      </c>
      <c r="AA270" s="12">
        <f t="shared" si="97"/>
        <v>-6.0000000000000006E-4</v>
      </c>
      <c r="AB270" s="5">
        <v>2</v>
      </c>
    </row>
    <row r="271" spans="1:28" x14ac:dyDescent="0.25">
      <c r="C271" s="5">
        <v>4</v>
      </c>
      <c r="D271" s="12">
        <v>157864092554.41293</v>
      </c>
      <c r="E271" s="12">
        <v>157864092554.41293</v>
      </c>
      <c r="F271" s="12">
        <v>0.54002555627499338</v>
      </c>
      <c r="G271" s="12">
        <v>0</v>
      </c>
      <c r="H271" s="12">
        <v>50980740698.40786</v>
      </c>
      <c r="I271" s="12">
        <v>51924037034.920395</v>
      </c>
      <c r="J271" s="12">
        <v>51924037034.920395</v>
      </c>
      <c r="K271" s="12">
        <v>-8.3281004550772741E-12</v>
      </c>
      <c r="L271" s="12">
        <v>-8.3281004550772741E-12</v>
      </c>
      <c r="M271" s="12">
        <v>0</v>
      </c>
      <c r="N271" s="12">
        <v>2.0000000000000001E-4</v>
      </c>
      <c r="O271" s="12">
        <v>313.39781894050674</v>
      </c>
      <c r="P271" s="12">
        <v>313.39781894050674</v>
      </c>
      <c r="Q271" s="12">
        <v>5.8822430690950226E-9</v>
      </c>
      <c r="R271" s="12">
        <v>0</v>
      </c>
      <c r="S271" s="12">
        <v>8.9389073555496269E-5</v>
      </c>
      <c r="T271" s="12">
        <v>1.2621648168256267E-5</v>
      </c>
      <c r="U271" s="12">
        <v>1.2621648168256267E-5</v>
      </c>
      <c r="V271" s="12">
        <v>0</v>
      </c>
      <c r="W271" s="12">
        <v>0</v>
      </c>
      <c r="X271" s="12">
        <v>2.821956792592875</v>
      </c>
      <c r="Y271" s="12">
        <v>5529.9691375663388</v>
      </c>
      <c r="Z271" s="12">
        <f t="shared" ref="Z271:AA271" si="98">Z270+0.0002</f>
        <v>-5.9999999999999984E-4</v>
      </c>
      <c r="AA271" s="12">
        <f t="shared" si="98"/>
        <v>-4.0000000000000007E-4</v>
      </c>
      <c r="AB271" s="5">
        <v>2</v>
      </c>
    </row>
    <row r="272" spans="1:28" x14ac:dyDescent="0.25">
      <c r="C272" s="5">
        <v>5</v>
      </c>
      <c r="D272" s="12">
        <v>161557001592.13126</v>
      </c>
      <c r="E272" s="12">
        <v>161557001592.13126</v>
      </c>
      <c r="F272" s="12">
        <v>0.55022423602281234</v>
      </c>
      <c r="G272" s="12">
        <v>0</v>
      </c>
      <c r="H272" s="12">
        <v>51848469228.349533</v>
      </c>
      <c r="I272" s="12">
        <v>51967423461.41748</v>
      </c>
      <c r="J272" s="12">
        <v>51967423461.41748</v>
      </c>
      <c r="K272" s="12">
        <v>-7.0187707116810633E-12</v>
      </c>
      <c r="L272" s="12">
        <v>-7.0187707116810633E-12</v>
      </c>
      <c r="M272" s="12">
        <v>0</v>
      </c>
      <c r="N272" s="12">
        <v>2.0000000000000001E-4</v>
      </c>
      <c r="O272" s="12">
        <v>355.35972443426948</v>
      </c>
      <c r="P272" s="12">
        <v>355.35972443426948</v>
      </c>
      <c r="Q272" s="12">
        <v>4.9720681518970353E-9</v>
      </c>
      <c r="R272" s="12">
        <v>0</v>
      </c>
      <c r="S272" s="12">
        <v>1.0001874804728178E-4</v>
      </c>
      <c r="T272" s="12">
        <v>1.2209477116533972E-5</v>
      </c>
      <c r="U272" s="12">
        <v>1.2209477116533972E-5</v>
      </c>
      <c r="V272" s="12">
        <v>0</v>
      </c>
      <c r="W272" s="12">
        <v>0</v>
      </c>
      <c r="X272" s="12">
        <v>2.7713392950129441</v>
      </c>
      <c r="Y272" s="12">
        <v>5493.8137821521032</v>
      </c>
      <c r="Z272" s="12">
        <f t="shared" ref="Z272:AA272" si="99">Z271+0.0002</f>
        <v>-3.9999999999999986E-4</v>
      </c>
      <c r="AA272" s="12">
        <f t="shared" si="99"/>
        <v>-2.0000000000000006E-4</v>
      </c>
      <c r="AB272" s="5">
        <v>2</v>
      </c>
    </row>
    <row r="273" spans="1:28" x14ac:dyDescent="0.25">
      <c r="C273" s="5">
        <v>6</v>
      </c>
      <c r="D273" s="12">
        <v>164857695670.58505</v>
      </c>
      <c r="E273" s="12">
        <v>164857695670.58505</v>
      </c>
      <c r="F273" s="12">
        <v>0.55933973860027941</v>
      </c>
      <c r="G273" s="12">
        <v>0</v>
      </c>
      <c r="H273" s="12">
        <v>52624038404.635956</v>
      </c>
      <c r="I273" s="12">
        <v>52006201920.231796</v>
      </c>
      <c r="J273" s="12">
        <v>52006201920.231796</v>
      </c>
      <c r="K273" s="12">
        <v>-5.8485017213997656E-12</v>
      </c>
      <c r="L273" s="12">
        <v>-5.8485017213997656E-12</v>
      </c>
      <c r="M273" s="12">
        <v>0</v>
      </c>
      <c r="N273" s="12">
        <v>2.0000000000000001E-4</v>
      </c>
      <c r="O273" s="12">
        <v>392.86495718418729</v>
      </c>
      <c r="P273" s="12">
        <v>392.86495718418729</v>
      </c>
      <c r="Q273" s="12">
        <v>4.1585607167372635E-9</v>
      </c>
      <c r="R273" s="12">
        <v>0</v>
      </c>
      <c r="S273" s="12">
        <v>1.095194704567905E-4</v>
      </c>
      <c r="T273" s="12">
        <v>1.184108175779792E-5</v>
      </c>
      <c r="U273" s="12">
        <v>1.184108175779792E-5</v>
      </c>
      <c r="V273" s="12">
        <v>0</v>
      </c>
      <c r="W273" s="12">
        <v>0</v>
      </c>
      <c r="X273" s="12">
        <v>2.7260977597295692</v>
      </c>
      <c r="Y273" s="12">
        <v>5461.4983998068346</v>
      </c>
      <c r="Z273" s="12">
        <f t="shared" ref="Z273:AA273" si="100">Z272+0.0002</f>
        <v>-1.9999999999999985E-4</v>
      </c>
      <c r="AA273" s="12">
        <f t="shared" si="100"/>
        <v>0</v>
      </c>
      <c r="AB273" s="5">
        <v>2</v>
      </c>
    </row>
    <row r="274" spans="1:28" x14ac:dyDescent="0.25">
      <c r="C274" s="5">
        <v>7</v>
      </c>
      <c r="D274" s="12">
        <v>167869645358.52939</v>
      </c>
      <c r="E274" s="12">
        <v>167869645358.52939</v>
      </c>
      <c r="F274" s="12">
        <v>0.56765781791665137</v>
      </c>
      <c r="G274" s="12">
        <v>0</v>
      </c>
      <c r="H274" s="12">
        <v>53331760866.32785</v>
      </c>
      <c r="I274" s="12">
        <v>52041588043.316391</v>
      </c>
      <c r="J274" s="12">
        <v>52041588043.316391</v>
      </c>
      <c r="K274" s="12">
        <v>-4.780607746281696E-12</v>
      </c>
      <c r="L274" s="12">
        <v>-4.780607746281696E-12</v>
      </c>
      <c r="M274" s="12">
        <v>0</v>
      </c>
      <c r="N274" s="12">
        <v>2.0000000000000001E-4</v>
      </c>
      <c r="O274" s="12">
        <v>427.08923589417071</v>
      </c>
      <c r="P274" s="12">
        <v>427.08923589417071</v>
      </c>
      <c r="Q274" s="12">
        <v>3.4162188312942833E-9</v>
      </c>
      <c r="R274" s="12">
        <v>0</v>
      </c>
      <c r="S274" s="12">
        <v>1.1818907061251611E-4</v>
      </c>
      <c r="T274" s="12">
        <v>1.1504913588494273E-5</v>
      </c>
      <c r="U274" s="12">
        <v>1.1504913588494273E-5</v>
      </c>
      <c r="V274" s="12">
        <v>0</v>
      </c>
      <c r="W274" s="12">
        <v>0</v>
      </c>
      <c r="X274" s="12">
        <v>2.6848139494642091</v>
      </c>
      <c r="Y274" s="12">
        <v>5432.0099639030068</v>
      </c>
      <c r="Z274" s="12">
        <f t="shared" ref="Z274:AA274" si="101">Z273+0.0002</f>
        <v>0</v>
      </c>
      <c r="AA274" s="12">
        <f t="shared" si="101"/>
        <v>2.0000000000000001E-4</v>
      </c>
      <c r="AB274" s="5">
        <v>2</v>
      </c>
    </row>
    <row r="275" spans="1:28" x14ac:dyDescent="0.25">
      <c r="C275" s="5">
        <v>8</v>
      </c>
      <c r="D275" s="12">
        <v>170657523879.66684</v>
      </c>
      <c r="E275" s="12">
        <v>170657523879.66684</v>
      </c>
      <c r="F275" s="12">
        <v>0.57535708153850085</v>
      </c>
      <c r="G275" s="12">
        <v>0</v>
      </c>
      <c r="H275" s="12">
        <v>53986832980.505142</v>
      </c>
      <c r="I275" s="12">
        <v>52074341649.025253</v>
      </c>
      <c r="J275" s="12">
        <v>52074341649.025253</v>
      </c>
      <c r="K275" s="12">
        <v>-3.7921587399785158E-12</v>
      </c>
      <c r="L275" s="12">
        <v>-3.7921587399785158E-12</v>
      </c>
      <c r="M275" s="12">
        <v>0</v>
      </c>
      <c r="N275" s="12">
        <v>2.0000000000000001E-4</v>
      </c>
      <c r="O275" s="12">
        <v>458.76743154892762</v>
      </c>
      <c r="P275" s="12">
        <v>458.76743154892762</v>
      </c>
      <c r="Q275" s="12">
        <v>2.7291027728651511E-9</v>
      </c>
      <c r="R275" s="12">
        <v>0</v>
      </c>
      <c r="S275" s="12">
        <v>1.2621370401118796E-4</v>
      </c>
      <c r="T275" s="12">
        <v>1.119375433426006E-5</v>
      </c>
      <c r="U275" s="12">
        <v>1.119375433426006E-5</v>
      </c>
      <c r="V275" s="12">
        <v>0</v>
      </c>
      <c r="W275" s="12">
        <v>0</v>
      </c>
      <c r="X275" s="12">
        <v>2.6466014094705335</v>
      </c>
      <c r="Y275" s="12">
        <v>5404.7152924789525</v>
      </c>
      <c r="Z275" s="12">
        <f t="shared" ref="Z275:AA275" si="102">Z274+0.0002</f>
        <v>2.0000000000000001E-4</v>
      </c>
      <c r="AA275" s="12">
        <f t="shared" si="102"/>
        <v>4.0000000000000002E-4</v>
      </c>
      <c r="AB275" s="5">
        <v>2</v>
      </c>
    </row>
    <row r="276" spans="1:28" x14ac:dyDescent="0.25">
      <c r="C276" s="5">
        <v>9</v>
      </c>
      <c r="D276" s="12">
        <v>173264954351.58939</v>
      </c>
      <c r="E276" s="12">
        <v>173264954351.58939</v>
      </c>
      <c r="F276" s="12">
        <v>0.58255800310906647</v>
      </c>
      <c r="G276" s="12">
        <v>0</v>
      </c>
      <c r="H276" s="12">
        <v>54599504938.362076</v>
      </c>
      <c r="I276" s="12">
        <v>52104975246.918106</v>
      </c>
      <c r="J276" s="12">
        <v>52104975246.918106</v>
      </c>
      <c r="K276" s="12">
        <v>-2.867688021675866E-12</v>
      </c>
      <c r="L276" s="12">
        <v>-2.867688021675866E-12</v>
      </c>
      <c r="M276" s="12">
        <v>0</v>
      </c>
      <c r="N276" s="12">
        <v>2.0000000000000001E-4</v>
      </c>
      <c r="O276" s="12">
        <v>488.39522631095946</v>
      </c>
      <c r="P276" s="12">
        <v>488.39522631095946</v>
      </c>
      <c r="Q276" s="12">
        <v>2.0864609450697092E-9</v>
      </c>
      <c r="R276" s="12">
        <v>0</v>
      </c>
      <c r="S276" s="12">
        <v>1.3371893549493546E-4</v>
      </c>
      <c r="T276" s="12">
        <v>1.0902735154278014E-5</v>
      </c>
      <c r="U276" s="12">
        <v>1.0902735154278014E-5</v>
      </c>
      <c r="V276" s="12">
        <v>0</v>
      </c>
      <c r="W276" s="12">
        <v>0</v>
      </c>
      <c r="X276" s="12">
        <v>2.6108622119288789</v>
      </c>
      <c r="Y276" s="12">
        <v>5379.1872942349137</v>
      </c>
      <c r="Z276" s="12">
        <f t="shared" ref="Z276:AA276" si="103">Z275+0.0002</f>
        <v>4.0000000000000002E-4</v>
      </c>
      <c r="AA276" s="12">
        <f t="shared" si="103"/>
        <v>6.0000000000000006E-4</v>
      </c>
      <c r="AB276" s="5">
        <v>2</v>
      </c>
    </row>
    <row r="277" spans="1:28" x14ac:dyDescent="0.25">
      <c r="C277" s="5">
        <v>10</v>
      </c>
      <c r="D277" s="12">
        <v>175723010801.72986</v>
      </c>
      <c r="E277" s="12">
        <v>175723010801.72986</v>
      </c>
      <c r="F277" s="12">
        <v>0.58934639954152568</v>
      </c>
      <c r="G277" s="12">
        <v>0</v>
      </c>
      <c r="H277" s="12">
        <v>55177078252.031311</v>
      </c>
      <c r="I277" s="12">
        <v>52133853912.601562</v>
      </c>
      <c r="J277" s="12">
        <v>52133853912.601562</v>
      </c>
      <c r="K277" s="12">
        <v>-1.9961782205288782E-12</v>
      </c>
      <c r="L277" s="12">
        <v>-1.9961782205288782E-12</v>
      </c>
      <c r="M277" s="12">
        <v>0</v>
      </c>
      <c r="N277" s="12">
        <v>2.0000000000000001E-4</v>
      </c>
      <c r="O277" s="12">
        <v>516.3257091378141</v>
      </c>
      <c r="P277" s="12">
        <v>516.3257091378141</v>
      </c>
      <c r="Q277" s="12">
        <v>1.4806346701401575E-9</v>
      </c>
      <c r="R277" s="12">
        <v>0</v>
      </c>
      <c r="S277" s="12">
        <v>1.4079420858738355E-4</v>
      </c>
      <c r="T277" s="12">
        <v>1.0628387830285128E-5</v>
      </c>
      <c r="U277" s="12">
        <v>1.0628387830285128E-5</v>
      </c>
      <c r="V277" s="12">
        <v>0</v>
      </c>
      <c r="W277" s="12">
        <v>0</v>
      </c>
      <c r="X277" s="12">
        <v>2.5771704352981737</v>
      </c>
      <c r="Y277" s="12">
        <v>5355.1217394986952</v>
      </c>
      <c r="Z277" s="12">
        <f t="shared" ref="Z277:AA277" si="104">Z276+0.0002</f>
        <v>6.0000000000000006E-4</v>
      </c>
      <c r="AA277" s="12">
        <f t="shared" si="104"/>
        <v>8.0000000000000004E-4</v>
      </c>
      <c r="AB277" s="5">
        <v>2</v>
      </c>
    </row>
    <row r="278" spans="1:28" x14ac:dyDescent="0.25">
      <c r="C278" s="5">
        <v>11</v>
      </c>
      <c r="D278" s="12">
        <v>178054756613.72113</v>
      </c>
      <c r="E278" s="12">
        <v>178054756613.72113</v>
      </c>
      <c r="F278" s="12">
        <v>0.59578596481294921</v>
      </c>
      <c r="G278" s="12">
        <v>0</v>
      </c>
      <c r="H278" s="12">
        <v>55724972160.321823</v>
      </c>
      <c r="I278" s="12">
        <v>52161248608.01609</v>
      </c>
      <c r="J278" s="12">
        <v>52161248608.01609</v>
      </c>
      <c r="K278" s="12">
        <v>-1.1694521586364761E-12</v>
      </c>
      <c r="L278" s="12">
        <v>-1.1694521586364761E-12</v>
      </c>
      <c r="M278" s="12">
        <v>0</v>
      </c>
      <c r="N278" s="12">
        <v>2.0000000000000001E-4</v>
      </c>
      <c r="O278" s="12">
        <v>542.82094538622948</v>
      </c>
      <c r="P278" s="12">
        <v>542.82094538622948</v>
      </c>
      <c r="Q278" s="12">
        <v>9.0593961816910048E-10</v>
      </c>
      <c r="R278" s="12">
        <v>0</v>
      </c>
      <c r="S278" s="12">
        <v>1.4750590896394234E-4</v>
      </c>
      <c r="T278" s="12">
        <v>1.0368138223847134E-5</v>
      </c>
      <c r="U278" s="12">
        <v>1.0368138223847134E-5</v>
      </c>
      <c r="V278" s="12">
        <v>0</v>
      </c>
      <c r="W278" s="12">
        <v>0</v>
      </c>
      <c r="X278" s="12">
        <v>2.5452099573145603</v>
      </c>
      <c r="Y278" s="12">
        <v>5332.2928266532572</v>
      </c>
      <c r="Z278" s="12">
        <f t="shared" ref="Z278:AA278" si="105">Z277+0.0002</f>
        <v>8.0000000000000004E-4</v>
      </c>
      <c r="AA278" s="12">
        <f t="shared" si="105"/>
        <v>1E-3</v>
      </c>
      <c r="AB278" s="5">
        <v>2</v>
      </c>
    </row>
    <row r="279" spans="1:28" x14ac:dyDescent="0.25">
      <c r="B279" t="s">
        <v>230</v>
      </c>
      <c r="C279" s="14">
        <v>12</v>
      </c>
      <c r="D279" s="12">
        <v>180277868231.30237</v>
      </c>
      <c r="E279" s="12">
        <v>180277868231.30237</v>
      </c>
      <c r="F279" s="12">
        <v>0.60192551582809561</v>
      </c>
      <c r="G279" s="12">
        <v>0</v>
      </c>
      <c r="H279" s="12">
        <v>56247340124.470734</v>
      </c>
      <c r="I279" s="12">
        <v>52187367006.223534</v>
      </c>
      <c r="J279" s="12">
        <v>52187367006.223534</v>
      </c>
      <c r="K279" s="12">
        <v>-3.8124261053798978E-13</v>
      </c>
      <c r="L279" s="12">
        <v>-3.8124261053798978E-13</v>
      </c>
      <c r="M279" s="12">
        <v>0</v>
      </c>
      <c r="N279" s="12">
        <v>2.0000000000000001E-4</v>
      </c>
      <c r="O279" s="12">
        <v>568.08178951919706</v>
      </c>
      <c r="P279" s="12">
        <v>568.08178951919706</v>
      </c>
      <c r="Q279" s="12">
        <v>3.5801915444057447E-10</v>
      </c>
      <c r="R279" s="12">
        <v>0</v>
      </c>
      <c r="S279" s="12">
        <v>1.5390491652476646E-4</v>
      </c>
      <c r="T279" s="12">
        <v>1.0120013440876404E-5</v>
      </c>
      <c r="U279" s="12">
        <v>1.0120013440876404E-5</v>
      </c>
      <c r="V279" s="12">
        <v>0</v>
      </c>
      <c r="W279" s="12">
        <v>0</v>
      </c>
      <c r="X279" s="12">
        <v>2.5147384927392071</v>
      </c>
      <c r="Y279" s="12">
        <v>5310.5274948137194</v>
      </c>
      <c r="Z279" s="12">
        <f t="shared" ref="Z279:AA279" si="106">Z278+0.0002</f>
        <v>1E-3</v>
      </c>
      <c r="AA279" s="12">
        <f t="shared" si="106"/>
        <v>1.2000000000000001E-3</v>
      </c>
      <c r="AB279" s="5">
        <v>2</v>
      </c>
    </row>
    <row r="283" spans="1:28" x14ac:dyDescent="0.25">
      <c r="A283" s="56" t="s">
        <v>299</v>
      </c>
      <c r="C283" s="3" t="s">
        <v>0</v>
      </c>
      <c r="D283" s="3" t="s">
        <v>1</v>
      </c>
      <c r="E283" s="3" t="s">
        <v>2</v>
      </c>
      <c r="F283" s="3" t="s">
        <v>3</v>
      </c>
      <c r="G283" s="3" t="s">
        <v>4</v>
      </c>
      <c r="H283" s="3" t="s">
        <v>232</v>
      </c>
      <c r="I283" s="3" t="s">
        <v>6</v>
      </c>
      <c r="J283" s="3" t="s">
        <v>7</v>
      </c>
      <c r="K283" s="3" t="s">
        <v>8</v>
      </c>
      <c r="L283" s="3" t="s">
        <v>9</v>
      </c>
      <c r="M283" s="3" t="s">
        <v>10</v>
      </c>
      <c r="N283" s="3" t="s">
        <v>11</v>
      </c>
      <c r="O283" s="3" t="s">
        <v>12</v>
      </c>
      <c r="P283" s="3" t="s">
        <v>13</v>
      </c>
      <c r="Q283" s="3" t="s">
        <v>14</v>
      </c>
      <c r="R283" s="3" t="s">
        <v>15</v>
      </c>
      <c r="S283" s="3" t="s">
        <v>16</v>
      </c>
      <c r="T283" s="3" t="s">
        <v>21</v>
      </c>
      <c r="U283" s="3" t="s">
        <v>22</v>
      </c>
      <c r="V283" s="3" t="s">
        <v>23</v>
      </c>
      <c r="W283" s="3" t="s">
        <v>24</v>
      </c>
      <c r="X283" s="3" t="s">
        <v>83</v>
      </c>
      <c r="Y283" s="3" t="s">
        <v>17</v>
      </c>
      <c r="Z283" s="3" t="s">
        <v>18</v>
      </c>
      <c r="AA283" s="3" t="s">
        <v>19</v>
      </c>
      <c r="AB283" s="3" t="s">
        <v>20</v>
      </c>
    </row>
    <row r="284" spans="1:28" x14ac:dyDescent="0.25">
      <c r="A284" s="50" t="s">
        <v>173</v>
      </c>
      <c r="B284" t="s">
        <v>229</v>
      </c>
      <c r="C284" s="14">
        <v>1</v>
      </c>
      <c r="D284" s="12">
        <v>135513817561.06963</v>
      </c>
      <c r="E284" s="12">
        <v>135513817561.06963</v>
      </c>
      <c r="F284" s="12">
        <v>0.47483251768907125</v>
      </c>
      <c r="G284" s="12">
        <v>0</v>
      </c>
      <c r="H284" s="12">
        <v>45266156409.449844</v>
      </c>
      <c r="I284" s="12">
        <v>49992474487.13916</v>
      </c>
      <c r="J284" s="12">
        <v>49992474487.13916</v>
      </c>
      <c r="K284" s="12">
        <v>-1.4109137562329864E-11</v>
      </c>
      <c r="L284" s="12">
        <v>-1.4109137562329864E-11</v>
      </c>
      <c r="M284" s="12">
        <v>0</v>
      </c>
      <c r="N284" s="12">
        <v>2.0000000000000001E-4</v>
      </c>
      <c r="O284" s="12">
        <v>108.78157481142307</v>
      </c>
      <c r="P284" s="12">
        <v>108.78157481142307</v>
      </c>
      <c r="Q284" s="12">
        <v>9.8978060506323471E-9</v>
      </c>
      <c r="R284" s="12">
        <v>0</v>
      </c>
      <c r="S284" s="12">
        <v>3.7222916015760575E-5</v>
      </c>
      <c r="T284" s="12">
        <v>1.4108159038844658E-5</v>
      </c>
      <c r="U284" s="12">
        <v>1.4108159038844658E-5</v>
      </c>
      <c r="V284" s="12">
        <v>0</v>
      </c>
      <c r="W284" s="12">
        <v>0</v>
      </c>
      <c r="X284" s="12">
        <v>2.9621130983376487</v>
      </c>
      <c r="Y284" s="12">
        <v>5512.9379273840341</v>
      </c>
      <c r="Z284" s="12">
        <v>-1.1999999999999999E-3</v>
      </c>
      <c r="AA284" s="12">
        <v>-1E-3</v>
      </c>
      <c r="AB284" s="5">
        <v>2</v>
      </c>
    </row>
    <row r="285" spans="1:28" x14ac:dyDescent="0.25">
      <c r="C285" s="5">
        <v>2</v>
      </c>
      <c r="D285" s="12">
        <v>132757295282.51016</v>
      </c>
      <c r="E285" s="12">
        <v>132757295282.51016</v>
      </c>
      <c r="F285" s="12">
        <v>0.46028295356417059</v>
      </c>
      <c r="G285" s="12">
        <v>0</v>
      </c>
      <c r="H285" s="12">
        <v>43692640687.119286</v>
      </c>
      <c r="I285" s="12">
        <v>46622132034.355965</v>
      </c>
      <c r="J285" s="12">
        <v>46622132034.355965</v>
      </c>
      <c r="K285" s="12">
        <v>-1.0799856302014757E-11</v>
      </c>
      <c r="L285" s="12">
        <v>-1.0799856302014757E-11</v>
      </c>
      <c r="M285" s="12">
        <v>0</v>
      </c>
      <c r="N285" s="12">
        <v>2.0000000000000001E-4</v>
      </c>
      <c r="O285" s="12">
        <v>176.15203256127677</v>
      </c>
      <c r="P285" s="12">
        <v>176.15203256127677</v>
      </c>
      <c r="Q285" s="12">
        <v>7.5911734726024636E-9</v>
      </c>
      <c r="R285" s="12">
        <v>0</v>
      </c>
      <c r="S285" s="12">
        <v>5.3622348417211243E-5</v>
      </c>
      <c r="T285" s="12">
        <v>1.2399745673618337E-5</v>
      </c>
      <c r="U285" s="12">
        <v>1.2399745673618337E-5</v>
      </c>
      <c r="V285" s="12">
        <v>0</v>
      </c>
      <c r="W285" s="12">
        <v>0</v>
      </c>
      <c r="X285" s="12">
        <v>2.6675126265847084</v>
      </c>
      <c r="Y285" s="12">
        <v>5068.2233047033633</v>
      </c>
      <c r="Z285" s="12">
        <f t="shared" ref="Z285:AA285" si="107">Z284+0.0002</f>
        <v>-9.999999999999998E-4</v>
      </c>
      <c r="AA285" s="12">
        <f t="shared" si="107"/>
        <v>-8.0000000000000004E-4</v>
      </c>
      <c r="AB285" s="5">
        <v>2</v>
      </c>
    </row>
    <row r="286" spans="1:28" x14ac:dyDescent="0.25">
      <c r="C286" s="5">
        <v>3</v>
      </c>
      <c r="D286" s="12">
        <v>127623608295.54277</v>
      </c>
      <c r="E286" s="12">
        <v>127623608295.54277</v>
      </c>
      <c r="F286" s="12">
        <v>0.43916839113542616</v>
      </c>
      <c r="G286" s="12">
        <v>0</v>
      </c>
      <c r="H286" s="12">
        <v>41560558908.384995</v>
      </c>
      <c r="I286" s="12">
        <v>43223861278.752586</v>
      </c>
      <c r="J286" s="12">
        <v>43223861278.752586</v>
      </c>
      <c r="K286" s="12">
        <v>-8.3334044820893726E-12</v>
      </c>
      <c r="L286" s="12">
        <v>-8.3334044820893726E-12</v>
      </c>
      <c r="M286" s="12">
        <v>0</v>
      </c>
      <c r="N286" s="12">
        <v>2.0000000000000001E-4</v>
      </c>
      <c r="O286" s="12">
        <v>216.51116676687323</v>
      </c>
      <c r="P286" s="12">
        <v>216.51116676687323</v>
      </c>
      <c r="Q286" s="12">
        <v>5.8704301405687294E-9</v>
      </c>
      <c r="R286" s="12">
        <v>0</v>
      </c>
      <c r="S286" s="12">
        <v>6.3179346627716181E-5</v>
      </c>
      <c r="T286" s="12">
        <v>1.0956651185183793E-5</v>
      </c>
      <c r="U286" s="12">
        <v>1.0956651185183793E-5</v>
      </c>
      <c r="V286" s="12">
        <v>0</v>
      </c>
      <c r="W286" s="12">
        <v>0</v>
      </c>
      <c r="X286" s="12">
        <v>2.405495174788653</v>
      </c>
      <c r="Y286" s="12">
        <v>4646.7822677061804</v>
      </c>
      <c r="Z286" s="12">
        <f t="shared" ref="Z286:AA286" si="108">Z285+0.0002</f>
        <v>-7.9999999999999982E-4</v>
      </c>
      <c r="AA286" s="12">
        <f t="shared" si="108"/>
        <v>-6.0000000000000006E-4</v>
      </c>
      <c r="AB286" s="5">
        <v>2</v>
      </c>
    </row>
    <row r="287" spans="1:28" x14ac:dyDescent="0.25">
      <c r="C287" s="5">
        <v>4</v>
      </c>
      <c r="D287" s="12">
        <v>121506526626.36508</v>
      </c>
      <c r="E287" s="12">
        <v>121506526626.36508</v>
      </c>
      <c r="F287" s="12">
        <v>0.41533799484044398</v>
      </c>
      <c r="G287" s="12">
        <v>0</v>
      </c>
      <c r="H287" s="12">
        <v>39197407365.074524</v>
      </c>
      <c r="I287" s="12">
        <v>39814037034.920395</v>
      </c>
      <c r="J287" s="12">
        <v>39814037034.920395</v>
      </c>
      <c r="K287" s="12">
        <v>-6.2156176018536875E-12</v>
      </c>
      <c r="L287" s="12">
        <v>-6.2156176018536875E-12</v>
      </c>
      <c r="M287" s="12">
        <v>0</v>
      </c>
      <c r="N287" s="12">
        <v>2.0000000000000001E-4</v>
      </c>
      <c r="O287" s="12">
        <v>245.69615227384008</v>
      </c>
      <c r="P287" s="12">
        <v>245.69615227384008</v>
      </c>
      <c r="Q287" s="12">
        <v>4.3920597357616894E-9</v>
      </c>
      <c r="R287" s="12">
        <v>0</v>
      </c>
      <c r="S287" s="12">
        <v>6.9905740222162932E-5</v>
      </c>
      <c r="T287" s="12">
        <v>9.6233148349229339E-6</v>
      </c>
      <c r="U287" s="12">
        <v>9.6233148349229339E-6</v>
      </c>
      <c r="V287" s="12">
        <v>0</v>
      </c>
      <c r="W287" s="12">
        <v>0</v>
      </c>
      <c r="X287" s="12">
        <v>2.156956792592875</v>
      </c>
      <c r="Y287" s="12">
        <v>4234.9691375663388</v>
      </c>
      <c r="Z287" s="12">
        <f t="shared" ref="Z287:AA287" si="109">Z286+0.0002</f>
        <v>-5.9999999999999984E-4</v>
      </c>
      <c r="AA287" s="12">
        <f t="shared" si="109"/>
        <v>-4.0000000000000007E-4</v>
      </c>
      <c r="AB287" s="5">
        <v>2</v>
      </c>
    </row>
    <row r="288" spans="1:28" x14ac:dyDescent="0.25">
      <c r="C288" s="5">
        <v>5</v>
      </c>
      <c r="D288" s="12">
        <v>114811559684.64114</v>
      </c>
      <c r="E288" s="12">
        <v>114811559684.64114</v>
      </c>
      <c r="F288" s="12">
        <v>0.38991165703553454</v>
      </c>
      <c r="G288" s="12">
        <v>0</v>
      </c>
      <c r="H288" s="12">
        <v>36698469228.349533</v>
      </c>
      <c r="I288" s="12">
        <v>36397423461.41748</v>
      </c>
      <c r="J288" s="12">
        <v>36397423461.41748</v>
      </c>
      <c r="K288" s="12">
        <v>-4.3027213289650228E-12</v>
      </c>
      <c r="L288" s="12">
        <v>-4.3027213289650228E-12</v>
      </c>
      <c r="M288" s="12">
        <v>0</v>
      </c>
      <c r="N288" s="12">
        <v>2.0000000000000001E-4</v>
      </c>
      <c r="O288" s="12">
        <v>268.31472443426946</v>
      </c>
      <c r="P288" s="12">
        <v>268.31472443426946</v>
      </c>
      <c r="Q288" s="12">
        <v>3.0561181518970352E-9</v>
      </c>
      <c r="R288" s="12">
        <v>0</v>
      </c>
      <c r="S288" s="12">
        <v>7.4968748047281783E-5</v>
      </c>
      <c r="T288" s="12">
        <v>8.3544771165339728E-6</v>
      </c>
      <c r="U288" s="12">
        <v>8.3544771165339728E-6</v>
      </c>
      <c r="V288" s="12">
        <v>0</v>
      </c>
      <c r="W288" s="12">
        <v>0</v>
      </c>
      <c r="X288" s="12">
        <v>1.9163392950129441</v>
      </c>
      <c r="Y288" s="12">
        <v>3828.8137821521032</v>
      </c>
      <c r="Z288" s="12">
        <f t="shared" ref="Z288:AA288" si="110">Z287+0.0002</f>
        <v>-3.9999999999999986E-4</v>
      </c>
      <c r="AA288" s="12">
        <f t="shared" si="110"/>
        <v>-2.0000000000000006E-4</v>
      </c>
      <c r="AB288" s="5">
        <v>2</v>
      </c>
    </row>
    <row r="289" spans="1:28" x14ac:dyDescent="0.25">
      <c r="C289" s="5">
        <v>6</v>
      </c>
      <c r="D289" s="12">
        <v>107724377783.65271</v>
      </c>
      <c r="E289" s="12">
        <v>107724377783.65271</v>
      </c>
      <c r="F289" s="12">
        <v>0.36340214206027321</v>
      </c>
      <c r="G289" s="12">
        <v>0</v>
      </c>
      <c r="H289" s="12">
        <v>34107371737.969292</v>
      </c>
      <c r="I289" s="12">
        <v>32976201920.231796</v>
      </c>
      <c r="J289" s="12">
        <v>32976201920.231796</v>
      </c>
      <c r="K289" s="12">
        <v>-2.5288858091912724E-12</v>
      </c>
      <c r="L289" s="12">
        <v>-2.5288858091912724E-12</v>
      </c>
      <c r="M289" s="12">
        <v>0</v>
      </c>
      <c r="N289" s="12">
        <v>2.0000000000000001E-4</v>
      </c>
      <c r="O289" s="12">
        <v>286.47662385085397</v>
      </c>
      <c r="P289" s="12">
        <v>286.47662385085397</v>
      </c>
      <c r="Q289" s="12">
        <v>1.8168440500705967E-9</v>
      </c>
      <c r="R289" s="12">
        <v>0</v>
      </c>
      <c r="S289" s="12">
        <v>7.890280379012384E-5</v>
      </c>
      <c r="T289" s="12">
        <v>7.1294150911312525E-6</v>
      </c>
      <c r="U289" s="12">
        <v>7.1294150911312525E-6</v>
      </c>
      <c r="V289" s="12">
        <v>0</v>
      </c>
      <c r="W289" s="12">
        <v>0</v>
      </c>
      <c r="X289" s="12">
        <v>1.6810977597295691</v>
      </c>
      <c r="Y289" s="12">
        <v>3426.4983998068346</v>
      </c>
      <c r="Z289" s="12">
        <f t="shared" ref="Z289:AA289" si="111">Z288+0.0002</f>
        <v>-1.9999999999999985E-4</v>
      </c>
      <c r="AA289" s="12">
        <f t="shared" si="111"/>
        <v>0</v>
      </c>
      <c r="AB289" s="5">
        <v>2</v>
      </c>
    </row>
    <row r="290" spans="1:28" x14ac:dyDescent="0.25">
      <c r="C290" s="5">
        <v>7</v>
      </c>
      <c r="D290" s="12">
        <v>110736327471.59705</v>
      </c>
      <c r="E290" s="12">
        <v>110736327471.59705</v>
      </c>
      <c r="F290" s="12">
        <v>0.37172022137664518</v>
      </c>
      <c r="G290" s="12">
        <v>0</v>
      </c>
      <c r="H290" s="12">
        <v>34815094199.661186</v>
      </c>
      <c r="I290" s="12">
        <v>33011588043.316391</v>
      </c>
      <c r="J290" s="12">
        <v>33011588043.316391</v>
      </c>
      <c r="K290" s="12">
        <v>-1.4609918340732028E-12</v>
      </c>
      <c r="L290" s="12">
        <v>-1.4609918340732028E-12</v>
      </c>
      <c r="M290" s="12">
        <v>0</v>
      </c>
      <c r="N290" s="12">
        <v>2.0000000000000001E-4</v>
      </c>
      <c r="O290" s="12">
        <v>320.70090256083739</v>
      </c>
      <c r="P290" s="12">
        <v>320.70090256083739</v>
      </c>
      <c r="Q290" s="12">
        <v>1.0745021646276165E-9</v>
      </c>
      <c r="R290" s="12">
        <v>0</v>
      </c>
      <c r="S290" s="12">
        <v>8.7572403945849448E-5</v>
      </c>
      <c r="T290" s="12">
        <v>6.7932469218276053E-6</v>
      </c>
      <c r="U290" s="12">
        <v>6.7932469218276053E-6</v>
      </c>
      <c r="V290" s="12">
        <v>0</v>
      </c>
      <c r="W290" s="12">
        <v>0</v>
      </c>
      <c r="X290" s="12">
        <v>1.639813949464209</v>
      </c>
      <c r="Y290" s="12">
        <v>3397.0099639030068</v>
      </c>
      <c r="Z290" s="12">
        <f t="shared" ref="Z290:AA290" si="112">Z289+0.0002</f>
        <v>0</v>
      </c>
      <c r="AA290" s="12">
        <f t="shared" si="112"/>
        <v>2.0000000000000001E-4</v>
      </c>
      <c r="AB290" s="5">
        <v>2</v>
      </c>
    </row>
    <row r="291" spans="1:28" x14ac:dyDescent="0.25">
      <c r="C291" s="5">
        <v>8</v>
      </c>
      <c r="D291" s="12">
        <v>123912081972.17673</v>
      </c>
      <c r="E291" s="12">
        <v>123912081972.17673</v>
      </c>
      <c r="F291" s="12">
        <v>0.41504450255122305</v>
      </c>
      <c r="G291" s="12">
        <v>0</v>
      </c>
      <c r="H291" s="12">
        <v>38836832980.505142</v>
      </c>
      <c r="I291" s="12">
        <v>36504341649.025253</v>
      </c>
      <c r="J291" s="12">
        <v>36504341649.025253</v>
      </c>
      <c r="K291" s="12">
        <v>-1.0761093572624757E-12</v>
      </c>
      <c r="L291" s="12">
        <v>-1.0761093572624757E-12</v>
      </c>
      <c r="M291" s="12">
        <v>0</v>
      </c>
      <c r="N291" s="12">
        <v>2.0000000000000001E-4</v>
      </c>
      <c r="O291" s="12">
        <v>371.7224315489276</v>
      </c>
      <c r="P291" s="12">
        <v>371.7224315489276</v>
      </c>
      <c r="Q291" s="12">
        <v>8.1315277286515094E-10</v>
      </c>
      <c r="R291" s="12">
        <v>0</v>
      </c>
      <c r="S291" s="12">
        <v>1.0116370401118796E-4</v>
      </c>
      <c r="T291" s="12">
        <v>7.33875433426006E-6</v>
      </c>
      <c r="U291" s="12">
        <v>7.33875433426006E-6</v>
      </c>
      <c r="V291" s="12">
        <v>0</v>
      </c>
      <c r="W291" s="12">
        <v>0</v>
      </c>
      <c r="X291" s="12">
        <v>1.7916014094705335</v>
      </c>
      <c r="Y291" s="12">
        <v>3739.7152924789525</v>
      </c>
      <c r="Z291" s="12">
        <f t="shared" ref="Z291:AA291" si="113">Z290+0.0002</f>
        <v>2.0000000000000001E-4</v>
      </c>
      <c r="AA291" s="12">
        <f t="shared" si="113"/>
        <v>4.0000000000000002E-4</v>
      </c>
      <c r="AB291" s="5">
        <v>2</v>
      </c>
    </row>
    <row r="292" spans="1:28" x14ac:dyDescent="0.25">
      <c r="C292" s="5">
        <v>9</v>
      </c>
      <c r="D292" s="12">
        <v>136907388423.54153</v>
      </c>
      <c r="E292" s="12">
        <v>136907388423.54153</v>
      </c>
      <c r="F292" s="12">
        <v>0.45787044167451707</v>
      </c>
      <c r="G292" s="12">
        <v>0</v>
      </c>
      <c r="H292" s="12">
        <v>42816171605.028748</v>
      </c>
      <c r="I292" s="12">
        <v>39994975246.918106</v>
      </c>
      <c r="J292" s="12">
        <v>39994975246.918106</v>
      </c>
      <c r="K292" s="12">
        <v>-7.5520516845227941E-13</v>
      </c>
      <c r="L292" s="12">
        <v>-7.5520516845227941E-13</v>
      </c>
      <c r="M292" s="12">
        <v>0</v>
      </c>
      <c r="N292" s="12">
        <v>2.0000000000000001E-4</v>
      </c>
      <c r="O292" s="12">
        <v>420.6935596442928</v>
      </c>
      <c r="P292" s="12">
        <v>420.6935596442928</v>
      </c>
      <c r="Q292" s="12">
        <v>5.9627761173637601E-10</v>
      </c>
      <c r="R292" s="12">
        <v>0</v>
      </c>
      <c r="S292" s="12">
        <v>1.1423560216160212E-4</v>
      </c>
      <c r="T292" s="12">
        <v>7.9044018209446809E-6</v>
      </c>
      <c r="U292" s="12">
        <v>7.9044018209446809E-6</v>
      </c>
      <c r="V292" s="12">
        <v>0</v>
      </c>
      <c r="W292" s="12">
        <v>0</v>
      </c>
      <c r="X292" s="12">
        <v>1.9458622119288789</v>
      </c>
      <c r="Y292" s="12">
        <v>4084.1872942349137</v>
      </c>
      <c r="Z292" s="12">
        <f t="shared" ref="Z292:AA292" si="114">Z291+0.0002</f>
        <v>4.0000000000000002E-4</v>
      </c>
      <c r="AA292" s="12">
        <f t="shared" si="114"/>
        <v>6.0000000000000006E-4</v>
      </c>
      <c r="AB292" s="5">
        <v>2</v>
      </c>
    </row>
    <row r="293" spans="1:28" x14ac:dyDescent="0.25">
      <c r="C293" s="5">
        <v>10</v>
      </c>
      <c r="D293" s="12">
        <v>149753320853.12424</v>
      </c>
      <c r="E293" s="12">
        <v>149753320853.12424</v>
      </c>
      <c r="F293" s="12">
        <v>0.50028385565970468</v>
      </c>
      <c r="G293" s="12">
        <v>0</v>
      </c>
      <c r="H293" s="12">
        <v>46760411585.364647</v>
      </c>
      <c r="I293" s="12">
        <v>43483853912.601562</v>
      </c>
      <c r="J293" s="12">
        <v>43483853912.601562</v>
      </c>
      <c r="K293" s="12">
        <v>-4.8726189679774492E-13</v>
      </c>
      <c r="L293" s="12">
        <v>-4.8726189679774492E-13</v>
      </c>
      <c r="M293" s="12">
        <v>0</v>
      </c>
      <c r="N293" s="12">
        <v>2.0000000000000001E-4</v>
      </c>
      <c r="O293" s="12">
        <v>467.96737580448075</v>
      </c>
      <c r="P293" s="12">
        <v>467.96737580448075</v>
      </c>
      <c r="Q293" s="12">
        <v>4.1621800347349085E-10</v>
      </c>
      <c r="R293" s="12">
        <v>0</v>
      </c>
      <c r="S293" s="12">
        <v>1.2687754192071689E-4</v>
      </c>
      <c r="T293" s="12">
        <v>8.4867211636184613E-6</v>
      </c>
      <c r="U293" s="12">
        <v>8.4867211636184613E-6</v>
      </c>
      <c r="V293" s="12">
        <v>0</v>
      </c>
      <c r="W293" s="12">
        <v>0</v>
      </c>
      <c r="X293" s="12">
        <v>2.1021704352981736</v>
      </c>
      <c r="Y293" s="12">
        <v>4430.1217394986952</v>
      </c>
      <c r="Z293" s="12">
        <f t="shared" ref="Z293:AA293" si="115">Z292+0.0002</f>
        <v>6.0000000000000006E-4</v>
      </c>
      <c r="AA293" s="12">
        <f t="shared" si="115"/>
        <v>8.0000000000000004E-4</v>
      </c>
      <c r="AB293" s="5">
        <v>2</v>
      </c>
    </row>
    <row r="294" spans="1:28" x14ac:dyDescent="0.25">
      <c r="C294" s="5">
        <v>11</v>
      </c>
      <c r="D294" s="12">
        <v>162472942644.55777</v>
      </c>
      <c r="E294" s="12">
        <v>162472942644.55777</v>
      </c>
      <c r="F294" s="12">
        <v>0.54234843848385661</v>
      </c>
      <c r="G294" s="12">
        <v>0</v>
      </c>
      <c r="H294" s="12">
        <v>50674972160.321823</v>
      </c>
      <c r="I294" s="12">
        <v>46971248608.01609</v>
      </c>
      <c r="J294" s="12">
        <v>46971248608.01609</v>
      </c>
      <c r="K294" s="12">
        <v>-2.6410236439779608E-13</v>
      </c>
      <c r="L294" s="12">
        <v>-2.6410236439779608E-13</v>
      </c>
      <c r="M294" s="12">
        <v>0</v>
      </c>
      <c r="N294" s="12">
        <v>2.0000000000000001E-4</v>
      </c>
      <c r="O294" s="12">
        <v>513.8059453862295</v>
      </c>
      <c r="P294" s="12">
        <v>513.8059453862295</v>
      </c>
      <c r="Q294" s="12">
        <v>2.6728961816910042E-10</v>
      </c>
      <c r="R294" s="12">
        <v>0</v>
      </c>
      <c r="S294" s="12">
        <v>1.3915590896394233E-4</v>
      </c>
      <c r="T294" s="12">
        <v>9.0831382238471335E-6</v>
      </c>
      <c r="U294" s="12">
        <v>9.0831382238471335E-6</v>
      </c>
      <c r="V294" s="12">
        <v>0</v>
      </c>
      <c r="W294" s="12">
        <v>0</v>
      </c>
      <c r="X294" s="12">
        <v>2.2602099573145602</v>
      </c>
      <c r="Y294" s="12">
        <v>4777.2928266532572</v>
      </c>
      <c r="Z294" s="12">
        <f t="shared" ref="Z294:AA294" si="116">Z293+0.0002</f>
        <v>8.0000000000000004E-4</v>
      </c>
      <c r="AA294" s="12">
        <f t="shared" si="116"/>
        <v>1E-3</v>
      </c>
      <c r="AB294" s="5">
        <v>2</v>
      </c>
    </row>
    <row r="295" spans="1:28" x14ac:dyDescent="0.25">
      <c r="B295" t="s">
        <v>230</v>
      </c>
      <c r="C295" s="14">
        <v>12</v>
      </c>
      <c r="D295" s="12">
        <v>175083930241.58127</v>
      </c>
      <c r="E295" s="12">
        <v>175083930241.58127</v>
      </c>
      <c r="F295" s="12">
        <v>0.58411300705173141</v>
      </c>
      <c r="G295" s="12">
        <v>0</v>
      </c>
      <c r="H295" s="12">
        <v>54564006791.137405</v>
      </c>
      <c r="I295" s="12">
        <v>50457367006.223541</v>
      </c>
      <c r="J295" s="12">
        <v>50457367006.223541</v>
      </c>
      <c r="K295" s="12">
        <v>-7.9459345791763794E-14</v>
      </c>
      <c r="L295" s="12">
        <v>-7.9459345791763794E-14</v>
      </c>
      <c r="M295" s="12">
        <v>0</v>
      </c>
      <c r="N295" s="12">
        <v>2.0000000000000001E-4</v>
      </c>
      <c r="O295" s="12">
        <v>558.41012285253044</v>
      </c>
      <c r="P295" s="12">
        <v>558.41012285253044</v>
      </c>
      <c r="Q295" s="12">
        <v>1.451358211072416E-10</v>
      </c>
      <c r="R295" s="12">
        <v>0</v>
      </c>
      <c r="S295" s="12">
        <v>1.5112158319143313E-4</v>
      </c>
      <c r="T295" s="12">
        <v>9.6916801075430716E-6</v>
      </c>
      <c r="U295" s="12">
        <v>9.6916801075430716E-6</v>
      </c>
      <c r="V295" s="12">
        <v>0</v>
      </c>
      <c r="W295" s="12">
        <v>0</v>
      </c>
      <c r="X295" s="12">
        <v>2.4197384927392074</v>
      </c>
      <c r="Y295" s="12">
        <v>5125.5274948137194</v>
      </c>
      <c r="Z295" s="12">
        <f t="shared" ref="Z295:AA295" si="117">Z294+0.0002</f>
        <v>1E-3</v>
      </c>
      <c r="AA295" s="12">
        <f t="shared" si="117"/>
        <v>1.2000000000000001E-3</v>
      </c>
      <c r="AB295" s="5">
        <v>2</v>
      </c>
    </row>
    <row r="299" spans="1:28" x14ac:dyDescent="0.25">
      <c r="A299" s="56" t="s">
        <v>303</v>
      </c>
      <c r="C299" s="3" t="s">
        <v>0</v>
      </c>
      <c r="D299" s="3" t="s">
        <v>1</v>
      </c>
      <c r="E299" s="3" t="s">
        <v>2</v>
      </c>
      <c r="F299" s="3" t="s">
        <v>3</v>
      </c>
      <c r="G299" s="3" t="s">
        <v>4</v>
      </c>
      <c r="H299" s="3" t="s">
        <v>232</v>
      </c>
      <c r="I299" s="3" t="s">
        <v>6</v>
      </c>
      <c r="J299" s="3" t="s">
        <v>7</v>
      </c>
      <c r="K299" s="3" t="s">
        <v>8</v>
      </c>
      <c r="L299" s="3" t="s">
        <v>9</v>
      </c>
      <c r="M299" s="3" t="s">
        <v>10</v>
      </c>
      <c r="N299" s="3" t="s">
        <v>11</v>
      </c>
      <c r="O299" s="3" t="s">
        <v>12</v>
      </c>
      <c r="P299" s="3" t="s">
        <v>13</v>
      </c>
      <c r="Q299" s="3" t="s">
        <v>14</v>
      </c>
      <c r="R299" s="3" t="s">
        <v>15</v>
      </c>
      <c r="S299" s="3" t="s">
        <v>16</v>
      </c>
      <c r="T299" s="3" t="s">
        <v>21</v>
      </c>
      <c r="U299" s="3" t="s">
        <v>22</v>
      </c>
      <c r="V299" s="3" t="s">
        <v>23</v>
      </c>
      <c r="W299" s="3" t="s">
        <v>24</v>
      </c>
      <c r="X299" s="3" t="s">
        <v>83</v>
      </c>
      <c r="Y299" s="3" t="s">
        <v>17</v>
      </c>
      <c r="Z299" s="3" t="s">
        <v>18</v>
      </c>
      <c r="AA299" s="3" t="s">
        <v>19</v>
      </c>
      <c r="AB299" s="3" t="s">
        <v>20</v>
      </c>
    </row>
    <row r="300" spans="1:28" x14ac:dyDescent="0.25">
      <c r="A300" s="50" t="s">
        <v>173</v>
      </c>
      <c r="B300" t="s">
        <v>229</v>
      </c>
      <c r="C300" s="14">
        <v>1</v>
      </c>
      <c r="D300" s="12">
        <v>130319879571.34851</v>
      </c>
      <c r="E300" s="12">
        <v>130319879571.34851</v>
      </c>
      <c r="F300" s="12">
        <v>0.47483251768907125</v>
      </c>
      <c r="G300" s="12">
        <v>0</v>
      </c>
      <c r="H300" s="12">
        <v>45266156409.449844</v>
      </c>
      <c r="I300" s="12">
        <v>49992474487.13916</v>
      </c>
      <c r="J300" s="12">
        <v>49992474487.13916</v>
      </c>
      <c r="K300" s="12">
        <v>-1.4109137562329864E-11</v>
      </c>
      <c r="L300" s="12">
        <v>-1.4109137562329864E-11</v>
      </c>
      <c r="M300" s="12">
        <v>0</v>
      </c>
      <c r="N300" s="12">
        <v>2.0000000000000001E-4</v>
      </c>
      <c r="O300" s="12">
        <v>108.78157481142307</v>
      </c>
      <c r="P300" s="12">
        <v>108.78157481142307</v>
      </c>
      <c r="Q300" s="12">
        <v>9.8978060506323471E-9</v>
      </c>
      <c r="R300" s="12">
        <v>0</v>
      </c>
      <c r="S300" s="12">
        <v>3.7222916015760575E-5</v>
      </c>
      <c r="T300" s="12">
        <v>1.4108159038844658E-5</v>
      </c>
      <c r="U300" s="12">
        <v>1.4108159038844658E-5</v>
      </c>
      <c r="V300" s="12">
        <v>0</v>
      </c>
      <c r="W300" s="12">
        <v>0</v>
      </c>
      <c r="X300" s="12">
        <v>2.9621130983376487</v>
      </c>
      <c r="Y300" s="12">
        <v>5512.9379273840341</v>
      </c>
      <c r="Z300" s="12">
        <v>-1.1999999999999999E-3</v>
      </c>
      <c r="AA300" s="12">
        <v>-1E-3</v>
      </c>
      <c r="AB300" s="5">
        <v>2</v>
      </c>
    </row>
    <row r="301" spans="1:28" x14ac:dyDescent="0.25">
      <c r="C301" s="5">
        <v>2</v>
      </c>
      <c r="D301" s="12">
        <v>117175481313.34679</v>
      </c>
      <c r="E301" s="12">
        <v>117175481313.34679</v>
      </c>
      <c r="F301" s="12">
        <v>0.46028295356417059</v>
      </c>
      <c r="G301" s="12">
        <v>0</v>
      </c>
      <c r="H301" s="12">
        <v>43692640687.119286</v>
      </c>
      <c r="I301" s="12">
        <v>46622132034.355965</v>
      </c>
      <c r="J301" s="12">
        <v>46622132034.355965</v>
      </c>
      <c r="K301" s="12">
        <v>-1.0799856302014757E-11</v>
      </c>
      <c r="L301" s="12">
        <v>-1.0799856302014757E-11</v>
      </c>
      <c r="M301" s="12">
        <v>0</v>
      </c>
      <c r="N301" s="12">
        <v>2.0000000000000001E-4</v>
      </c>
      <c r="O301" s="12">
        <v>176.15203256127677</v>
      </c>
      <c r="P301" s="12">
        <v>176.15203256127677</v>
      </c>
      <c r="Q301" s="12">
        <v>7.5911734726024636E-9</v>
      </c>
      <c r="R301" s="12">
        <v>0</v>
      </c>
      <c r="S301" s="12">
        <v>5.3622348417211243E-5</v>
      </c>
      <c r="T301" s="12">
        <v>1.2399745673618337E-5</v>
      </c>
      <c r="U301" s="12">
        <v>1.2399745673618337E-5</v>
      </c>
      <c r="V301" s="12">
        <v>0</v>
      </c>
      <c r="W301" s="12">
        <v>0</v>
      </c>
      <c r="X301" s="12">
        <v>2.6675126265847084</v>
      </c>
      <c r="Y301" s="12">
        <v>5068.2233047033633</v>
      </c>
      <c r="Z301" s="12">
        <f t="shared" ref="Z301:AA301" si="118">Z300+0.0002</f>
        <v>-9.999999999999998E-4</v>
      </c>
      <c r="AA301" s="12">
        <f t="shared" si="118"/>
        <v>-8.0000000000000004E-4</v>
      </c>
      <c r="AB301" s="5">
        <v>2</v>
      </c>
    </row>
    <row r="302" spans="1:28" x14ac:dyDescent="0.25">
      <c r="C302" s="5">
        <v>3</v>
      </c>
      <c r="D302" s="12">
        <v>101653918346.93716</v>
      </c>
      <c r="E302" s="12">
        <v>101653918346.93716</v>
      </c>
      <c r="F302" s="12">
        <v>0.43916839113542616</v>
      </c>
      <c r="G302" s="12">
        <v>0</v>
      </c>
      <c r="H302" s="12">
        <v>41560558908.384995</v>
      </c>
      <c r="I302" s="12">
        <v>43223861278.752586</v>
      </c>
      <c r="J302" s="12">
        <v>43223861278.752586</v>
      </c>
      <c r="K302" s="12">
        <v>-8.3334044820893726E-12</v>
      </c>
      <c r="L302" s="12">
        <v>-8.3334044820893726E-12</v>
      </c>
      <c r="M302" s="12">
        <v>0</v>
      </c>
      <c r="N302" s="12">
        <v>2.0000000000000001E-4</v>
      </c>
      <c r="O302" s="12">
        <v>216.51116676687323</v>
      </c>
      <c r="P302" s="12">
        <v>216.51116676687323</v>
      </c>
      <c r="Q302" s="12">
        <v>5.8704301405687294E-9</v>
      </c>
      <c r="R302" s="12">
        <v>0</v>
      </c>
      <c r="S302" s="12">
        <v>6.3179346627716181E-5</v>
      </c>
      <c r="T302" s="12">
        <v>1.0956651185183793E-5</v>
      </c>
      <c r="U302" s="12">
        <v>1.0956651185183793E-5</v>
      </c>
      <c r="V302" s="12">
        <v>0</v>
      </c>
      <c r="W302" s="12">
        <v>0</v>
      </c>
      <c r="X302" s="12">
        <v>2.405495174788653</v>
      </c>
      <c r="Y302" s="12">
        <v>4646.7822677061804</v>
      </c>
      <c r="Z302" s="12">
        <f t="shared" ref="Z302:AA302" si="119">Z301+0.0002</f>
        <v>-7.9999999999999982E-4</v>
      </c>
      <c r="AA302" s="12">
        <f t="shared" si="119"/>
        <v>-6.0000000000000006E-4</v>
      </c>
      <c r="AB302" s="5">
        <v>2</v>
      </c>
    </row>
    <row r="303" spans="1:28" x14ac:dyDescent="0.25">
      <c r="C303" s="5">
        <v>4</v>
      </c>
      <c r="D303" s="12">
        <v>85148960698.31723</v>
      </c>
      <c r="E303" s="12">
        <v>85148960698.31723</v>
      </c>
      <c r="F303" s="12">
        <v>0.41533799484044398</v>
      </c>
      <c r="G303" s="12">
        <v>0</v>
      </c>
      <c r="H303" s="12">
        <v>39197407365.074524</v>
      </c>
      <c r="I303" s="12">
        <v>39814037034.920395</v>
      </c>
      <c r="J303" s="12">
        <v>39814037034.920395</v>
      </c>
      <c r="K303" s="12">
        <v>-6.2156176018536875E-12</v>
      </c>
      <c r="L303" s="12">
        <v>-6.2156176018536875E-12</v>
      </c>
      <c r="M303" s="12">
        <v>0</v>
      </c>
      <c r="N303" s="12">
        <v>2.0000000000000001E-4</v>
      </c>
      <c r="O303" s="12">
        <v>245.69615227384008</v>
      </c>
      <c r="P303" s="12">
        <v>245.69615227384008</v>
      </c>
      <c r="Q303" s="12">
        <v>4.3920597357616894E-9</v>
      </c>
      <c r="R303" s="12">
        <v>0</v>
      </c>
      <c r="S303" s="12">
        <v>6.9905740222162932E-5</v>
      </c>
      <c r="T303" s="12">
        <v>9.6233148349229339E-6</v>
      </c>
      <c r="U303" s="12">
        <v>9.6233148349229339E-6</v>
      </c>
      <c r="V303" s="12">
        <v>0</v>
      </c>
      <c r="W303" s="12">
        <v>0</v>
      </c>
      <c r="X303" s="12">
        <v>2.156956792592875</v>
      </c>
      <c r="Y303" s="12">
        <v>4234.9691375663388</v>
      </c>
      <c r="Z303" s="12">
        <f t="shared" ref="Z303:AA303" si="120">Z302+0.0002</f>
        <v>-5.9999999999999984E-4</v>
      </c>
      <c r="AA303" s="12">
        <f t="shared" si="120"/>
        <v>-4.0000000000000007E-4</v>
      </c>
      <c r="AB303" s="5">
        <v>2</v>
      </c>
    </row>
    <row r="304" spans="1:28" x14ac:dyDescent="0.25">
      <c r="C304" s="5">
        <v>5</v>
      </c>
      <c r="D304" s="12">
        <v>68066117777.151047</v>
      </c>
      <c r="E304" s="12">
        <v>68066117777.151047</v>
      </c>
      <c r="F304" s="12">
        <v>0.38991165703553454</v>
      </c>
      <c r="G304" s="12">
        <v>0</v>
      </c>
      <c r="H304" s="12">
        <v>36698469228.349533</v>
      </c>
      <c r="I304" s="12">
        <v>36397423461.41748</v>
      </c>
      <c r="J304" s="12">
        <v>36397423461.41748</v>
      </c>
      <c r="K304" s="12">
        <v>-4.3027213289650228E-12</v>
      </c>
      <c r="L304" s="12">
        <v>-4.3027213289650228E-12</v>
      </c>
      <c r="M304" s="12">
        <v>0</v>
      </c>
      <c r="N304" s="12">
        <v>2.0000000000000001E-4</v>
      </c>
      <c r="O304" s="12">
        <v>268.31472443426946</v>
      </c>
      <c r="P304" s="12">
        <v>268.31472443426946</v>
      </c>
      <c r="Q304" s="12">
        <v>3.0561181518970352E-9</v>
      </c>
      <c r="R304" s="12">
        <v>0</v>
      </c>
      <c r="S304" s="12">
        <v>7.4968748047281783E-5</v>
      </c>
      <c r="T304" s="12">
        <v>8.3544771165339728E-6</v>
      </c>
      <c r="U304" s="12">
        <v>8.3544771165339728E-6</v>
      </c>
      <c r="V304" s="12">
        <v>0</v>
      </c>
      <c r="W304" s="12">
        <v>0</v>
      </c>
      <c r="X304" s="12">
        <v>1.9163392950129441</v>
      </c>
      <c r="Y304" s="12">
        <v>3828.8137821521032</v>
      </c>
      <c r="Z304" s="12">
        <f t="shared" ref="Z304:AA304" si="121">Z303+0.0002</f>
        <v>-3.9999999999999986E-4</v>
      </c>
      <c r="AA304" s="12">
        <f t="shared" si="121"/>
        <v>-2.0000000000000006E-4</v>
      </c>
      <c r="AB304" s="5">
        <v>2</v>
      </c>
    </row>
    <row r="305" spans="1:28" x14ac:dyDescent="0.25">
      <c r="C305" s="5">
        <v>6</v>
      </c>
      <c r="D305" s="12">
        <v>50591059896.720352</v>
      </c>
      <c r="E305" s="12">
        <v>50591059896.720352</v>
      </c>
      <c r="F305" s="12">
        <v>0.36340214206027321</v>
      </c>
      <c r="G305" s="12">
        <v>0</v>
      </c>
      <c r="H305" s="12">
        <v>34107371737.969292</v>
      </c>
      <c r="I305" s="12">
        <v>32976201920.231796</v>
      </c>
      <c r="J305" s="12">
        <v>32976201920.231796</v>
      </c>
      <c r="K305" s="12">
        <v>-2.5288858091912724E-12</v>
      </c>
      <c r="L305" s="12">
        <v>-2.5288858091912724E-12</v>
      </c>
      <c r="M305" s="12">
        <v>0</v>
      </c>
      <c r="N305" s="12">
        <v>2.0000000000000001E-4</v>
      </c>
      <c r="O305" s="12">
        <v>286.47662385085397</v>
      </c>
      <c r="P305" s="12">
        <v>286.47662385085397</v>
      </c>
      <c r="Q305" s="12">
        <v>1.8168440500705967E-9</v>
      </c>
      <c r="R305" s="12">
        <v>0</v>
      </c>
      <c r="S305" s="12">
        <v>7.890280379012384E-5</v>
      </c>
      <c r="T305" s="12">
        <v>7.1294150911312525E-6</v>
      </c>
      <c r="U305" s="12">
        <v>7.1294150911312525E-6</v>
      </c>
      <c r="V305" s="12">
        <v>0</v>
      </c>
      <c r="W305" s="12">
        <v>0</v>
      </c>
      <c r="X305" s="12">
        <v>1.6810977597295691</v>
      </c>
      <c r="Y305" s="12">
        <v>3426.4983998068346</v>
      </c>
      <c r="Z305" s="12">
        <f t="shared" ref="Z305:AA305" si="122">Z304+0.0002</f>
        <v>-1.9999999999999985E-4</v>
      </c>
      <c r="AA305" s="12">
        <f t="shared" si="122"/>
        <v>0</v>
      </c>
      <c r="AB305" s="5">
        <v>2</v>
      </c>
    </row>
    <row r="306" spans="1:28" x14ac:dyDescent="0.25">
      <c r="C306" s="5">
        <v>7</v>
      </c>
      <c r="D306" s="12">
        <v>53603009584.664688</v>
      </c>
      <c r="E306" s="12">
        <v>53603009584.664688</v>
      </c>
      <c r="F306" s="12">
        <v>0.37172022137664518</v>
      </c>
      <c r="G306" s="12">
        <v>0</v>
      </c>
      <c r="H306" s="12">
        <v>34815094199.661186</v>
      </c>
      <c r="I306" s="12">
        <v>33011588043.316391</v>
      </c>
      <c r="J306" s="12">
        <v>33011588043.316391</v>
      </c>
      <c r="K306" s="12">
        <v>-1.4609918340732028E-12</v>
      </c>
      <c r="L306" s="12">
        <v>-1.4609918340732028E-12</v>
      </c>
      <c r="M306" s="12">
        <v>0</v>
      </c>
      <c r="N306" s="12">
        <v>2.0000000000000001E-4</v>
      </c>
      <c r="O306" s="12">
        <v>320.70090256083739</v>
      </c>
      <c r="P306" s="12">
        <v>320.70090256083739</v>
      </c>
      <c r="Q306" s="12">
        <v>1.0745021646276165E-9</v>
      </c>
      <c r="R306" s="12">
        <v>0</v>
      </c>
      <c r="S306" s="12">
        <v>8.7572403945849448E-5</v>
      </c>
      <c r="T306" s="12">
        <v>6.7932469218276053E-6</v>
      </c>
      <c r="U306" s="12">
        <v>6.7932469218276053E-6</v>
      </c>
      <c r="V306" s="12">
        <v>0</v>
      </c>
      <c r="W306" s="12">
        <v>0</v>
      </c>
      <c r="X306" s="12">
        <v>1.639813949464209</v>
      </c>
      <c r="Y306" s="12">
        <v>3397.0099639030068</v>
      </c>
      <c r="Z306" s="12">
        <f t="shared" ref="Z306:AA306" si="123">Z305+0.0002</f>
        <v>0</v>
      </c>
      <c r="AA306" s="12">
        <f t="shared" si="123"/>
        <v>2.0000000000000001E-4</v>
      </c>
      <c r="AB306" s="5">
        <v>2</v>
      </c>
    </row>
    <row r="307" spans="1:28" x14ac:dyDescent="0.25">
      <c r="C307" s="5">
        <v>8</v>
      </c>
      <c r="D307" s="12">
        <v>77166640064.68663</v>
      </c>
      <c r="E307" s="12">
        <v>77166640064.68663</v>
      </c>
      <c r="F307" s="12">
        <v>0.41504450255122305</v>
      </c>
      <c r="G307" s="12">
        <v>0</v>
      </c>
      <c r="H307" s="12">
        <v>38836832980.505142</v>
      </c>
      <c r="I307" s="12">
        <v>36504341649.025253</v>
      </c>
      <c r="J307" s="12">
        <v>36504341649.025253</v>
      </c>
      <c r="K307" s="12">
        <v>-1.0761093572624757E-12</v>
      </c>
      <c r="L307" s="12">
        <v>-1.0761093572624757E-12</v>
      </c>
      <c r="M307" s="12">
        <v>0</v>
      </c>
      <c r="N307" s="12">
        <v>2.0000000000000001E-4</v>
      </c>
      <c r="O307" s="12">
        <v>371.7224315489276</v>
      </c>
      <c r="P307" s="12">
        <v>371.7224315489276</v>
      </c>
      <c r="Q307" s="12">
        <v>8.1315277286515094E-10</v>
      </c>
      <c r="R307" s="12">
        <v>0</v>
      </c>
      <c r="S307" s="12">
        <v>1.0116370401118796E-4</v>
      </c>
      <c r="T307" s="12">
        <v>7.33875433426006E-6</v>
      </c>
      <c r="U307" s="12">
        <v>7.33875433426006E-6</v>
      </c>
      <c r="V307" s="12">
        <v>0</v>
      </c>
      <c r="W307" s="12">
        <v>0</v>
      </c>
      <c r="X307" s="12">
        <v>1.7916014094705335</v>
      </c>
      <c r="Y307" s="12">
        <v>3739.7152924789525</v>
      </c>
      <c r="Z307" s="12">
        <f t="shared" ref="Z307:AA307" si="124">Z306+0.0002</f>
        <v>2.0000000000000001E-4</v>
      </c>
      <c r="AA307" s="12">
        <f t="shared" si="124"/>
        <v>4.0000000000000002E-4</v>
      </c>
      <c r="AB307" s="5">
        <v>2</v>
      </c>
    </row>
    <row r="308" spans="1:28" x14ac:dyDescent="0.25">
      <c r="C308" s="5">
        <v>9</v>
      </c>
      <c r="D308" s="12">
        <v>100549822495.49368</v>
      </c>
      <c r="E308" s="12">
        <v>100549822495.49368</v>
      </c>
      <c r="F308" s="12">
        <v>0.45787044167451707</v>
      </c>
      <c r="G308" s="12">
        <v>0</v>
      </c>
      <c r="H308" s="12">
        <v>42816171605.028748</v>
      </c>
      <c r="I308" s="12">
        <v>39994975246.918106</v>
      </c>
      <c r="J308" s="12">
        <v>39994975246.918106</v>
      </c>
      <c r="K308" s="12">
        <v>-7.5520516845227941E-13</v>
      </c>
      <c r="L308" s="12">
        <v>-7.5520516845227941E-13</v>
      </c>
      <c r="M308" s="12">
        <v>0</v>
      </c>
      <c r="N308" s="12">
        <v>2.0000000000000001E-4</v>
      </c>
      <c r="O308" s="12">
        <v>420.6935596442928</v>
      </c>
      <c r="P308" s="12">
        <v>420.6935596442928</v>
      </c>
      <c r="Q308" s="12">
        <v>5.9627761173637601E-10</v>
      </c>
      <c r="R308" s="12">
        <v>0</v>
      </c>
      <c r="S308" s="12">
        <v>1.1423560216160212E-4</v>
      </c>
      <c r="T308" s="12">
        <v>7.9044018209446809E-6</v>
      </c>
      <c r="U308" s="12">
        <v>7.9044018209446809E-6</v>
      </c>
      <c r="V308" s="12">
        <v>0</v>
      </c>
      <c r="W308" s="12">
        <v>0</v>
      </c>
      <c r="X308" s="12">
        <v>1.9458622119288789</v>
      </c>
      <c r="Y308" s="12">
        <v>4084.1872942349137</v>
      </c>
      <c r="Z308" s="12">
        <f t="shared" ref="Z308:AA308" si="125">Z307+0.0002</f>
        <v>4.0000000000000002E-4</v>
      </c>
      <c r="AA308" s="12">
        <f t="shared" si="125"/>
        <v>6.0000000000000006E-4</v>
      </c>
      <c r="AB308" s="5">
        <v>2</v>
      </c>
    </row>
    <row r="309" spans="1:28" x14ac:dyDescent="0.25">
      <c r="C309" s="5">
        <v>10</v>
      </c>
      <c r="D309" s="12">
        <v>123783630904.51865</v>
      </c>
      <c r="E309" s="12">
        <v>123783630904.51865</v>
      </c>
      <c r="F309" s="12">
        <v>0.50028385565970468</v>
      </c>
      <c r="G309" s="12">
        <v>0</v>
      </c>
      <c r="H309" s="12">
        <v>46760411585.364647</v>
      </c>
      <c r="I309" s="12">
        <v>43483853912.601562</v>
      </c>
      <c r="J309" s="12">
        <v>43483853912.601562</v>
      </c>
      <c r="K309" s="12">
        <v>-4.8726189679774492E-13</v>
      </c>
      <c r="L309" s="12">
        <v>-4.8726189679774492E-13</v>
      </c>
      <c r="M309" s="12">
        <v>0</v>
      </c>
      <c r="N309" s="12">
        <v>2.0000000000000001E-4</v>
      </c>
      <c r="O309" s="12">
        <v>467.96737580448075</v>
      </c>
      <c r="P309" s="12">
        <v>467.96737580448075</v>
      </c>
      <c r="Q309" s="12">
        <v>4.1621800347349085E-10</v>
      </c>
      <c r="R309" s="12">
        <v>0</v>
      </c>
      <c r="S309" s="12">
        <v>1.2687754192071689E-4</v>
      </c>
      <c r="T309" s="12">
        <v>8.4867211636184613E-6</v>
      </c>
      <c r="U309" s="12">
        <v>8.4867211636184613E-6</v>
      </c>
      <c r="V309" s="12">
        <v>0</v>
      </c>
      <c r="W309" s="12">
        <v>0</v>
      </c>
      <c r="X309" s="12">
        <v>2.1021704352981736</v>
      </c>
      <c r="Y309" s="12">
        <v>4430.1217394986952</v>
      </c>
      <c r="Z309" s="12">
        <f t="shared" ref="Z309:AA309" si="126">Z308+0.0002</f>
        <v>6.0000000000000006E-4</v>
      </c>
      <c r="AA309" s="12">
        <f t="shared" si="126"/>
        <v>8.0000000000000004E-4</v>
      </c>
      <c r="AB309" s="5">
        <v>2</v>
      </c>
    </row>
    <row r="310" spans="1:28" x14ac:dyDescent="0.25">
      <c r="C310" s="5">
        <v>11</v>
      </c>
      <c r="D310" s="12">
        <v>146891128675.39441</v>
      </c>
      <c r="E310" s="12">
        <v>146891128675.39441</v>
      </c>
      <c r="F310" s="12">
        <v>0.54234843848385661</v>
      </c>
      <c r="G310" s="12">
        <v>0</v>
      </c>
      <c r="H310" s="12">
        <v>50674972160.321823</v>
      </c>
      <c r="I310" s="12">
        <v>46971248608.01609</v>
      </c>
      <c r="J310" s="12">
        <v>46971248608.01609</v>
      </c>
      <c r="K310" s="12">
        <v>-2.6410236439779608E-13</v>
      </c>
      <c r="L310" s="12">
        <v>-2.6410236439779608E-13</v>
      </c>
      <c r="M310" s="12">
        <v>0</v>
      </c>
      <c r="N310" s="12">
        <v>2.0000000000000001E-4</v>
      </c>
      <c r="O310" s="12">
        <v>513.8059453862295</v>
      </c>
      <c r="P310" s="12">
        <v>513.8059453862295</v>
      </c>
      <c r="Q310" s="12">
        <v>2.6728961816910042E-10</v>
      </c>
      <c r="R310" s="12">
        <v>0</v>
      </c>
      <c r="S310" s="12">
        <v>1.3915590896394233E-4</v>
      </c>
      <c r="T310" s="12">
        <v>9.0831382238471335E-6</v>
      </c>
      <c r="U310" s="12">
        <v>9.0831382238471335E-6</v>
      </c>
      <c r="V310" s="12">
        <v>0</v>
      </c>
      <c r="W310" s="12">
        <v>0</v>
      </c>
      <c r="X310" s="12">
        <v>2.2602099573145602</v>
      </c>
      <c r="Y310" s="12">
        <v>4777.2928266532572</v>
      </c>
      <c r="Z310" s="12">
        <f t="shared" ref="Z310:AA310" si="127">Z309+0.0002</f>
        <v>8.0000000000000004E-4</v>
      </c>
      <c r="AA310" s="12">
        <f t="shared" si="127"/>
        <v>1E-3</v>
      </c>
      <c r="AB310" s="5">
        <v>2</v>
      </c>
    </row>
    <row r="311" spans="1:28" x14ac:dyDescent="0.25">
      <c r="B311" t="s">
        <v>230</v>
      </c>
      <c r="C311" s="14">
        <v>12</v>
      </c>
      <c r="D311" s="12">
        <v>169889992251.86014</v>
      </c>
      <c r="E311" s="12">
        <v>169889992251.86014</v>
      </c>
      <c r="F311" s="12">
        <v>0.58411300705173141</v>
      </c>
      <c r="G311" s="12">
        <v>0</v>
      </c>
      <c r="H311" s="12">
        <v>54564006791.137405</v>
      </c>
      <c r="I311" s="12">
        <v>50457367006.223541</v>
      </c>
      <c r="J311" s="12">
        <v>50457367006.223541</v>
      </c>
      <c r="K311" s="12">
        <v>-7.9459345791763794E-14</v>
      </c>
      <c r="L311" s="12">
        <v>-7.9459345791763794E-14</v>
      </c>
      <c r="M311" s="12">
        <v>0</v>
      </c>
      <c r="N311" s="12">
        <v>2.0000000000000001E-4</v>
      </c>
      <c r="O311" s="12">
        <v>558.41012285253044</v>
      </c>
      <c r="P311" s="12">
        <v>558.41012285253044</v>
      </c>
      <c r="Q311" s="12">
        <v>1.451358211072416E-10</v>
      </c>
      <c r="R311" s="12">
        <v>0</v>
      </c>
      <c r="S311" s="12">
        <v>1.5112158319143313E-4</v>
      </c>
      <c r="T311" s="12">
        <v>9.6916801075430716E-6</v>
      </c>
      <c r="U311" s="12">
        <v>9.6916801075430716E-6</v>
      </c>
      <c r="V311" s="12">
        <v>0</v>
      </c>
      <c r="W311" s="12">
        <v>0</v>
      </c>
      <c r="X311" s="12">
        <v>2.4197384927392074</v>
      </c>
      <c r="Y311" s="12">
        <v>5125.5274948137194</v>
      </c>
      <c r="Z311" s="12">
        <f t="shared" ref="Z311:AA311" si="128">Z310+0.0002</f>
        <v>1E-3</v>
      </c>
      <c r="AA311" s="12">
        <f t="shared" si="128"/>
        <v>1.2000000000000001E-3</v>
      </c>
      <c r="AB311" s="5">
        <v>2</v>
      </c>
    </row>
    <row r="314" spans="1:28" x14ac:dyDescent="0.25">
      <c r="A314" s="56" t="s">
        <v>304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x14ac:dyDescent="0.25">
      <c r="A315" s="50" t="s">
        <v>173</v>
      </c>
      <c r="B315" t="s">
        <v>229</v>
      </c>
      <c r="C315" s="3" t="s">
        <v>0</v>
      </c>
      <c r="D315" s="3" t="s">
        <v>1</v>
      </c>
      <c r="E315" s="3" t="s">
        <v>2</v>
      </c>
      <c r="F315" s="3" t="s">
        <v>3</v>
      </c>
      <c r="G315" s="3" t="s">
        <v>4</v>
      </c>
      <c r="H315" s="3" t="s">
        <v>232</v>
      </c>
      <c r="I315" s="3" t="s">
        <v>6</v>
      </c>
      <c r="J315" s="3" t="s">
        <v>7</v>
      </c>
      <c r="K315" s="3" t="s">
        <v>8</v>
      </c>
      <c r="L315" s="3" t="s">
        <v>9</v>
      </c>
      <c r="M315" s="3" t="s">
        <v>10</v>
      </c>
      <c r="N315" s="3" t="s">
        <v>11</v>
      </c>
      <c r="O315" s="3" t="s">
        <v>12</v>
      </c>
      <c r="P315" s="3" t="s">
        <v>13</v>
      </c>
      <c r="Q315" s="3" t="s">
        <v>14</v>
      </c>
      <c r="R315" s="3" t="s">
        <v>15</v>
      </c>
      <c r="S315" s="3" t="s">
        <v>16</v>
      </c>
      <c r="T315" s="3" t="s">
        <v>21</v>
      </c>
      <c r="U315" s="3" t="s">
        <v>22</v>
      </c>
      <c r="V315" s="3" t="s">
        <v>23</v>
      </c>
      <c r="W315" s="3" t="s">
        <v>24</v>
      </c>
      <c r="X315" s="3" t="s">
        <v>83</v>
      </c>
      <c r="Y315" s="3" t="s">
        <v>17</v>
      </c>
      <c r="Z315" s="3" t="s">
        <v>18</v>
      </c>
      <c r="AA315" s="3" t="s">
        <v>19</v>
      </c>
      <c r="AB315" s="3" t="s">
        <v>20</v>
      </c>
    </row>
    <row r="316" spans="1:28" x14ac:dyDescent="0.25">
      <c r="C316" s="14">
        <v>1</v>
      </c>
      <c r="D316" s="12">
        <v>125125941581.62741</v>
      </c>
      <c r="E316" s="12">
        <v>125125941581.62741</v>
      </c>
      <c r="F316" s="12">
        <v>0.43920750013634291</v>
      </c>
      <c r="G316" s="12">
        <v>0</v>
      </c>
      <c r="H316" s="12">
        <v>41899489742.783188</v>
      </c>
      <c r="I316" s="12">
        <v>46532474487.139175</v>
      </c>
      <c r="J316" s="12">
        <v>46532474487.139175</v>
      </c>
      <c r="K316" s="12">
        <v>-1.3505571032837412E-11</v>
      </c>
      <c r="L316" s="12">
        <v>-1.3505571032837412E-11</v>
      </c>
      <c r="M316" s="12">
        <v>0</v>
      </c>
      <c r="N316" s="12">
        <v>2.0000000000000001E-4</v>
      </c>
      <c r="O316" s="12">
        <v>89.438241478089793</v>
      </c>
      <c r="P316" s="12">
        <v>89.438241478089793</v>
      </c>
      <c r="Q316" s="12">
        <v>9.4720393839656809E-9</v>
      </c>
      <c r="R316" s="12">
        <v>0</v>
      </c>
      <c r="S316" s="12">
        <v>3.165624934909392E-5</v>
      </c>
      <c r="T316" s="12">
        <v>1.3251492372177993E-5</v>
      </c>
      <c r="U316" s="12">
        <v>1.3251492372177993E-5</v>
      </c>
      <c r="V316" s="12">
        <v>0</v>
      </c>
      <c r="W316" s="12">
        <v>0</v>
      </c>
      <c r="X316" s="12">
        <v>2.7721130983376492</v>
      </c>
      <c r="Y316" s="12">
        <v>5142.937927384035</v>
      </c>
      <c r="Z316" s="12">
        <v>-1.1999999999999999E-3</v>
      </c>
      <c r="AA316" s="12">
        <v>-1E-3</v>
      </c>
      <c r="AB316" s="5">
        <v>2</v>
      </c>
    </row>
    <row r="317" spans="1:28" x14ac:dyDescent="0.25">
      <c r="C317" s="5">
        <v>2</v>
      </c>
      <c r="D317" s="12">
        <v>101593667344.18343</v>
      </c>
      <c r="E317" s="12">
        <v>101593667344.18343</v>
      </c>
      <c r="F317" s="12">
        <v>0.35340790090598539</v>
      </c>
      <c r="G317" s="12">
        <v>0</v>
      </c>
      <c r="H317" s="12">
        <v>33592640687.119286</v>
      </c>
      <c r="I317" s="12">
        <v>36242132034.355965</v>
      </c>
      <c r="J317" s="12">
        <v>36242132034.355965</v>
      </c>
      <c r="K317" s="12">
        <v>-8.9891567135373961E-12</v>
      </c>
      <c r="L317" s="12">
        <v>-8.9891567135373961E-12</v>
      </c>
      <c r="M317" s="12">
        <v>0</v>
      </c>
      <c r="N317" s="12">
        <v>2.0000000000000001E-4</v>
      </c>
      <c r="O317" s="12">
        <v>118.12203256127677</v>
      </c>
      <c r="P317" s="12">
        <v>118.12203256127677</v>
      </c>
      <c r="Q317" s="12">
        <v>6.3138734726024634E-9</v>
      </c>
      <c r="R317" s="12">
        <v>0</v>
      </c>
      <c r="S317" s="12">
        <v>3.6922348417211244E-5</v>
      </c>
      <c r="T317" s="12">
        <v>9.8297456736183384E-6</v>
      </c>
      <c r="U317" s="12">
        <v>9.8297456736183384E-6</v>
      </c>
      <c r="V317" s="12">
        <v>0</v>
      </c>
      <c r="W317" s="12">
        <v>0</v>
      </c>
      <c r="X317" s="12">
        <v>2.0975126265847086</v>
      </c>
      <c r="Y317" s="12">
        <v>3958.2233047033633</v>
      </c>
      <c r="Z317" s="12">
        <f t="shared" ref="Z317:AA317" si="129">Z316+0.0002</f>
        <v>-9.999999999999998E-4</v>
      </c>
      <c r="AA317" s="12">
        <f t="shared" si="129"/>
        <v>-8.0000000000000004E-4</v>
      </c>
      <c r="AB317" s="5">
        <v>2</v>
      </c>
    </row>
    <row r="318" spans="1:28" x14ac:dyDescent="0.25">
      <c r="C318" s="5">
        <v>3</v>
      </c>
      <c r="D318" s="12">
        <v>75684228398.331558</v>
      </c>
      <c r="E318" s="12">
        <v>75684228398.331558</v>
      </c>
      <c r="F318" s="12">
        <v>0.26104330337178416</v>
      </c>
      <c r="G318" s="12">
        <v>0</v>
      </c>
      <c r="H318" s="12">
        <v>24727225575.051662</v>
      </c>
      <c r="I318" s="12">
        <v>25923861278.75259</v>
      </c>
      <c r="J318" s="12">
        <v>25923861278.75259</v>
      </c>
      <c r="K318" s="12">
        <v>-5.3155718346271064E-12</v>
      </c>
      <c r="L318" s="12">
        <v>-5.3155718346271064E-12</v>
      </c>
      <c r="M318" s="12">
        <v>0</v>
      </c>
      <c r="N318" s="12">
        <v>2.0000000000000001E-4</v>
      </c>
      <c r="O318" s="12">
        <v>119.79450010020659</v>
      </c>
      <c r="P318" s="12">
        <v>119.79450010020659</v>
      </c>
      <c r="Q318" s="12">
        <v>3.7415968072353962E-9</v>
      </c>
      <c r="R318" s="12">
        <v>0</v>
      </c>
      <c r="S318" s="12">
        <v>3.5346013294382851E-5</v>
      </c>
      <c r="T318" s="12">
        <v>6.6733178518504598E-6</v>
      </c>
      <c r="U318" s="12">
        <v>6.6733178518504598E-6</v>
      </c>
      <c r="V318" s="12">
        <v>0</v>
      </c>
      <c r="W318" s="12">
        <v>0</v>
      </c>
      <c r="X318" s="12">
        <v>1.4554951747886533</v>
      </c>
      <c r="Y318" s="12">
        <v>2796.7822677061808</v>
      </c>
      <c r="Z318" s="12">
        <f t="shared" ref="Z318:AA318" si="130">Z317+0.0002</f>
        <v>-7.9999999999999982E-4</v>
      </c>
      <c r="AA318" s="12">
        <f t="shared" si="130"/>
        <v>-6.0000000000000006E-4</v>
      </c>
      <c r="AB318" s="5">
        <v>2</v>
      </c>
    </row>
    <row r="319" spans="1:28" x14ac:dyDescent="0.25">
      <c r="C319" s="5">
        <v>4</v>
      </c>
      <c r="D319" s="12">
        <v>48791394770.269394</v>
      </c>
      <c r="E319" s="12">
        <v>48791394770.269394</v>
      </c>
      <c r="F319" s="12">
        <v>0.16596287197134524</v>
      </c>
      <c r="G319" s="12">
        <v>0</v>
      </c>
      <c r="H319" s="12">
        <v>15630740698.407867</v>
      </c>
      <c r="I319" s="12">
        <v>15594037034.920403</v>
      </c>
      <c r="J319" s="12">
        <v>15594037034.920403</v>
      </c>
      <c r="K319" s="12">
        <v>-1.9906518954065159E-12</v>
      </c>
      <c r="L319" s="12">
        <v>-1.9906518954065159E-12</v>
      </c>
      <c r="M319" s="12">
        <v>0</v>
      </c>
      <c r="N319" s="12">
        <v>2.0000000000000001E-4</v>
      </c>
      <c r="O319" s="12">
        <v>110.29281894050681</v>
      </c>
      <c r="P319" s="12">
        <v>110.29281894050681</v>
      </c>
      <c r="Q319" s="12">
        <v>1.4116930690950238E-9</v>
      </c>
      <c r="R319" s="12">
        <v>0</v>
      </c>
      <c r="S319" s="12">
        <v>3.0939073555496278E-5</v>
      </c>
      <c r="T319" s="12">
        <v>3.6266481682562677E-6</v>
      </c>
      <c r="U319" s="12">
        <v>3.6266481682562677E-6</v>
      </c>
      <c r="V319" s="12">
        <v>0</v>
      </c>
      <c r="W319" s="12">
        <v>0</v>
      </c>
      <c r="X319" s="12">
        <v>0.82695679259287536</v>
      </c>
      <c r="Y319" s="12">
        <v>1644.9691375663392</v>
      </c>
      <c r="Z319" s="12">
        <f t="shared" ref="Z319:AA319" si="131">Z318+0.0002</f>
        <v>-5.9999999999999984E-4</v>
      </c>
      <c r="AA319" s="12">
        <f t="shared" si="131"/>
        <v>-4.0000000000000007E-4</v>
      </c>
      <c r="AB319" s="5">
        <v>2</v>
      </c>
    </row>
    <row r="320" spans="1:28" x14ac:dyDescent="0.25">
      <c r="C320" s="5">
        <v>5</v>
      </c>
      <c r="D320" s="12">
        <v>21320675869.66098</v>
      </c>
      <c r="E320" s="12">
        <v>21320675869.66098</v>
      </c>
      <c r="F320" s="12">
        <v>6.9286499060978946E-2</v>
      </c>
      <c r="G320" s="12">
        <v>0</v>
      </c>
      <c r="H320" s="12">
        <v>6398469228.3495331</v>
      </c>
      <c r="I320" s="12">
        <v>5257423461.4174805</v>
      </c>
      <c r="J320" s="12">
        <v>5257423461.4174805</v>
      </c>
      <c r="K320" s="12">
        <v>1.1293774364670549E-12</v>
      </c>
      <c r="L320" s="12">
        <v>1.1293774364670549E-12</v>
      </c>
      <c r="M320" s="12">
        <v>0</v>
      </c>
      <c r="N320" s="12">
        <v>2.0000000000000001E-4</v>
      </c>
      <c r="O320" s="12">
        <v>94.22472443426949</v>
      </c>
      <c r="P320" s="12">
        <v>94.22472443426949</v>
      </c>
      <c r="Q320" s="12">
        <v>-7.7578184810296441E-10</v>
      </c>
      <c r="R320" s="12">
        <v>0</v>
      </c>
      <c r="S320" s="12">
        <v>2.4868748047281785E-5</v>
      </c>
      <c r="T320" s="12">
        <v>6.4447711653397034E-7</v>
      </c>
      <c r="U320" s="12">
        <v>6.4447711653397034E-7</v>
      </c>
      <c r="V320" s="12">
        <v>0</v>
      </c>
      <c r="W320" s="12">
        <v>0</v>
      </c>
      <c r="X320" s="12">
        <v>0.20633929501294412</v>
      </c>
      <c r="Y320" s="12">
        <v>498.81378215210316</v>
      </c>
      <c r="Z320" s="12">
        <f t="shared" ref="Z320:AA320" si="132">Z319+0.0002</f>
        <v>-3.9999999999999986E-4</v>
      </c>
      <c r="AA320" s="12">
        <f t="shared" si="132"/>
        <v>-2.0000000000000006E-4</v>
      </c>
      <c r="AB320" s="5">
        <v>2</v>
      </c>
    </row>
    <row r="321" spans="1:28" x14ac:dyDescent="0.25">
      <c r="C321" s="5">
        <v>6</v>
      </c>
      <c r="D321" s="12">
        <v>-6542257990.2119751</v>
      </c>
      <c r="E321" s="12">
        <v>-6542257990.2119751</v>
      </c>
      <c r="F321" s="12">
        <v>-2.8473051019739182E-2</v>
      </c>
      <c r="G321" s="12">
        <v>0</v>
      </c>
      <c r="H321" s="12">
        <v>-2925961595.3640442</v>
      </c>
      <c r="I321" s="12">
        <v>-5083798079.7682037</v>
      </c>
      <c r="J321" s="12">
        <v>-5083798079.7682037</v>
      </c>
      <c r="K321" s="12">
        <v>4.1103460152257135E-12</v>
      </c>
      <c r="L321" s="12">
        <v>4.1103460152257135E-12</v>
      </c>
      <c r="M321" s="12">
        <v>0</v>
      </c>
      <c r="N321" s="12">
        <v>2.0000000000000001E-4</v>
      </c>
      <c r="O321" s="12">
        <v>73.699957184187326</v>
      </c>
      <c r="P321" s="12">
        <v>73.699957184187326</v>
      </c>
      <c r="Q321" s="12">
        <v>-2.8665892832627356E-9</v>
      </c>
      <c r="R321" s="12">
        <v>0</v>
      </c>
      <c r="S321" s="12">
        <v>1.7669470456790505E-5</v>
      </c>
      <c r="T321" s="12">
        <v>-2.293918242202081E-6</v>
      </c>
      <c r="U321" s="12">
        <v>-2.293918242202081E-6</v>
      </c>
      <c r="V321" s="12">
        <v>0</v>
      </c>
      <c r="W321" s="12">
        <v>0</v>
      </c>
      <c r="X321" s="12">
        <v>-0.40890224027043054</v>
      </c>
      <c r="Y321" s="12">
        <v>-643.50160019316536</v>
      </c>
      <c r="Z321" s="12">
        <f t="shared" ref="Z321:AA321" si="133">Z320+0.0002</f>
        <v>-1.9999999999999985E-4</v>
      </c>
      <c r="AA321" s="12">
        <f t="shared" si="133"/>
        <v>0</v>
      </c>
      <c r="AB321" s="5">
        <v>2</v>
      </c>
    </row>
    <row r="322" spans="1:28" x14ac:dyDescent="0.25">
      <c r="C322" s="5">
        <v>7</v>
      </c>
      <c r="D322" s="12">
        <v>-3530308302.2676392</v>
      </c>
      <c r="E322" s="12">
        <v>-3530308302.2676392</v>
      </c>
      <c r="F322" s="12">
        <v>-2.0154971703367219E-2</v>
      </c>
      <c r="G322" s="12">
        <v>0</v>
      </c>
      <c r="H322" s="12">
        <v>-2218239133.6721497</v>
      </c>
      <c r="I322" s="12">
        <v>-5048411956.683609</v>
      </c>
      <c r="J322" s="12">
        <v>-5048411956.683609</v>
      </c>
      <c r="K322" s="12">
        <v>5.1782399903437831E-12</v>
      </c>
      <c r="L322" s="12">
        <v>5.1782399903437831E-12</v>
      </c>
      <c r="M322" s="12">
        <v>0</v>
      </c>
      <c r="N322" s="12">
        <v>2.0000000000000001E-4</v>
      </c>
      <c r="O322" s="12">
        <v>107.92423589417075</v>
      </c>
      <c r="P322" s="12">
        <v>107.92423589417075</v>
      </c>
      <c r="Q322" s="12">
        <v>-3.6089311687057158E-9</v>
      </c>
      <c r="R322" s="12">
        <v>0</v>
      </c>
      <c r="S322" s="12">
        <v>2.6339070612516112E-5</v>
      </c>
      <c r="T322" s="12">
        <v>-2.6300864115057282E-6</v>
      </c>
      <c r="U322" s="12">
        <v>-2.6300864115057282E-6</v>
      </c>
      <c r="V322" s="12">
        <v>0</v>
      </c>
      <c r="W322" s="12">
        <v>0</v>
      </c>
      <c r="X322" s="12">
        <v>-0.45018605053579064</v>
      </c>
      <c r="Y322" s="12">
        <v>-672.99003609699321</v>
      </c>
      <c r="Z322" s="12">
        <f t="shared" ref="Z322:AA322" si="134">Z321+0.0002</f>
        <v>0</v>
      </c>
      <c r="AA322" s="12">
        <f t="shared" si="134"/>
        <v>2.0000000000000001E-4</v>
      </c>
      <c r="AB322" s="5">
        <v>2</v>
      </c>
    </row>
    <row r="323" spans="1:28" x14ac:dyDescent="0.25">
      <c r="C323" s="5">
        <v>8</v>
      </c>
      <c r="D323" s="12">
        <v>30421198157.196564</v>
      </c>
      <c r="E323" s="12">
        <v>30421198157.196564</v>
      </c>
      <c r="F323" s="12">
        <v>9.4419344576667452E-2</v>
      </c>
      <c r="G323" s="12">
        <v>0</v>
      </c>
      <c r="H323" s="12">
        <v>8536832980.5051422</v>
      </c>
      <c r="I323" s="12">
        <v>5364341649.0252533</v>
      </c>
      <c r="J323" s="12">
        <v>5364341649.0252533</v>
      </c>
      <c r="K323" s="12">
        <v>4.3559894081696024E-12</v>
      </c>
      <c r="L323" s="12">
        <v>4.3559894081696024E-12</v>
      </c>
      <c r="M323" s="12">
        <v>0</v>
      </c>
      <c r="N323" s="12">
        <v>2.0000000000000001E-4</v>
      </c>
      <c r="O323" s="12">
        <v>197.63243154892763</v>
      </c>
      <c r="P323" s="12">
        <v>197.63243154892763</v>
      </c>
      <c r="Q323" s="12">
        <v>-3.0187472271348486E-9</v>
      </c>
      <c r="R323" s="12">
        <v>0</v>
      </c>
      <c r="S323" s="12">
        <v>5.1063704011187965E-5</v>
      </c>
      <c r="T323" s="12">
        <v>-3.7124566573994161E-7</v>
      </c>
      <c r="U323" s="12">
        <v>-3.7124566573994161E-7</v>
      </c>
      <c r="V323" s="12">
        <v>0</v>
      </c>
      <c r="W323" s="12">
        <v>0</v>
      </c>
      <c r="X323" s="12">
        <v>8.1601409470533515E-2</v>
      </c>
      <c r="Y323" s="12">
        <v>409.71529247895251</v>
      </c>
      <c r="Z323" s="12">
        <f t="shared" ref="Z323:AA323" si="135">Z322+0.0002</f>
        <v>2.0000000000000001E-4</v>
      </c>
      <c r="AA323" s="12">
        <f t="shared" si="135"/>
        <v>4.0000000000000002E-4</v>
      </c>
      <c r="AB323" s="5">
        <v>2</v>
      </c>
    </row>
    <row r="324" spans="1:28" x14ac:dyDescent="0.25">
      <c r="C324" s="5">
        <v>9</v>
      </c>
      <c r="D324" s="12">
        <v>64192256567.445847</v>
      </c>
      <c r="E324" s="12">
        <v>64192256567.445847</v>
      </c>
      <c r="F324" s="12">
        <v>0.20849531880541833</v>
      </c>
      <c r="G324" s="12">
        <v>0</v>
      </c>
      <c r="H324" s="12">
        <v>19249504938.362083</v>
      </c>
      <c r="I324" s="12">
        <v>15774975246.918114</v>
      </c>
      <c r="J324" s="12">
        <v>15774975246.918114</v>
      </c>
      <c r="K324" s="12">
        <v>3.4697605379948922E-12</v>
      </c>
      <c r="L324" s="12">
        <v>3.4697605379948922E-12</v>
      </c>
      <c r="M324" s="12">
        <v>0</v>
      </c>
      <c r="N324" s="12">
        <v>2.0000000000000001E-4</v>
      </c>
      <c r="O324" s="12">
        <v>285.2902263109595</v>
      </c>
      <c r="P324" s="12">
        <v>285.2902263109595</v>
      </c>
      <c r="Q324" s="12">
        <v>-2.3840890549302896E-9</v>
      </c>
      <c r="R324" s="12">
        <v>0</v>
      </c>
      <c r="S324" s="12">
        <v>7.5268935494935476E-5</v>
      </c>
      <c r="T324" s="12">
        <v>1.9077351542780146E-6</v>
      </c>
      <c r="U324" s="12">
        <v>1.9077351542780146E-6</v>
      </c>
      <c r="V324" s="12">
        <v>0</v>
      </c>
      <c r="W324" s="12">
        <v>0</v>
      </c>
      <c r="X324" s="12">
        <v>0.61586221192887924</v>
      </c>
      <c r="Y324" s="12">
        <v>1494.1872942349141</v>
      </c>
      <c r="Z324" s="12">
        <f t="shared" ref="Z324:AA324" si="136">Z323+0.0002</f>
        <v>4.0000000000000002E-4</v>
      </c>
      <c r="AA324" s="12">
        <f t="shared" si="136"/>
        <v>6.0000000000000006E-4</v>
      </c>
      <c r="AB324" s="5">
        <v>2</v>
      </c>
    </row>
    <row r="325" spans="1:28" x14ac:dyDescent="0.25">
      <c r="C325" s="5">
        <v>10</v>
      </c>
      <c r="D325" s="12">
        <v>97813940955.91304</v>
      </c>
      <c r="E325" s="12">
        <v>97813940955.91304</v>
      </c>
      <c r="F325" s="12">
        <v>0.32215876789606268</v>
      </c>
      <c r="G325" s="12">
        <v>0</v>
      </c>
      <c r="H325" s="12">
        <v>29927078252.031315</v>
      </c>
      <c r="I325" s="12">
        <v>26183853912.601566</v>
      </c>
      <c r="J325" s="12">
        <v>26183853912.601566</v>
      </c>
      <c r="K325" s="12">
        <v>2.5305707506645207E-12</v>
      </c>
      <c r="L325" s="12">
        <v>2.5305707506645207E-12</v>
      </c>
      <c r="M325" s="12">
        <v>0</v>
      </c>
      <c r="N325" s="12">
        <v>2.0000000000000001E-4</v>
      </c>
      <c r="O325" s="12">
        <v>371.25070913781417</v>
      </c>
      <c r="P325" s="12">
        <v>371.25070913781417</v>
      </c>
      <c r="Q325" s="12">
        <v>-1.712615329859842E-9</v>
      </c>
      <c r="R325" s="12">
        <v>0</v>
      </c>
      <c r="S325" s="12">
        <v>9.9044208587383567E-5</v>
      </c>
      <c r="T325" s="12">
        <v>4.2033878302851278E-6</v>
      </c>
      <c r="U325" s="12">
        <v>4.2033878302851278E-6</v>
      </c>
      <c r="V325" s="12">
        <v>0</v>
      </c>
      <c r="W325" s="12">
        <v>0</v>
      </c>
      <c r="X325" s="12">
        <v>1.1521704352981739</v>
      </c>
      <c r="Y325" s="12">
        <v>2580.1217394986957</v>
      </c>
      <c r="Z325" s="12">
        <f t="shared" ref="Z325:AA325" si="137">Z324+0.0002</f>
        <v>6.0000000000000006E-4</v>
      </c>
      <c r="AA325" s="12">
        <f t="shared" si="137"/>
        <v>8.0000000000000004E-4</v>
      </c>
      <c r="AB325" s="5">
        <v>2</v>
      </c>
    </row>
    <row r="326" spans="1:28" x14ac:dyDescent="0.25">
      <c r="B326" t="s">
        <v>230</v>
      </c>
      <c r="C326" s="5">
        <v>11</v>
      </c>
      <c r="D326" s="12">
        <v>131309314706.23103</v>
      </c>
      <c r="E326" s="12">
        <v>131309314706.23103</v>
      </c>
      <c r="F326" s="12">
        <v>0.43547338582567141</v>
      </c>
      <c r="G326" s="12">
        <v>0</v>
      </c>
      <c r="H326" s="12">
        <v>40574972160.321823</v>
      </c>
      <c r="I326" s="12">
        <v>36591248608.01609</v>
      </c>
      <c r="J326" s="12">
        <v>36591248608.01609</v>
      </c>
      <c r="K326" s="12">
        <v>1.5465972240795636E-12</v>
      </c>
      <c r="L326" s="12">
        <v>1.5465972240795636E-12</v>
      </c>
      <c r="M326" s="12">
        <v>0</v>
      </c>
      <c r="N326" s="12">
        <v>2.0000000000000001E-4</v>
      </c>
      <c r="O326" s="12">
        <v>455.77594538622952</v>
      </c>
      <c r="P326" s="12">
        <v>455.77594538622952</v>
      </c>
      <c r="Q326" s="12">
        <v>-1.0100103818308993E-9</v>
      </c>
      <c r="R326" s="12">
        <v>0</v>
      </c>
      <c r="S326" s="12">
        <v>1.2245590896394236E-4</v>
      </c>
      <c r="T326" s="12">
        <v>6.5131382238471335E-6</v>
      </c>
      <c r="U326" s="12">
        <v>6.5131382238471335E-6</v>
      </c>
      <c r="V326" s="12">
        <v>0</v>
      </c>
      <c r="W326" s="12">
        <v>0</v>
      </c>
      <c r="X326" s="12">
        <v>1.6902099573145604</v>
      </c>
      <c r="Y326" s="12">
        <v>3667.2928266532572</v>
      </c>
      <c r="Z326" s="12">
        <f t="shared" ref="Z326:AA326" si="138">Z325+0.0002</f>
        <v>8.0000000000000004E-4</v>
      </c>
      <c r="AA326" s="12">
        <f t="shared" si="138"/>
        <v>1E-3</v>
      </c>
      <c r="AB326" s="5">
        <v>2</v>
      </c>
    </row>
    <row r="327" spans="1:28" x14ac:dyDescent="0.25">
      <c r="C327" s="14">
        <v>12</v>
      </c>
      <c r="D327" s="12">
        <v>164696054262.13904</v>
      </c>
      <c r="E327" s="12">
        <v>164696054262.13904</v>
      </c>
      <c r="F327" s="12">
        <v>0.54848798949900313</v>
      </c>
      <c r="G327" s="12">
        <v>0</v>
      </c>
      <c r="H327" s="12">
        <v>51197340124.470749</v>
      </c>
      <c r="I327" s="12">
        <v>46997367006.223541</v>
      </c>
      <c r="J327" s="12">
        <v>46997367006.223541</v>
      </c>
      <c r="K327" s="12">
        <v>5.2410718370068813E-13</v>
      </c>
      <c r="L327" s="12">
        <v>5.2410718370068813E-13</v>
      </c>
      <c r="M327" s="12">
        <v>0</v>
      </c>
      <c r="N327" s="12">
        <v>2.0000000000000001E-4</v>
      </c>
      <c r="O327" s="12">
        <v>539.06678951919707</v>
      </c>
      <c r="P327" s="12">
        <v>539.06678951919707</v>
      </c>
      <c r="Q327" s="12">
        <v>-2.8063084555942404E-10</v>
      </c>
      <c r="R327" s="12">
        <v>0</v>
      </c>
      <c r="S327" s="12">
        <v>1.4555491652476648E-4</v>
      </c>
      <c r="T327" s="12">
        <v>8.8350134408764069E-6</v>
      </c>
      <c r="U327" s="12">
        <v>8.8350134408764069E-6</v>
      </c>
      <c r="V327" s="12">
        <v>0</v>
      </c>
      <c r="W327" s="12">
        <v>0</v>
      </c>
      <c r="X327" s="12">
        <v>2.2297384927392079</v>
      </c>
      <c r="Y327" s="12">
        <v>4755.5274948137203</v>
      </c>
      <c r="Z327" s="12">
        <f t="shared" ref="Z327:AA327" si="139">Z326+0.0002</f>
        <v>1E-3</v>
      </c>
      <c r="AA327" s="12">
        <f t="shared" si="139"/>
        <v>1.2000000000000001E-3</v>
      </c>
      <c r="AB327" s="5">
        <v>2</v>
      </c>
    </row>
    <row r="328" spans="1:28" x14ac:dyDescent="0.25">
      <c r="A328" t="s">
        <v>308</v>
      </c>
    </row>
    <row r="329" spans="1:28" x14ac:dyDescent="0.25">
      <c r="A329" t="s">
        <v>308</v>
      </c>
    </row>
    <row r="330" spans="1:28" x14ac:dyDescent="0.25">
      <c r="A330" t="s">
        <v>308</v>
      </c>
    </row>
    <row r="332" spans="1:28" x14ac:dyDescent="0.25">
      <c r="A332" s="56" t="s">
        <v>298</v>
      </c>
      <c r="C332" s="3" t="s">
        <v>0</v>
      </c>
      <c r="D332" s="3" t="s">
        <v>1</v>
      </c>
      <c r="E332" s="3" t="s">
        <v>2</v>
      </c>
      <c r="F332" s="3" t="s">
        <v>3</v>
      </c>
      <c r="G332" s="3" t="s">
        <v>4</v>
      </c>
      <c r="H332" s="3" t="s">
        <v>232</v>
      </c>
      <c r="I332" s="3" t="s">
        <v>6</v>
      </c>
      <c r="J332" s="3" t="s">
        <v>7</v>
      </c>
      <c r="K332" s="3" t="s">
        <v>8</v>
      </c>
      <c r="L332" s="3" t="s">
        <v>9</v>
      </c>
      <c r="M332" s="3" t="s">
        <v>10</v>
      </c>
      <c r="N332" s="3" t="s">
        <v>11</v>
      </c>
      <c r="O332" s="3" t="s">
        <v>12</v>
      </c>
      <c r="P332" s="3" t="s">
        <v>13</v>
      </c>
      <c r="Q332" s="3" t="s">
        <v>14</v>
      </c>
      <c r="R332" s="3" t="s">
        <v>15</v>
      </c>
      <c r="S332" s="3" t="s">
        <v>16</v>
      </c>
      <c r="T332" s="3" t="s">
        <v>21</v>
      </c>
      <c r="U332" s="3" t="s">
        <v>22</v>
      </c>
      <c r="V332" s="3" t="s">
        <v>23</v>
      </c>
      <c r="W332" s="3" t="s">
        <v>24</v>
      </c>
      <c r="X332" s="3" t="s">
        <v>83</v>
      </c>
      <c r="Y332" s="3" t="s">
        <v>17</v>
      </c>
      <c r="Z332" s="3" t="s">
        <v>18</v>
      </c>
      <c r="AA332" s="3" t="s">
        <v>19</v>
      </c>
      <c r="AB332" s="3" t="s">
        <v>20</v>
      </c>
    </row>
    <row r="333" spans="1:28" x14ac:dyDescent="0.25">
      <c r="A333" s="50" t="s">
        <v>163</v>
      </c>
      <c r="B333" t="s">
        <v>229</v>
      </c>
      <c r="C333" s="14">
        <v>1</v>
      </c>
      <c r="D333" s="12">
        <v>130371795749.43129</v>
      </c>
      <c r="E333" s="12">
        <v>130371795749.43129</v>
      </c>
      <c r="F333" s="12">
        <v>0.46410028224787259</v>
      </c>
      <c r="G333" s="12">
        <v>0</v>
      </c>
      <c r="H333" s="12">
        <v>44520833333.333336</v>
      </c>
      <c r="I333" s="12">
        <v>51601041666.666664</v>
      </c>
      <c r="J333" s="12">
        <v>51601041666.666664</v>
      </c>
      <c r="K333" s="12">
        <v>-1.8075560128029199E-11</v>
      </c>
      <c r="L333" s="12">
        <v>-1.8075560128029199E-11</v>
      </c>
      <c r="M333" s="12">
        <v>0</v>
      </c>
      <c r="N333" s="12">
        <v>2.0000000000000001E-4</v>
      </c>
      <c r="O333" s="12">
        <v>1.0074652777777733</v>
      </c>
      <c r="P333" s="12">
        <v>1.0074652777777733</v>
      </c>
      <c r="Q333" s="12">
        <v>1.2658147569444445E-8</v>
      </c>
      <c r="R333" s="12">
        <v>0</v>
      </c>
      <c r="S333" s="12">
        <v>1.0255208333333333E-5</v>
      </c>
      <c r="T333" s="12">
        <v>1.5690104166666667E-5</v>
      </c>
      <c r="U333" s="12">
        <v>1.5690104166666667E-5</v>
      </c>
      <c r="V333" s="12">
        <v>0</v>
      </c>
      <c r="W333" s="12">
        <v>0</v>
      </c>
      <c r="X333" s="12">
        <v>3.1987847222222223</v>
      </c>
      <c r="Y333" s="12">
        <v>5799.1319444444443</v>
      </c>
      <c r="Z333" s="12">
        <v>-1.1999999999999999E-3</v>
      </c>
      <c r="AA333" s="12">
        <v>-1E-3</v>
      </c>
      <c r="AB333" s="5">
        <v>2</v>
      </c>
    </row>
    <row r="334" spans="1:28" x14ac:dyDescent="0.25">
      <c r="C334" s="5">
        <v>2</v>
      </c>
      <c r="D334" s="12">
        <v>131081101503.91777</v>
      </c>
      <c r="E334" s="12">
        <v>131081101503.91777</v>
      </c>
      <c r="F334" s="12">
        <v>0.46605916673687758</v>
      </c>
      <c r="G334" s="12">
        <v>0</v>
      </c>
      <c r="H334" s="12">
        <v>44687500000</v>
      </c>
      <c r="I334" s="12">
        <v>51609375000</v>
      </c>
      <c r="J334" s="12">
        <v>51609375000</v>
      </c>
      <c r="K334" s="12">
        <v>-1.782407407407401E-11</v>
      </c>
      <c r="L334" s="12">
        <v>-1.782407407407401E-11</v>
      </c>
      <c r="M334" s="12">
        <v>0</v>
      </c>
      <c r="N334" s="12">
        <v>2.0000000000000001E-4</v>
      </c>
      <c r="O334" s="12">
        <v>9.0671874999999993</v>
      </c>
      <c r="P334" s="12">
        <v>9.0671874999999993</v>
      </c>
      <c r="Q334" s="12">
        <v>1.2483328125000001E-8</v>
      </c>
      <c r="R334" s="12">
        <v>0</v>
      </c>
      <c r="S334" s="12">
        <v>1.2296875000000001E-5</v>
      </c>
      <c r="T334" s="12">
        <v>1.5610937499999999E-5</v>
      </c>
      <c r="U334" s="12">
        <v>1.5610937499999999E-5</v>
      </c>
      <c r="V334" s="12">
        <v>0</v>
      </c>
      <c r="W334" s="12">
        <v>0</v>
      </c>
      <c r="X334" s="12">
        <v>3.1890625000000004</v>
      </c>
      <c r="Y334" s="12">
        <v>5792.1875</v>
      </c>
      <c r="Z334" s="12">
        <f t="shared" ref="Z334:AA334" si="140">Z333+0.0002</f>
        <v>-9.999999999999998E-4</v>
      </c>
      <c r="AA334" s="12">
        <f t="shared" si="140"/>
        <v>-8.0000000000000004E-4</v>
      </c>
      <c r="AB334" s="5">
        <v>2</v>
      </c>
    </row>
    <row r="335" spans="1:28" x14ac:dyDescent="0.25">
      <c r="C335" s="5">
        <v>3</v>
      </c>
      <c r="D335" s="12">
        <v>132499713012.89073</v>
      </c>
      <c r="E335" s="12">
        <v>132499713012.89073</v>
      </c>
      <c r="F335" s="12">
        <v>0.46997693571488752</v>
      </c>
      <c r="G335" s="12">
        <v>0</v>
      </c>
      <c r="H335" s="12">
        <v>45020833333.333336</v>
      </c>
      <c r="I335" s="12">
        <v>51626041666.666664</v>
      </c>
      <c r="J335" s="12">
        <v>51626041666.666664</v>
      </c>
      <c r="K335" s="12">
        <v>-1.7321101966163635E-11</v>
      </c>
      <c r="L335" s="12">
        <v>-1.7321101966163635E-11</v>
      </c>
      <c r="M335" s="12">
        <v>0</v>
      </c>
      <c r="N335" s="12">
        <v>2.0000000000000001E-4</v>
      </c>
      <c r="O335" s="12">
        <v>25.186631944444439</v>
      </c>
      <c r="P335" s="12">
        <v>25.186631944444439</v>
      </c>
      <c r="Q335" s="12">
        <v>1.213368923611111E-8</v>
      </c>
      <c r="R335" s="12">
        <v>0</v>
      </c>
      <c r="S335" s="12">
        <v>1.6380208333333335E-5</v>
      </c>
      <c r="T335" s="12">
        <v>1.5452604166666664E-5</v>
      </c>
      <c r="U335" s="12">
        <v>1.5452604166666664E-5</v>
      </c>
      <c r="V335" s="12">
        <v>0</v>
      </c>
      <c r="W335" s="12">
        <v>0</v>
      </c>
      <c r="X335" s="12">
        <v>3.1696180555555555</v>
      </c>
      <c r="Y335" s="12">
        <v>5778.2986111111113</v>
      </c>
      <c r="Z335" s="12">
        <f t="shared" ref="Z335:AA335" si="141">Z334+0.0002</f>
        <v>-7.9999999999999982E-4</v>
      </c>
      <c r="AA335" s="12">
        <f t="shared" si="141"/>
        <v>-6.0000000000000006E-4</v>
      </c>
      <c r="AB335" s="5">
        <v>2</v>
      </c>
    </row>
    <row r="336" spans="1:28" x14ac:dyDescent="0.25">
      <c r="C336" s="5">
        <v>4</v>
      </c>
      <c r="D336" s="12">
        <v>134627630276.35016</v>
      </c>
      <c r="E336" s="12">
        <v>134627630276.35016</v>
      </c>
      <c r="F336" s="12">
        <v>0.4758535891819024</v>
      </c>
      <c r="G336" s="12">
        <v>0</v>
      </c>
      <c r="H336" s="12">
        <v>45520833333.333336</v>
      </c>
      <c r="I336" s="12">
        <v>51651041666.666664</v>
      </c>
      <c r="J336" s="12">
        <v>51651041666.666664</v>
      </c>
      <c r="K336" s="12">
        <v>-1.6566643804298068E-11</v>
      </c>
      <c r="L336" s="12">
        <v>-1.6566643804298068E-11</v>
      </c>
      <c r="M336" s="12">
        <v>0</v>
      </c>
      <c r="N336" s="12">
        <v>2.0000000000000001E-4</v>
      </c>
      <c r="O336" s="12">
        <v>49.365798611111096</v>
      </c>
      <c r="P336" s="12">
        <v>49.365798611111096</v>
      </c>
      <c r="Q336" s="12">
        <v>1.1609230902777777E-8</v>
      </c>
      <c r="R336" s="12">
        <v>0</v>
      </c>
      <c r="S336" s="12">
        <v>2.2505208333333331E-5</v>
      </c>
      <c r="T336" s="12">
        <v>1.5215104166666665E-5</v>
      </c>
      <c r="U336" s="12">
        <v>1.5215104166666665E-5</v>
      </c>
      <c r="V336" s="12">
        <v>0</v>
      </c>
      <c r="W336" s="12">
        <v>0</v>
      </c>
      <c r="X336" s="12">
        <v>3.1404513888888892</v>
      </c>
      <c r="Y336" s="12">
        <v>5757.4652777777774</v>
      </c>
      <c r="Z336" s="12">
        <f t="shared" ref="Z336:AA336" si="142">Z335+0.0002</f>
        <v>-5.9999999999999984E-4</v>
      </c>
      <c r="AA336" s="12">
        <f t="shared" si="142"/>
        <v>-4.0000000000000007E-4</v>
      </c>
      <c r="AB336" s="5">
        <v>2</v>
      </c>
    </row>
    <row r="337" spans="1:28" x14ac:dyDescent="0.25">
      <c r="C337" s="5">
        <v>5</v>
      </c>
      <c r="D337" s="12">
        <v>137464853294.29608</v>
      </c>
      <c r="E337" s="12">
        <v>137464853294.29608</v>
      </c>
      <c r="F337" s="12">
        <v>0.48368912713792234</v>
      </c>
      <c r="G337" s="12">
        <v>0</v>
      </c>
      <c r="H337" s="12">
        <v>46187500000</v>
      </c>
      <c r="I337" s="12">
        <v>51684375000</v>
      </c>
      <c r="J337" s="12">
        <v>51684375000</v>
      </c>
      <c r="K337" s="12">
        <v>-1.5560699588477312E-11</v>
      </c>
      <c r="L337" s="12">
        <v>-1.5560699588477312E-11</v>
      </c>
      <c r="M337" s="12">
        <v>0</v>
      </c>
      <c r="N337" s="12">
        <v>2.0000000000000001E-4</v>
      </c>
      <c r="O337" s="12">
        <v>81.604687499999997</v>
      </c>
      <c r="P337" s="12">
        <v>81.604687499999997</v>
      </c>
      <c r="Q337" s="12">
        <v>1.0909953125E-8</v>
      </c>
      <c r="R337" s="12">
        <v>0</v>
      </c>
      <c r="S337" s="12">
        <v>3.0671874999999998E-5</v>
      </c>
      <c r="T337" s="12">
        <v>1.4898437499999999E-5</v>
      </c>
      <c r="U337" s="12">
        <v>1.4898437499999999E-5</v>
      </c>
      <c r="V337" s="12">
        <v>0</v>
      </c>
      <c r="W337" s="12">
        <v>0</v>
      </c>
      <c r="X337" s="12">
        <v>3.1015625</v>
      </c>
      <c r="Y337" s="12">
        <v>5729.6875</v>
      </c>
      <c r="Z337" s="12">
        <f t="shared" ref="Z337:AA337" si="143">Z336+0.0002</f>
        <v>-3.9999999999999986E-4</v>
      </c>
      <c r="AA337" s="12">
        <f t="shared" si="143"/>
        <v>-2.0000000000000006E-4</v>
      </c>
      <c r="AB337" s="5">
        <v>2</v>
      </c>
    </row>
    <row r="338" spans="1:28" x14ac:dyDescent="0.25">
      <c r="C338" s="5">
        <v>6</v>
      </c>
      <c r="D338" s="12">
        <v>141011382066.72845</v>
      </c>
      <c r="E338" s="12">
        <v>141011382066.72845</v>
      </c>
      <c r="F338" s="12">
        <v>0.49348354958294716</v>
      </c>
      <c r="G338" s="12">
        <v>0</v>
      </c>
      <c r="H338" s="12">
        <v>47020833333.333336</v>
      </c>
      <c r="I338" s="12">
        <v>51726041666.666664</v>
      </c>
      <c r="J338" s="12">
        <v>51726041666.666664</v>
      </c>
      <c r="K338" s="12">
        <v>-1.4303269318701366E-11</v>
      </c>
      <c r="L338" s="12">
        <v>-1.4303269318701366E-11</v>
      </c>
      <c r="M338" s="12">
        <v>0</v>
      </c>
      <c r="N338" s="12">
        <v>2.0000000000000001E-4</v>
      </c>
      <c r="O338" s="12">
        <v>121.90329861111108</v>
      </c>
      <c r="P338" s="12">
        <v>121.90329861111108</v>
      </c>
      <c r="Q338" s="12">
        <v>1.0035855902777778E-8</v>
      </c>
      <c r="R338" s="12">
        <v>0</v>
      </c>
      <c r="S338" s="12">
        <v>4.0880208333333327E-5</v>
      </c>
      <c r="T338" s="12">
        <v>1.4502604166666667E-5</v>
      </c>
      <c r="U338" s="12">
        <v>1.4502604166666667E-5</v>
      </c>
      <c r="V338" s="12">
        <v>0</v>
      </c>
      <c r="W338" s="12">
        <v>0</v>
      </c>
      <c r="X338" s="12">
        <v>3.0529513888888888</v>
      </c>
      <c r="Y338" s="12">
        <v>5694.9652777777774</v>
      </c>
      <c r="Z338" s="12">
        <f t="shared" ref="Z338:AA338" si="144">Z337+0.0002</f>
        <v>-1.9999999999999985E-4</v>
      </c>
      <c r="AA338" s="12">
        <f t="shared" si="144"/>
        <v>0</v>
      </c>
      <c r="AB338" s="5">
        <v>2</v>
      </c>
    </row>
    <row r="339" spans="1:28" x14ac:dyDescent="0.25">
      <c r="C339" s="5">
        <v>7</v>
      </c>
      <c r="D339" s="12">
        <v>145267216593.64731</v>
      </c>
      <c r="E339" s="12">
        <v>145267216593.64731</v>
      </c>
      <c r="F339" s="12">
        <v>0.50523685651697703</v>
      </c>
      <c r="G339" s="12">
        <v>0</v>
      </c>
      <c r="H339" s="12">
        <v>48020833333.333336</v>
      </c>
      <c r="I339" s="12">
        <v>51776041666.666664</v>
      </c>
      <c r="J339" s="12">
        <v>51776041666.666664</v>
      </c>
      <c r="K339" s="12">
        <v>-1.2794352994970235E-11</v>
      </c>
      <c r="L339" s="12">
        <v>-1.2794352994970235E-11</v>
      </c>
      <c r="M339" s="12">
        <v>0</v>
      </c>
      <c r="N339" s="12">
        <v>2.0000000000000001E-4</v>
      </c>
      <c r="O339" s="12">
        <v>170.26163194444442</v>
      </c>
      <c r="P339" s="12">
        <v>170.26163194444442</v>
      </c>
      <c r="Q339" s="12">
        <v>8.9869392361111124E-9</v>
      </c>
      <c r="R339" s="12">
        <v>0</v>
      </c>
      <c r="S339" s="12">
        <v>5.3130208333333327E-5</v>
      </c>
      <c r="T339" s="12">
        <v>1.4027604166666667E-5</v>
      </c>
      <c r="U339" s="12">
        <v>1.4027604166666667E-5</v>
      </c>
      <c r="V339" s="12">
        <v>0</v>
      </c>
      <c r="W339" s="12">
        <v>0</v>
      </c>
      <c r="X339" s="12">
        <v>2.9946180555555557</v>
      </c>
      <c r="Y339" s="12">
        <v>5653.2986111111113</v>
      </c>
      <c r="Z339" s="12">
        <f t="shared" ref="Z339:AA339" si="145">Z338+0.0002</f>
        <v>0</v>
      </c>
      <c r="AA339" s="12">
        <f t="shared" si="145"/>
        <v>2.0000000000000001E-4</v>
      </c>
      <c r="AB339" s="5">
        <v>2</v>
      </c>
    </row>
    <row r="340" spans="1:28" x14ac:dyDescent="0.25">
      <c r="C340" s="5">
        <v>8</v>
      </c>
      <c r="D340" s="12">
        <v>150232356875.05267</v>
      </c>
      <c r="E340" s="12">
        <v>150232356875.05267</v>
      </c>
      <c r="F340" s="12">
        <v>0.51894904794001184</v>
      </c>
      <c r="G340" s="12">
        <v>0</v>
      </c>
      <c r="H340" s="12">
        <v>49187500000</v>
      </c>
      <c r="I340" s="12">
        <v>51834375000</v>
      </c>
      <c r="J340" s="12">
        <v>51834375000</v>
      </c>
      <c r="K340" s="12">
        <v>-1.1033950617283912E-11</v>
      </c>
      <c r="L340" s="12">
        <v>-1.1033950617283912E-11</v>
      </c>
      <c r="M340" s="12">
        <v>0</v>
      </c>
      <c r="N340" s="12">
        <v>2.0000000000000001E-4</v>
      </c>
      <c r="O340" s="12">
        <v>226.67968749999997</v>
      </c>
      <c r="P340" s="12">
        <v>226.67968749999997</v>
      </c>
      <c r="Q340" s="12">
        <v>7.7632031250000004E-9</v>
      </c>
      <c r="R340" s="12">
        <v>0</v>
      </c>
      <c r="S340" s="12">
        <v>6.7421875000000004E-5</v>
      </c>
      <c r="T340" s="12">
        <v>1.34734375E-5</v>
      </c>
      <c r="U340" s="12">
        <v>1.34734375E-5</v>
      </c>
      <c r="V340" s="12">
        <v>0</v>
      </c>
      <c r="W340" s="12">
        <v>0</v>
      </c>
      <c r="X340" s="12">
        <v>2.9265625000000002</v>
      </c>
      <c r="Y340" s="12">
        <v>5604.6875</v>
      </c>
      <c r="Z340" s="12">
        <f t="shared" ref="Z340:AA340" si="146">Z339+0.0002</f>
        <v>2.0000000000000001E-4</v>
      </c>
      <c r="AA340" s="12">
        <f t="shared" si="146"/>
        <v>4.0000000000000002E-4</v>
      </c>
      <c r="AB340" s="5">
        <v>2</v>
      </c>
    </row>
    <row r="341" spans="1:28" x14ac:dyDescent="0.25">
      <c r="C341" s="5">
        <v>9</v>
      </c>
      <c r="D341" s="12">
        <v>155906802910.94449</v>
      </c>
      <c r="E341" s="12">
        <v>155906802910.94449</v>
      </c>
      <c r="F341" s="12">
        <v>0.5346201238520516</v>
      </c>
      <c r="G341" s="12">
        <v>0</v>
      </c>
      <c r="H341" s="12">
        <v>50520833333.333336</v>
      </c>
      <c r="I341" s="12">
        <v>51901041666.666664</v>
      </c>
      <c r="J341" s="12">
        <v>51901041666.666664</v>
      </c>
      <c r="K341" s="12">
        <v>-9.0220621856423996E-12</v>
      </c>
      <c r="L341" s="12">
        <v>-9.0220621856423996E-12</v>
      </c>
      <c r="M341" s="12">
        <v>0</v>
      </c>
      <c r="N341" s="12">
        <v>2.0000000000000001E-4</v>
      </c>
      <c r="O341" s="12">
        <v>291.15746527777776</v>
      </c>
      <c r="P341" s="12">
        <v>291.15746527777776</v>
      </c>
      <c r="Q341" s="12">
        <v>6.3646475694444432E-9</v>
      </c>
      <c r="R341" s="12">
        <v>0</v>
      </c>
      <c r="S341" s="12">
        <v>8.3755208333333332E-5</v>
      </c>
      <c r="T341" s="12">
        <v>1.2840104166666667E-5</v>
      </c>
      <c r="U341" s="12">
        <v>1.2840104166666667E-5</v>
      </c>
      <c r="V341" s="12">
        <v>0</v>
      </c>
      <c r="W341" s="12">
        <v>0</v>
      </c>
      <c r="X341" s="12">
        <v>2.8487847222222222</v>
      </c>
      <c r="Y341" s="12">
        <v>5549.1319444444443</v>
      </c>
      <c r="Z341" s="12">
        <f t="shared" ref="Z341:AA341" si="147">Z340+0.0002</f>
        <v>4.0000000000000002E-4</v>
      </c>
      <c r="AA341" s="12">
        <f t="shared" si="147"/>
        <v>6.0000000000000006E-4</v>
      </c>
      <c r="AB341" s="5">
        <v>2</v>
      </c>
    </row>
    <row r="342" spans="1:28" x14ac:dyDescent="0.25">
      <c r="C342" s="5">
        <v>10</v>
      </c>
      <c r="D342" s="12">
        <v>162290554701.32278</v>
      </c>
      <c r="E342" s="12">
        <v>162290554701.32278</v>
      </c>
      <c r="F342" s="12">
        <v>0.5522500842530963</v>
      </c>
      <c r="G342" s="12">
        <v>0</v>
      </c>
      <c r="H342" s="12">
        <v>52020833333.333336</v>
      </c>
      <c r="I342" s="12">
        <v>51976041666.666664</v>
      </c>
      <c r="J342" s="12">
        <v>51976041666.666664</v>
      </c>
      <c r="K342" s="12">
        <v>-6.7586877000456981E-12</v>
      </c>
      <c r="L342" s="12">
        <v>-6.7586877000456981E-12</v>
      </c>
      <c r="M342" s="12">
        <v>0</v>
      </c>
      <c r="N342" s="12">
        <v>2.0000000000000001E-4</v>
      </c>
      <c r="O342" s="12">
        <v>363.69496527777784</v>
      </c>
      <c r="P342" s="12">
        <v>363.69496527777784</v>
      </c>
      <c r="Q342" s="12">
        <v>4.7912725694444417E-9</v>
      </c>
      <c r="R342" s="12">
        <v>0</v>
      </c>
      <c r="S342" s="12">
        <v>1.0213020833333336E-4</v>
      </c>
      <c r="T342" s="12">
        <v>1.2127604166666666E-5</v>
      </c>
      <c r="U342" s="12">
        <v>1.2127604166666666E-5</v>
      </c>
      <c r="V342" s="12">
        <v>0</v>
      </c>
      <c r="W342" s="12">
        <v>0</v>
      </c>
      <c r="X342" s="12">
        <v>2.7612847222222223</v>
      </c>
      <c r="Y342" s="12">
        <v>5486.6319444444443</v>
      </c>
      <c r="Z342" s="12">
        <f t="shared" ref="Z342:AA342" si="148">Z341+0.0002</f>
        <v>6.0000000000000006E-4</v>
      </c>
      <c r="AA342" s="12">
        <f t="shared" si="148"/>
        <v>8.0000000000000004E-4</v>
      </c>
      <c r="AB342" s="5">
        <v>2</v>
      </c>
    </row>
    <row r="343" spans="1:28" x14ac:dyDescent="0.25">
      <c r="C343" s="5">
        <v>11</v>
      </c>
      <c r="D343" s="12">
        <v>169383612246.18756</v>
      </c>
      <c r="E343" s="12">
        <v>169383612246.18756</v>
      </c>
      <c r="F343" s="12">
        <v>0.57183892914314605</v>
      </c>
      <c r="G343" s="12">
        <v>0</v>
      </c>
      <c r="H343" s="12">
        <v>53687500000</v>
      </c>
      <c r="I343" s="12">
        <v>52059375000</v>
      </c>
      <c r="J343" s="12">
        <v>52059375000</v>
      </c>
      <c r="K343" s="12">
        <v>-4.2438271604938124E-12</v>
      </c>
      <c r="L343" s="12">
        <v>-4.2438271604938124E-12</v>
      </c>
      <c r="M343" s="12">
        <v>0</v>
      </c>
      <c r="N343" s="12">
        <v>2.0000000000000001E-4</v>
      </c>
      <c r="O343" s="12">
        <v>444.29218749999995</v>
      </c>
      <c r="P343" s="12">
        <v>444.29218749999995</v>
      </c>
      <c r="Q343" s="12">
        <v>3.043078125E-9</v>
      </c>
      <c r="R343" s="12">
        <v>0</v>
      </c>
      <c r="S343" s="12">
        <v>1.2254687499999999E-4</v>
      </c>
      <c r="T343" s="12">
        <v>1.13359375E-5</v>
      </c>
      <c r="U343" s="12">
        <v>1.13359375E-5</v>
      </c>
      <c r="V343" s="12">
        <v>0</v>
      </c>
      <c r="W343" s="12">
        <v>0</v>
      </c>
      <c r="X343" s="12">
        <v>2.6640625</v>
      </c>
      <c r="Y343" s="12">
        <v>5417.1875</v>
      </c>
      <c r="Z343" s="12">
        <f t="shared" ref="Z343:AA343" si="149">Z342+0.0002</f>
        <v>8.0000000000000004E-4</v>
      </c>
      <c r="AA343" s="12">
        <f t="shared" si="149"/>
        <v>1E-3</v>
      </c>
      <c r="AB343" s="5">
        <v>2</v>
      </c>
    </row>
    <row r="344" spans="1:28" x14ac:dyDescent="0.25">
      <c r="B344" t="s">
        <v>230</v>
      </c>
      <c r="C344" s="14">
        <v>12</v>
      </c>
      <c r="D344" s="12">
        <v>177185975545.53882</v>
      </c>
      <c r="E344" s="12">
        <v>177185975545.53882</v>
      </c>
      <c r="F344" s="12">
        <v>0.59338665852220074</v>
      </c>
      <c r="G344" s="12">
        <v>0</v>
      </c>
      <c r="H344" s="12">
        <v>55520833333.333336</v>
      </c>
      <c r="I344" s="12">
        <v>52151041666.666664</v>
      </c>
      <c r="J344" s="12">
        <v>52151041666.666664</v>
      </c>
      <c r="K344" s="12">
        <v>-1.4774805669867312E-12</v>
      </c>
      <c r="L344" s="12">
        <v>-1.4774805669867312E-12</v>
      </c>
      <c r="M344" s="12">
        <v>0</v>
      </c>
      <c r="N344" s="12">
        <v>2.0000000000000001E-4</v>
      </c>
      <c r="O344" s="12">
        <v>532.9491319444445</v>
      </c>
      <c r="P344" s="12">
        <v>532.9491319444445</v>
      </c>
      <c r="Q344" s="12">
        <v>1.1200642361111074E-9</v>
      </c>
      <c r="R344" s="12">
        <v>0</v>
      </c>
      <c r="S344" s="12">
        <v>1.4500520833333336E-4</v>
      </c>
      <c r="T344" s="12">
        <v>1.0465104166666665E-5</v>
      </c>
      <c r="U344" s="12">
        <v>1.0465104166666665E-5</v>
      </c>
      <c r="V344" s="12">
        <v>0</v>
      </c>
      <c r="W344" s="12">
        <v>0</v>
      </c>
      <c r="X344" s="12">
        <v>2.5571180555555553</v>
      </c>
      <c r="Y344" s="12">
        <v>5340.7986111111113</v>
      </c>
      <c r="Z344" s="12">
        <f t="shared" ref="Z344:AA344" si="150">Z343+0.0002</f>
        <v>1E-3</v>
      </c>
      <c r="AA344" s="12">
        <f t="shared" si="150"/>
        <v>1.2000000000000001E-3</v>
      </c>
      <c r="AB344" s="5">
        <v>2</v>
      </c>
    </row>
    <row r="348" spans="1:28" x14ac:dyDescent="0.25">
      <c r="A348" s="56" t="s">
        <v>299</v>
      </c>
      <c r="C348" s="3" t="s">
        <v>0</v>
      </c>
      <c r="D348" s="3" t="s">
        <v>1</v>
      </c>
      <c r="E348" s="3" t="s">
        <v>2</v>
      </c>
      <c r="F348" s="3" t="s">
        <v>3</v>
      </c>
      <c r="G348" s="3" t="s">
        <v>4</v>
      </c>
      <c r="H348" s="3" t="s">
        <v>232</v>
      </c>
      <c r="I348" s="3" t="s">
        <v>6</v>
      </c>
      <c r="J348" s="3" t="s">
        <v>7</v>
      </c>
      <c r="K348" s="3" t="s">
        <v>8</v>
      </c>
      <c r="L348" s="3" t="s">
        <v>9</v>
      </c>
      <c r="M348" s="3" t="s">
        <v>10</v>
      </c>
      <c r="N348" s="3" t="s">
        <v>11</v>
      </c>
      <c r="O348" s="3" t="s">
        <v>12</v>
      </c>
      <c r="P348" s="3" t="s">
        <v>13</v>
      </c>
      <c r="Q348" s="3" t="s">
        <v>14</v>
      </c>
      <c r="R348" s="3" t="s">
        <v>15</v>
      </c>
      <c r="S348" s="3" t="s">
        <v>16</v>
      </c>
      <c r="T348" s="3" t="s">
        <v>21</v>
      </c>
      <c r="U348" s="3" t="s">
        <v>22</v>
      </c>
      <c r="V348" s="3" t="s">
        <v>23</v>
      </c>
      <c r="W348" s="3" t="s">
        <v>24</v>
      </c>
      <c r="X348" s="3" t="s">
        <v>83</v>
      </c>
      <c r="Y348" s="3" t="s">
        <v>17</v>
      </c>
      <c r="Z348" s="3" t="s">
        <v>18</v>
      </c>
      <c r="AA348" s="3" t="s">
        <v>19</v>
      </c>
      <c r="AB348" s="3" t="s">
        <v>20</v>
      </c>
    </row>
    <row r="349" spans="1:28" x14ac:dyDescent="0.25">
      <c r="A349" s="50" t="s">
        <v>163</v>
      </c>
      <c r="B349" t="s">
        <v>229</v>
      </c>
      <c r="C349" s="14">
        <v>1</v>
      </c>
      <c r="D349" s="12">
        <v>125177857759.71017</v>
      </c>
      <c r="E349" s="12">
        <v>125177857759.71017</v>
      </c>
      <c r="F349" s="12">
        <v>0.44628777347150844</v>
      </c>
      <c r="G349" s="12">
        <v>0</v>
      </c>
      <c r="H349" s="12">
        <v>42837500000.000008</v>
      </c>
      <c r="I349" s="12">
        <v>49871041666.666672</v>
      </c>
      <c r="J349" s="12">
        <v>49871041666.666672</v>
      </c>
      <c r="K349" s="12">
        <v>-1.7773776863282974E-11</v>
      </c>
      <c r="L349" s="12">
        <v>-1.7773776863282974E-11</v>
      </c>
      <c r="M349" s="12">
        <v>0</v>
      </c>
      <c r="N349" s="12">
        <v>2.0000000000000001E-4</v>
      </c>
      <c r="O349" s="12">
        <v>-8.6642013888888716</v>
      </c>
      <c r="P349" s="12">
        <v>-8.6642013888888716</v>
      </c>
      <c r="Q349" s="12">
        <v>1.2445264236111112E-8</v>
      </c>
      <c r="R349" s="12">
        <v>0</v>
      </c>
      <c r="S349" s="12">
        <v>7.4718750000000054E-6</v>
      </c>
      <c r="T349" s="12">
        <v>1.5261770833333333E-5</v>
      </c>
      <c r="U349" s="12">
        <v>1.5261770833333333E-5</v>
      </c>
      <c r="V349" s="12">
        <v>0</v>
      </c>
      <c r="W349" s="12">
        <v>0</v>
      </c>
      <c r="X349" s="12">
        <v>3.1037847222222226</v>
      </c>
      <c r="Y349" s="12">
        <v>5614.1319444444443</v>
      </c>
      <c r="Z349" s="12">
        <v>-1.1999999999999999E-3</v>
      </c>
      <c r="AA349" s="12">
        <v>-1E-3</v>
      </c>
      <c r="AB349" s="5">
        <v>2</v>
      </c>
    </row>
    <row r="350" spans="1:28" x14ac:dyDescent="0.25">
      <c r="C350" s="5">
        <v>2</v>
      </c>
      <c r="D350" s="12">
        <v>115499287534.75439</v>
      </c>
      <c r="E350" s="12">
        <v>115499287534.75439</v>
      </c>
      <c r="F350" s="12">
        <v>0.41262164040778498</v>
      </c>
      <c r="G350" s="12">
        <v>0</v>
      </c>
      <c r="H350" s="12">
        <v>39637500000</v>
      </c>
      <c r="I350" s="12">
        <v>46419375000</v>
      </c>
      <c r="J350" s="12">
        <v>46419375000</v>
      </c>
      <c r="K350" s="12">
        <v>-1.6918724279835329E-11</v>
      </c>
      <c r="L350" s="12">
        <v>-1.6918724279835329E-11</v>
      </c>
      <c r="M350" s="12">
        <v>0</v>
      </c>
      <c r="N350" s="12">
        <v>2.0000000000000001E-4</v>
      </c>
      <c r="O350" s="12">
        <v>-19.947812500000001</v>
      </c>
      <c r="P350" s="12">
        <v>-19.947812500000001</v>
      </c>
      <c r="Q350" s="12">
        <v>1.1844678125000002E-8</v>
      </c>
      <c r="R350" s="12">
        <v>0</v>
      </c>
      <c r="S350" s="12">
        <v>3.9468750000000011E-6</v>
      </c>
      <c r="T350" s="12">
        <v>1.4325937499999999E-5</v>
      </c>
      <c r="U350" s="12">
        <v>1.4325937499999999E-5</v>
      </c>
      <c r="V350" s="12">
        <v>0</v>
      </c>
      <c r="W350" s="12">
        <v>0</v>
      </c>
      <c r="X350" s="12">
        <v>2.9040625000000002</v>
      </c>
      <c r="Y350" s="12">
        <v>5237.1875</v>
      </c>
      <c r="Z350" s="12">
        <f t="shared" ref="Z350:AA350" si="151">Z349+0.0002</f>
        <v>-9.999999999999998E-4</v>
      </c>
      <c r="AA350" s="12">
        <f t="shared" si="151"/>
        <v>-8.0000000000000004E-4</v>
      </c>
      <c r="AB350" s="5">
        <v>2</v>
      </c>
    </row>
    <row r="351" spans="1:28" x14ac:dyDescent="0.25">
      <c r="C351" s="5">
        <v>3</v>
      </c>
      <c r="D351" s="12">
        <v>106530023064.28513</v>
      </c>
      <c r="E351" s="12">
        <v>106530023064.28513</v>
      </c>
      <c r="F351" s="12">
        <v>0.38091439183306652</v>
      </c>
      <c r="G351" s="12">
        <v>0</v>
      </c>
      <c r="H351" s="12">
        <v>36604166666.666672</v>
      </c>
      <c r="I351" s="12">
        <v>42976041666.666664</v>
      </c>
      <c r="J351" s="12">
        <v>42976041666.666664</v>
      </c>
      <c r="K351" s="12">
        <v>-1.5812185642432501E-11</v>
      </c>
      <c r="L351" s="12">
        <v>-1.5812185642432501E-11</v>
      </c>
      <c r="M351" s="12">
        <v>0</v>
      </c>
      <c r="N351" s="12">
        <v>2.0000000000000001E-4</v>
      </c>
      <c r="O351" s="12">
        <v>-23.171701388888888</v>
      </c>
      <c r="P351" s="12">
        <v>-23.171701388888888</v>
      </c>
      <c r="Q351" s="12">
        <v>1.1069272569444443E-8</v>
      </c>
      <c r="R351" s="12">
        <v>0</v>
      </c>
      <c r="S351" s="12">
        <v>2.4635416666666695E-6</v>
      </c>
      <c r="T351" s="12">
        <v>1.3310937499999997E-5</v>
      </c>
      <c r="U351" s="12">
        <v>1.3310937499999997E-5</v>
      </c>
      <c r="V351" s="12">
        <v>0</v>
      </c>
      <c r="W351" s="12">
        <v>0</v>
      </c>
      <c r="X351" s="12">
        <v>2.6946180555555554</v>
      </c>
      <c r="Y351" s="12">
        <v>4853.2986111111113</v>
      </c>
      <c r="Z351" s="12">
        <f t="shared" ref="Z351:AA351" si="152">Z350+0.0002</f>
        <v>-7.9999999999999982E-4</v>
      </c>
      <c r="AA351" s="12">
        <f t="shared" si="152"/>
        <v>-6.0000000000000006E-4</v>
      </c>
      <c r="AB351" s="5">
        <v>2</v>
      </c>
    </row>
    <row r="352" spans="1:28" x14ac:dyDescent="0.25">
      <c r="C352" s="5">
        <v>4</v>
      </c>
      <c r="D352" s="12">
        <v>98270064348.302307</v>
      </c>
      <c r="E352" s="12">
        <v>98270064348.302307</v>
      </c>
      <c r="F352" s="12">
        <v>0.351166027747353</v>
      </c>
      <c r="G352" s="12">
        <v>0</v>
      </c>
      <c r="H352" s="12">
        <v>33737500000.000004</v>
      </c>
      <c r="I352" s="12">
        <v>39541041666.666664</v>
      </c>
      <c r="J352" s="12">
        <v>39541041666.666664</v>
      </c>
      <c r="K352" s="12">
        <v>-1.4454160951074481E-11</v>
      </c>
      <c r="L352" s="12">
        <v>-1.4454160951074481E-11</v>
      </c>
      <c r="M352" s="12">
        <v>0</v>
      </c>
      <c r="N352" s="12">
        <v>2.0000000000000001E-4</v>
      </c>
      <c r="O352" s="12">
        <v>-18.335868055555558</v>
      </c>
      <c r="P352" s="12">
        <v>-18.335868055555558</v>
      </c>
      <c r="Q352" s="12">
        <v>1.0119047569444444E-8</v>
      </c>
      <c r="R352" s="12">
        <v>0</v>
      </c>
      <c r="S352" s="12">
        <v>3.0218750000000006E-6</v>
      </c>
      <c r="T352" s="12">
        <v>1.2216770833333332E-5</v>
      </c>
      <c r="U352" s="12">
        <v>1.2216770833333332E-5</v>
      </c>
      <c r="V352" s="12">
        <v>0</v>
      </c>
      <c r="W352" s="12">
        <v>0</v>
      </c>
      <c r="X352" s="12">
        <v>2.4754513888888892</v>
      </c>
      <c r="Y352" s="12">
        <v>4462.4652777777774</v>
      </c>
      <c r="Z352" s="12">
        <f t="shared" ref="Z352:AA352" si="153">Z351+0.0002</f>
        <v>-5.9999999999999984E-4</v>
      </c>
      <c r="AA352" s="12">
        <f t="shared" si="153"/>
        <v>-4.0000000000000007E-4</v>
      </c>
      <c r="AB352" s="5">
        <v>2</v>
      </c>
    </row>
    <row r="353" spans="1:28" x14ac:dyDescent="0.25">
      <c r="C353" s="5">
        <v>5</v>
      </c>
      <c r="D353" s="12">
        <v>90719411386.805969</v>
      </c>
      <c r="E353" s="12">
        <v>90719411386.805969</v>
      </c>
      <c r="F353" s="12">
        <v>0.32337654815064454</v>
      </c>
      <c r="G353" s="12">
        <v>0</v>
      </c>
      <c r="H353" s="12">
        <v>31037500000</v>
      </c>
      <c r="I353" s="12">
        <v>36114375000</v>
      </c>
      <c r="J353" s="12">
        <v>36114375000</v>
      </c>
      <c r="K353" s="12">
        <v>-1.2844650205761271E-11</v>
      </c>
      <c r="L353" s="12">
        <v>-1.2844650205761271E-11</v>
      </c>
      <c r="M353" s="12">
        <v>0</v>
      </c>
      <c r="N353" s="12">
        <v>2.0000000000000001E-4</v>
      </c>
      <c r="O353" s="12">
        <v>-5.4403125000000045</v>
      </c>
      <c r="P353" s="12">
        <v>-5.4403125000000045</v>
      </c>
      <c r="Q353" s="12">
        <v>8.9940031249999991E-9</v>
      </c>
      <c r="R353" s="12">
        <v>0</v>
      </c>
      <c r="S353" s="12">
        <v>5.6218749999999994E-6</v>
      </c>
      <c r="T353" s="12">
        <v>1.1043437499999999E-5</v>
      </c>
      <c r="U353" s="12">
        <v>1.1043437499999999E-5</v>
      </c>
      <c r="V353" s="12">
        <v>0</v>
      </c>
      <c r="W353" s="12">
        <v>0</v>
      </c>
      <c r="X353" s="12">
        <v>2.2465625</v>
      </c>
      <c r="Y353" s="12">
        <v>4064.6875</v>
      </c>
      <c r="Z353" s="12">
        <f t="shared" ref="Z353:AA353" si="154">Z352+0.0002</f>
        <v>-3.9999999999999986E-4</v>
      </c>
      <c r="AA353" s="12">
        <f t="shared" si="154"/>
        <v>-2.0000000000000006E-4</v>
      </c>
      <c r="AB353" s="5">
        <v>2</v>
      </c>
    </row>
    <row r="354" spans="1:28" x14ac:dyDescent="0.25">
      <c r="C354" s="5">
        <v>6</v>
      </c>
      <c r="D354" s="12">
        <v>83878064179.796112</v>
      </c>
      <c r="E354" s="12">
        <v>83878064179.796112</v>
      </c>
      <c r="F354" s="12">
        <v>0.29754595304294096</v>
      </c>
      <c r="G354" s="12">
        <v>0</v>
      </c>
      <c r="H354" s="12">
        <v>28504166666.666672</v>
      </c>
      <c r="I354" s="12">
        <v>32696041666.666664</v>
      </c>
      <c r="J354" s="12">
        <v>32696041666.666664</v>
      </c>
      <c r="K354" s="12">
        <v>-1.0983653406492873E-11</v>
      </c>
      <c r="L354" s="12">
        <v>-1.0983653406492873E-11</v>
      </c>
      <c r="M354" s="12">
        <v>0</v>
      </c>
      <c r="N354" s="12">
        <v>2.0000000000000001E-4</v>
      </c>
      <c r="O354" s="12">
        <v>15.514965277777748</v>
      </c>
      <c r="P354" s="12">
        <v>15.514965277777748</v>
      </c>
      <c r="Q354" s="12">
        <v>7.6941392361111113E-9</v>
      </c>
      <c r="R354" s="12">
        <v>0</v>
      </c>
      <c r="S354" s="12">
        <v>1.0263541666666666E-5</v>
      </c>
      <c r="T354" s="12">
        <v>9.790937499999999E-6</v>
      </c>
      <c r="U354" s="12">
        <v>9.790937499999999E-6</v>
      </c>
      <c r="V354" s="12">
        <v>0</v>
      </c>
      <c r="W354" s="12">
        <v>0</v>
      </c>
      <c r="X354" s="12">
        <v>2.0079513888888885</v>
      </c>
      <c r="Y354" s="12">
        <v>3659.9652777777774</v>
      </c>
      <c r="Z354" s="12">
        <f t="shared" ref="Z354:AA354" si="155">Z353+0.0002</f>
        <v>-1.9999999999999985E-4</v>
      </c>
      <c r="AA354" s="12">
        <f t="shared" si="155"/>
        <v>0</v>
      </c>
      <c r="AB354" s="5">
        <v>2</v>
      </c>
    </row>
    <row r="355" spans="1:28" x14ac:dyDescent="0.25">
      <c r="C355" s="5">
        <v>7</v>
      </c>
      <c r="D355" s="12">
        <v>88133898706.714966</v>
      </c>
      <c r="E355" s="12">
        <v>88133898706.714966</v>
      </c>
      <c r="F355" s="12">
        <v>0.30929925997697083</v>
      </c>
      <c r="G355" s="12">
        <v>0</v>
      </c>
      <c r="H355" s="12">
        <v>29504166666.666672</v>
      </c>
      <c r="I355" s="12">
        <v>32746041666.666664</v>
      </c>
      <c r="J355" s="12">
        <v>32746041666.666664</v>
      </c>
      <c r="K355" s="12">
        <v>-9.4747370827617418E-12</v>
      </c>
      <c r="L355" s="12">
        <v>-9.4747370827617418E-12</v>
      </c>
      <c r="M355" s="12">
        <v>0</v>
      </c>
      <c r="N355" s="12">
        <v>2.0000000000000001E-4</v>
      </c>
      <c r="O355" s="12">
        <v>63.873298611111082</v>
      </c>
      <c r="P355" s="12">
        <v>63.873298611111082</v>
      </c>
      <c r="Q355" s="12">
        <v>6.6452225694444452E-9</v>
      </c>
      <c r="R355" s="12">
        <v>0</v>
      </c>
      <c r="S355" s="12">
        <v>2.2513541666666666E-5</v>
      </c>
      <c r="T355" s="12">
        <v>9.3159374999999993E-6</v>
      </c>
      <c r="U355" s="12">
        <v>9.3159374999999993E-6</v>
      </c>
      <c r="V355" s="12">
        <v>0</v>
      </c>
      <c r="W355" s="12">
        <v>0</v>
      </c>
      <c r="X355" s="12">
        <v>1.9496180555555556</v>
      </c>
      <c r="Y355" s="12">
        <v>3618.2986111111113</v>
      </c>
      <c r="Z355" s="12">
        <f t="shared" ref="Z355:AA355" si="156">Z354+0.0002</f>
        <v>0</v>
      </c>
      <c r="AA355" s="12">
        <f t="shared" si="156"/>
        <v>2.0000000000000001E-4</v>
      </c>
      <c r="AB355" s="5">
        <v>2</v>
      </c>
    </row>
    <row r="356" spans="1:28" x14ac:dyDescent="0.25">
      <c r="C356" s="5">
        <v>8</v>
      </c>
      <c r="D356" s="12">
        <v>103486914967.56256</v>
      </c>
      <c r="E356" s="12">
        <v>103486914967.56256</v>
      </c>
      <c r="F356" s="12">
        <v>0.35863646895273404</v>
      </c>
      <c r="G356" s="12">
        <v>0</v>
      </c>
      <c r="H356" s="12">
        <v>34037500000</v>
      </c>
      <c r="I356" s="12">
        <v>36264375000</v>
      </c>
      <c r="J356" s="12">
        <v>36264375000</v>
      </c>
      <c r="K356" s="12">
        <v>-8.3179012345678716E-12</v>
      </c>
      <c r="L356" s="12">
        <v>-8.3179012345678716E-12</v>
      </c>
      <c r="M356" s="12">
        <v>0</v>
      </c>
      <c r="N356" s="12">
        <v>2.0000000000000001E-4</v>
      </c>
      <c r="O356" s="12">
        <v>139.63468749999998</v>
      </c>
      <c r="P356" s="12">
        <v>139.63468749999998</v>
      </c>
      <c r="Q356" s="12">
        <v>5.8472531250000002E-9</v>
      </c>
      <c r="R356" s="12">
        <v>0</v>
      </c>
      <c r="S356" s="12">
        <v>4.2371875000000005E-5</v>
      </c>
      <c r="T356" s="12">
        <v>9.6184374999999985E-6</v>
      </c>
      <c r="U356" s="12">
        <v>9.6184374999999985E-6</v>
      </c>
      <c r="V356" s="12">
        <v>0</v>
      </c>
      <c r="W356" s="12">
        <v>0</v>
      </c>
      <c r="X356" s="12">
        <v>2.0715625000000002</v>
      </c>
      <c r="Y356" s="12">
        <v>3939.6875</v>
      </c>
      <c r="Z356" s="12">
        <f t="shared" ref="Z356:AA356" si="157">Z355+0.0002</f>
        <v>2.0000000000000001E-4</v>
      </c>
      <c r="AA356" s="12">
        <f t="shared" si="157"/>
        <v>4.0000000000000002E-4</v>
      </c>
      <c r="AB356" s="5">
        <v>2</v>
      </c>
    </row>
    <row r="357" spans="1:28" x14ac:dyDescent="0.25">
      <c r="C357" s="5">
        <v>9</v>
      </c>
      <c r="D357" s="12">
        <v>119549236982.89664</v>
      </c>
      <c r="E357" s="12">
        <v>119549236982.89664</v>
      </c>
      <c r="F357" s="12">
        <v>0.4099325624175022</v>
      </c>
      <c r="G357" s="12">
        <v>0</v>
      </c>
      <c r="H357" s="12">
        <v>38737500000</v>
      </c>
      <c r="I357" s="12">
        <v>39791041666.666664</v>
      </c>
      <c r="J357" s="12">
        <v>39791041666.666664</v>
      </c>
      <c r="K357" s="12">
        <v>-6.909579332418813E-12</v>
      </c>
      <c r="L357" s="12">
        <v>-6.909579332418813E-12</v>
      </c>
      <c r="M357" s="12">
        <v>0</v>
      </c>
      <c r="N357" s="12">
        <v>2.0000000000000001E-4</v>
      </c>
      <c r="O357" s="12">
        <v>223.45579861111111</v>
      </c>
      <c r="P357" s="12">
        <v>223.45579861111111</v>
      </c>
      <c r="Q357" s="12">
        <v>4.87446423611111E-9</v>
      </c>
      <c r="R357" s="12">
        <v>0</v>
      </c>
      <c r="S357" s="12">
        <v>6.4271874999999995E-5</v>
      </c>
      <c r="T357" s="12">
        <v>9.8417708333333336E-6</v>
      </c>
      <c r="U357" s="12">
        <v>9.8417708333333336E-6</v>
      </c>
      <c r="V357" s="12">
        <v>0</v>
      </c>
      <c r="W357" s="12">
        <v>0</v>
      </c>
      <c r="X357" s="12">
        <v>2.1837847222222222</v>
      </c>
      <c r="Y357" s="12">
        <v>4254.1319444444443</v>
      </c>
      <c r="Z357" s="12">
        <f t="shared" ref="Z357:AA357" si="158">Z356+0.0002</f>
        <v>4.0000000000000002E-4</v>
      </c>
      <c r="AA357" s="12">
        <f t="shared" si="158"/>
        <v>6.0000000000000006E-4</v>
      </c>
      <c r="AB357" s="5">
        <v>2</v>
      </c>
    </row>
    <row r="358" spans="1:28" x14ac:dyDescent="0.25">
      <c r="C358" s="5">
        <v>10</v>
      </c>
      <c r="D358" s="12">
        <v>136320864752.71718</v>
      </c>
      <c r="E358" s="12">
        <v>136320864752.71718</v>
      </c>
      <c r="F358" s="12">
        <v>0.4631875403712753</v>
      </c>
      <c r="G358" s="12">
        <v>0</v>
      </c>
      <c r="H358" s="12">
        <v>43604166666.666672</v>
      </c>
      <c r="I358" s="12">
        <v>43326041666.666664</v>
      </c>
      <c r="J358" s="12">
        <v>43326041666.666664</v>
      </c>
      <c r="K358" s="12">
        <v>-5.2497713763145646E-12</v>
      </c>
      <c r="L358" s="12">
        <v>-5.2497713763145646E-12</v>
      </c>
      <c r="M358" s="12">
        <v>0</v>
      </c>
      <c r="N358" s="12">
        <v>2.0000000000000001E-4</v>
      </c>
      <c r="O358" s="12">
        <v>315.33663194444449</v>
      </c>
      <c r="P358" s="12">
        <v>315.33663194444449</v>
      </c>
      <c r="Q358" s="12">
        <v>3.7268559027777747E-9</v>
      </c>
      <c r="R358" s="12">
        <v>0</v>
      </c>
      <c r="S358" s="12">
        <v>8.8213541666666697E-5</v>
      </c>
      <c r="T358" s="12">
        <v>9.9859374999999996E-6</v>
      </c>
      <c r="U358" s="12">
        <v>9.9859374999999996E-6</v>
      </c>
      <c r="V358" s="12">
        <v>0</v>
      </c>
      <c r="W358" s="12">
        <v>0</v>
      </c>
      <c r="X358" s="12">
        <v>2.2862847222222222</v>
      </c>
      <c r="Y358" s="12">
        <v>4561.6319444444443</v>
      </c>
      <c r="Z358" s="12">
        <f t="shared" ref="Z358:AA358" si="159">Z357+0.0002</f>
        <v>6.0000000000000006E-4</v>
      </c>
      <c r="AA358" s="12">
        <f t="shared" si="159"/>
        <v>8.0000000000000004E-4</v>
      </c>
      <c r="AB358" s="5">
        <v>2</v>
      </c>
    </row>
    <row r="359" spans="1:28" x14ac:dyDescent="0.25">
      <c r="C359" s="5">
        <v>11</v>
      </c>
      <c r="D359" s="12">
        <v>153801798277.0242</v>
      </c>
      <c r="E359" s="12">
        <v>153801798277.0242</v>
      </c>
      <c r="F359" s="12">
        <v>0.51840140281405345</v>
      </c>
      <c r="G359" s="12">
        <v>0</v>
      </c>
      <c r="H359" s="12">
        <v>48637500000</v>
      </c>
      <c r="I359" s="12">
        <v>46869375000</v>
      </c>
      <c r="J359" s="12">
        <v>46869375000</v>
      </c>
      <c r="K359" s="12">
        <v>-3.3384773662551324E-12</v>
      </c>
      <c r="L359" s="12">
        <v>-3.3384773662551324E-12</v>
      </c>
      <c r="M359" s="12">
        <v>0</v>
      </c>
      <c r="N359" s="12">
        <v>2.0000000000000001E-4</v>
      </c>
      <c r="O359" s="12">
        <v>415.27718749999997</v>
      </c>
      <c r="P359" s="12">
        <v>415.27718749999997</v>
      </c>
      <c r="Q359" s="12">
        <v>2.404428125E-9</v>
      </c>
      <c r="R359" s="12">
        <v>0</v>
      </c>
      <c r="S359" s="12">
        <v>1.1419687499999999E-4</v>
      </c>
      <c r="T359" s="12">
        <v>1.00509375E-5</v>
      </c>
      <c r="U359" s="12">
        <v>1.00509375E-5</v>
      </c>
      <c r="V359" s="12">
        <v>0</v>
      </c>
      <c r="W359" s="12">
        <v>0</v>
      </c>
      <c r="X359" s="12">
        <v>2.3790624999999999</v>
      </c>
      <c r="Y359" s="12">
        <v>4862.1875</v>
      </c>
      <c r="Z359" s="12">
        <f t="shared" ref="Z359:AA359" si="160">Z358+0.0002</f>
        <v>8.0000000000000004E-4</v>
      </c>
      <c r="AA359" s="12">
        <f t="shared" si="160"/>
        <v>1E-3</v>
      </c>
      <c r="AB359" s="5">
        <v>2</v>
      </c>
    </row>
    <row r="360" spans="1:28" x14ac:dyDescent="0.25">
      <c r="B360" t="s">
        <v>230</v>
      </c>
      <c r="C360" s="14">
        <v>12</v>
      </c>
      <c r="D360" s="12">
        <v>171992037555.81772</v>
      </c>
      <c r="E360" s="12">
        <v>171992037555.81772</v>
      </c>
      <c r="F360" s="12">
        <v>0.57557414974583654</v>
      </c>
      <c r="G360" s="12">
        <v>0</v>
      </c>
      <c r="H360" s="12">
        <v>53837500000.000008</v>
      </c>
      <c r="I360" s="12">
        <v>50421041666.666672</v>
      </c>
      <c r="J360" s="12">
        <v>50421041666.666672</v>
      </c>
      <c r="K360" s="12">
        <v>-1.1756973022405053E-12</v>
      </c>
      <c r="L360" s="12">
        <v>-1.1756973022405053E-12</v>
      </c>
      <c r="M360" s="12">
        <v>0</v>
      </c>
      <c r="N360" s="12">
        <v>2.0000000000000001E-4</v>
      </c>
      <c r="O360" s="12">
        <v>523.27746527777788</v>
      </c>
      <c r="P360" s="12">
        <v>523.27746527777788</v>
      </c>
      <c r="Q360" s="12">
        <v>9.0718090277777449E-10</v>
      </c>
      <c r="R360" s="12">
        <v>0</v>
      </c>
      <c r="S360" s="12">
        <v>1.4222187500000002E-4</v>
      </c>
      <c r="T360" s="12">
        <v>1.0036770833333333E-5</v>
      </c>
      <c r="U360" s="12">
        <v>1.0036770833333333E-5</v>
      </c>
      <c r="V360" s="12">
        <v>0</v>
      </c>
      <c r="W360" s="12">
        <v>0</v>
      </c>
      <c r="X360" s="12">
        <v>2.4621180555555555</v>
      </c>
      <c r="Y360" s="12">
        <v>5155.7986111111113</v>
      </c>
      <c r="Z360" s="12">
        <f t="shared" ref="Z360:AA360" si="161">Z359+0.0002</f>
        <v>1E-3</v>
      </c>
      <c r="AA360" s="12">
        <f t="shared" si="161"/>
        <v>1.2000000000000001E-3</v>
      </c>
      <c r="AB360" s="5">
        <v>2</v>
      </c>
    </row>
    <row r="364" spans="1:28" x14ac:dyDescent="0.25">
      <c r="A364" s="56" t="s">
        <v>303</v>
      </c>
      <c r="C364" s="3" t="s">
        <v>0</v>
      </c>
      <c r="D364" s="3" t="s">
        <v>1</v>
      </c>
      <c r="E364" s="3" t="s">
        <v>2</v>
      </c>
      <c r="F364" s="3" t="s">
        <v>3</v>
      </c>
      <c r="G364" s="3" t="s">
        <v>4</v>
      </c>
      <c r="H364" s="3" t="s">
        <v>232</v>
      </c>
      <c r="I364" s="3" t="s">
        <v>6</v>
      </c>
      <c r="J364" s="3" t="s">
        <v>7</v>
      </c>
      <c r="K364" s="3" t="s">
        <v>8</v>
      </c>
      <c r="L364" s="3" t="s">
        <v>9</v>
      </c>
      <c r="M364" s="3" t="s">
        <v>10</v>
      </c>
      <c r="N364" s="3" t="s">
        <v>11</v>
      </c>
      <c r="O364" s="3" t="s">
        <v>12</v>
      </c>
      <c r="P364" s="3" t="s">
        <v>13</v>
      </c>
      <c r="Q364" s="3" t="s">
        <v>14</v>
      </c>
      <c r="R364" s="3" t="s">
        <v>15</v>
      </c>
      <c r="S364" s="3" t="s">
        <v>16</v>
      </c>
      <c r="T364" s="3" t="s">
        <v>21</v>
      </c>
      <c r="U364" s="3" t="s">
        <v>22</v>
      </c>
      <c r="V364" s="3" t="s">
        <v>23</v>
      </c>
      <c r="W364" s="3" t="s">
        <v>24</v>
      </c>
      <c r="X364" s="3" t="s">
        <v>83</v>
      </c>
      <c r="Y364" s="3" t="s">
        <v>17</v>
      </c>
      <c r="Z364" s="3" t="s">
        <v>18</v>
      </c>
      <c r="AA364" s="3" t="s">
        <v>19</v>
      </c>
      <c r="AB364" s="3" t="s">
        <v>20</v>
      </c>
    </row>
    <row r="365" spans="1:28" x14ac:dyDescent="0.25">
      <c r="A365" s="50" t="s">
        <v>163</v>
      </c>
      <c r="B365" t="s">
        <v>229</v>
      </c>
      <c r="C365" s="14">
        <v>1</v>
      </c>
      <c r="D365" s="12">
        <v>119983919769.98907</v>
      </c>
      <c r="E365" s="12">
        <v>119983919769.98907</v>
      </c>
      <c r="F365" s="12">
        <v>0.42847526469514424</v>
      </c>
      <c r="G365" s="12">
        <v>0</v>
      </c>
      <c r="H365" s="12">
        <v>41154166666.666679</v>
      </c>
      <c r="I365" s="12">
        <v>48141041666.666672</v>
      </c>
      <c r="J365" s="12">
        <v>48141041666.666672</v>
      </c>
      <c r="K365" s="12">
        <v>-1.7471993598536746E-11</v>
      </c>
      <c r="L365" s="12">
        <v>-1.7471993598536746E-11</v>
      </c>
      <c r="M365" s="12">
        <v>0</v>
      </c>
      <c r="N365" s="12">
        <v>2.0000000000000001E-4</v>
      </c>
      <c r="O365" s="12">
        <v>-18.335868055555519</v>
      </c>
      <c r="P365" s="12">
        <v>-18.335868055555519</v>
      </c>
      <c r="Q365" s="12">
        <v>1.2232380902777779E-8</v>
      </c>
      <c r="R365" s="12">
        <v>0</v>
      </c>
      <c r="S365" s="12">
        <v>4.6885416666666787E-6</v>
      </c>
      <c r="T365" s="12">
        <v>1.4833437500000002E-5</v>
      </c>
      <c r="U365" s="12">
        <v>1.4833437500000002E-5</v>
      </c>
      <c r="V365" s="12">
        <v>0</v>
      </c>
      <c r="W365" s="12">
        <v>0</v>
      </c>
      <c r="X365" s="12">
        <v>3.0087847222222228</v>
      </c>
      <c r="Y365" s="12">
        <v>5429.1319444444453</v>
      </c>
      <c r="Z365" s="12">
        <v>-1.1999999999999999E-3</v>
      </c>
      <c r="AA365" s="12">
        <v>-1E-3</v>
      </c>
      <c r="AB365" s="5">
        <v>2</v>
      </c>
    </row>
    <row r="366" spans="1:28" x14ac:dyDescent="0.25">
      <c r="C366" s="5">
        <v>2</v>
      </c>
      <c r="D366" s="12">
        <v>99917473565.591034</v>
      </c>
      <c r="E366" s="12">
        <v>99917473565.591034</v>
      </c>
      <c r="F366" s="12">
        <v>0.35918411407869238</v>
      </c>
      <c r="G366" s="12">
        <v>0</v>
      </c>
      <c r="H366" s="12">
        <v>34587500000</v>
      </c>
      <c r="I366" s="12">
        <v>41229375000</v>
      </c>
      <c r="J366" s="12">
        <v>41229375000</v>
      </c>
      <c r="K366" s="12">
        <v>-1.6013374485596651E-11</v>
      </c>
      <c r="L366" s="12">
        <v>-1.6013374485596651E-11</v>
      </c>
      <c r="M366" s="12">
        <v>0</v>
      </c>
      <c r="N366" s="12">
        <v>2.0000000000000001E-4</v>
      </c>
      <c r="O366" s="12">
        <v>-48.962812499999998</v>
      </c>
      <c r="P366" s="12">
        <v>-48.962812499999998</v>
      </c>
      <c r="Q366" s="12">
        <v>1.1206028125000001E-8</v>
      </c>
      <c r="R366" s="12">
        <v>0</v>
      </c>
      <c r="S366" s="12">
        <v>-4.4031249999999986E-6</v>
      </c>
      <c r="T366" s="12">
        <v>1.3040937499999998E-5</v>
      </c>
      <c r="U366" s="12">
        <v>1.3040937499999998E-5</v>
      </c>
      <c r="V366" s="12">
        <v>0</v>
      </c>
      <c r="W366" s="12">
        <v>0</v>
      </c>
      <c r="X366" s="12">
        <v>2.6190625000000001</v>
      </c>
      <c r="Y366" s="12">
        <v>4682.1875</v>
      </c>
      <c r="Z366" s="12">
        <f t="shared" ref="Z366:AA366" si="162">Z365+0.0002</f>
        <v>-9.999999999999998E-4</v>
      </c>
      <c r="AA366" s="12">
        <f t="shared" si="162"/>
        <v>-8.0000000000000004E-4</v>
      </c>
      <c r="AB366" s="5">
        <v>2</v>
      </c>
    </row>
    <row r="367" spans="1:28" x14ac:dyDescent="0.25">
      <c r="C367" s="5">
        <v>3</v>
      </c>
      <c r="D367" s="12">
        <v>80560333115.679504</v>
      </c>
      <c r="E367" s="12">
        <v>80560333115.679504</v>
      </c>
      <c r="F367" s="12">
        <v>0.29185184795124552</v>
      </c>
      <c r="G367" s="12">
        <v>0</v>
      </c>
      <c r="H367" s="12">
        <v>28187500000.000004</v>
      </c>
      <c r="I367" s="12">
        <v>34326041666.666664</v>
      </c>
      <c r="J367" s="12">
        <v>34326041666.666664</v>
      </c>
      <c r="K367" s="12">
        <v>-1.4303269318701368E-11</v>
      </c>
      <c r="L367" s="12">
        <v>-1.4303269318701368E-11</v>
      </c>
      <c r="M367" s="12">
        <v>0</v>
      </c>
      <c r="N367" s="12">
        <v>2.0000000000000001E-4</v>
      </c>
      <c r="O367" s="12">
        <v>-71.530034722222211</v>
      </c>
      <c r="P367" s="12">
        <v>-71.530034722222211</v>
      </c>
      <c r="Q367" s="12">
        <v>1.0004855902777776E-8</v>
      </c>
      <c r="R367" s="12">
        <v>0</v>
      </c>
      <c r="S367" s="12">
        <v>-1.1453124999999995E-5</v>
      </c>
      <c r="T367" s="12">
        <v>1.1169270833333331E-5</v>
      </c>
      <c r="U367" s="12">
        <v>1.1169270833333331E-5</v>
      </c>
      <c r="V367" s="12">
        <v>0</v>
      </c>
      <c r="W367" s="12">
        <v>0</v>
      </c>
      <c r="X367" s="12">
        <v>2.2196180555555554</v>
      </c>
      <c r="Y367" s="12">
        <v>3928.2986111111113</v>
      </c>
      <c r="Z367" s="12">
        <f t="shared" ref="Z367:AA367" si="163">Z366+0.0002</f>
        <v>-7.9999999999999982E-4</v>
      </c>
      <c r="AA367" s="12">
        <f t="shared" si="163"/>
        <v>-6.0000000000000006E-4</v>
      </c>
      <c r="AB367" s="5">
        <v>2</v>
      </c>
    </row>
    <row r="368" spans="1:28" x14ac:dyDescent="0.25">
      <c r="C368" s="5">
        <v>4</v>
      </c>
      <c r="D368" s="12">
        <v>61912498420.254456</v>
      </c>
      <c r="E368" s="12">
        <v>61912498420.254456</v>
      </c>
      <c r="F368" s="12">
        <v>0.22647846631280363</v>
      </c>
      <c r="G368" s="12">
        <v>0</v>
      </c>
      <c r="H368" s="12">
        <v>21954166666.666672</v>
      </c>
      <c r="I368" s="12">
        <v>27431041666.666668</v>
      </c>
      <c r="J368" s="12">
        <v>27431041666.666668</v>
      </c>
      <c r="K368" s="12">
        <v>-1.2341678097850895E-11</v>
      </c>
      <c r="L368" s="12">
        <v>-1.2341678097850895E-11</v>
      </c>
      <c r="M368" s="12">
        <v>0</v>
      </c>
      <c r="N368" s="12">
        <v>2.0000000000000001E-4</v>
      </c>
      <c r="O368" s="12">
        <v>-86.037534722222205</v>
      </c>
      <c r="P368" s="12">
        <v>-86.037534722222205</v>
      </c>
      <c r="Q368" s="12">
        <v>8.628864236111111E-9</v>
      </c>
      <c r="R368" s="12">
        <v>0</v>
      </c>
      <c r="S368" s="12">
        <v>-1.646145833333333E-5</v>
      </c>
      <c r="T368" s="12">
        <v>9.2184374999999989E-6</v>
      </c>
      <c r="U368" s="12">
        <v>9.2184374999999989E-6</v>
      </c>
      <c r="V368" s="12">
        <v>0</v>
      </c>
      <c r="W368" s="12">
        <v>0</v>
      </c>
      <c r="X368" s="12">
        <v>1.8104513888888891</v>
      </c>
      <c r="Y368" s="12">
        <v>3167.4652777777778</v>
      </c>
      <c r="Z368" s="12">
        <f t="shared" ref="Z368:AA368" si="164">Z367+0.0002</f>
        <v>-5.9999999999999984E-4</v>
      </c>
      <c r="AA368" s="12">
        <f t="shared" si="164"/>
        <v>-4.0000000000000007E-4</v>
      </c>
      <c r="AB368" s="5">
        <v>2</v>
      </c>
    </row>
    <row r="369" spans="1:28" x14ac:dyDescent="0.25">
      <c r="C369" s="5">
        <v>5</v>
      </c>
      <c r="D369" s="12">
        <v>43973969479.315872</v>
      </c>
      <c r="E369" s="12">
        <v>43973969479.315872</v>
      </c>
      <c r="F369" s="12">
        <v>0.16306396916336674</v>
      </c>
      <c r="G369" s="12">
        <v>0</v>
      </c>
      <c r="H369" s="12">
        <v>15887500000</v>
      </c>
      <c r="I369" s="12">
        <v>20544375000</v>
      </c>
      <c r="J369" s="12">
        <v>20544375000</v>
      </c>
      <c r="K369" s="12">
        <v>-1.0128600823045231E-11</v>
      </c>
      <c r="L369" s="12">
        <v>-1.0128600823045231E-11</v>
      </c>
      <c r="M369" s="12">
        <v>0</v>
      </c>
      <c r="N369" s="12">
        <v>2.0000000000000001E-4</v>
      </c>
      <c r="O369" s="12">
        <v>-92.485312500000006</v>
      </c>
      <c r="P369" s="12">
        <v>-92.485312500000006</v>
      </c>
      <c r="Q369" s="12">
        <v>7.0780531249999997E-9</v>
      </c>
      <c r="R369" s="12">
        <v>0</v>
      </c>
      <c r="S369" s="12">
        <v>-1.9428125E-5</v>
      </c>
      <c r="T369" s="12">
        <v>7.188437499999998E-6</v>
      </c>
      <c r="U369" s="12">
        <v>7.188437499999998E-6</v>
      </c>
      <c r="V369" s="12">
        <v>0</v>
      </c>
      <c r="W369" s="12">
        <v>0</v>
      </c>
      <c r="X369" s="12">
        <v>1.3915624999999998</v>
      </c>
      <c r="Y369" s="12">
        <v>2399.6875</v>
      </c>
      <c r="Z369" s="12">
        <f t="shared" ref="Z369:AA369" si="165">Z368+0.0002</f>
        <v>-3.9999999999999986E-4</v>
      </c>
      <c r="AA369" s="12">
        <f t="shared" si="165"/>
        <v>-2.0000000000000006E-4</v>
      </c>
      <c r="AB369" s="5">
        <v>2</v>
      </c>
    </row>
    <row r="370" spans="1:28" x14ac:dyDescent="0.25">
      <c r="C370" s="5">
        <v>6</v>
      </c>
      <c r="D370" s="12">
        <v>26744746292.863754</v>
      </c>
      <c r="E370" s="12">
        <v>26744746292.863754</v>
      </c>
      <c r="F370" s="12">
        <v>0.10160835650293476</v>
      </c>
      <c r="G370" s="12">
        <v>0</v>
      </c>
      <c r="H370" s="12">
        <v>9987500000.0000076</v>
      </c>
      <c r="I370" s="12">
        <v>13666041666.666664</v>
      </c>
      <c r="J370" s="12">
        <v>13666041666.666664</v>
      </c>
      <c r="K370" s="12">
        <v>-7.6640374942843794E-12</v>
      </c>
      <c r="L370" s="12">
        <v>-7.6640374942843794E-12</v>
      </c>
      <c r="M370" s="12">
        <v>0</v>
      </c>
      <c r="N370" s="12">
        <v>2.0000000000000001E-4</v>
      </c>
      <c r="O370" s="12">
        <v>-90.873368055555588</v>
      </c>
      <c r="P370" s="12">
        <v>-90.873368055555588</v>
      </c>
      <c r="Q370" s="12">
        <v>5.3524225694444449E-9</v>
      </c>
      <c r="R370" s="12">
        <v>0</v>
      </c>
      <c r="S370" s="12">
        <v>-2.0353124999999995E-5</v>
      </c>
      <c r="T370" s="12">
        <v>5.0792708333333314E-6</v>
      </c>
      <c r="U370" s="12">
        <v>5.0792708333333314E-6</v>
      </c>
      <c r="V370" s="12">
        <v>0</v>
      </c>
      <c r="W370" s="12">
        <v>0</v>
      </c>
      <c r="X370" s="12">
        <v>0.96295138888888854</v>
      </c>
      <c r="Y370" s="12">
        <v>1624.9652777777774</v>
      </c>
      <c r="Z370" s="12">
        <f t="shared" ref="Z370:AA370" si="166">Z369+0.0002</f>
        <v>-1.9999999999999985E-4</v>
      </c>
      <c r="AA370" s="12">
        <f t="shared" si="166"/>
        <v>0</v>
      </c>
      <c r="AB370" s="5">
        <v>2</v>
      </c>
    </row>
    <row r="371" spans="1:28" x14ac:dyDescent="0.25">
      <c r="C371" s="5">
        <v>7</v>
      </c>
      <c r="D371" s="12">
        <v>31000580819.782608</v>
      </c>
      <c r="E371" s="12">
        <v>31000580819.782608</v>
      </c>
      <c r="F371" s="12">
        <v>0.11336166343696463</v>
      </c>
      <c r="G371" s="12">
        <v>0</v>
      </c>
      <c r="H371" s="12">
        <v>10987500000.000008</v>
      </c>
      <c r="I371" s="12">
        <v>13716041666.666664</v>
      </c>
      <c r="J371" s="12">
        <v>13716041666.666664</v>
      </c>
      <c r="K371" s="12">
        <v>-6.1551211705532491E-12</v>
      </c>
      <c r="L371" s="12">
        <v>-6.1551211705532491E-12</v>
      </c>
      <c r="M371" s="12">
        <v>0</v>
      </c>
      <c r="N371" s="12">
        <v>2.0000000000000001E-4</v>
      </c>
      <c r="O371" s="12">
        <v>-42.515034722222254</v>
      </c>
      <c r="P371" s="12">
        <v>-42.515034722222254</v>
      </c>
      <c r="Q371" s="12">
        <v>4.3035059027777789E-9</v>
      </c>
      <c r="R371" s="12">
        <v>0</v>
      </c>
      <c r="S371" s="12">
        <v>-8.1031249999999954E-6</v>
      </c>
      <c r="T371" s="12">
        <v>4.6042708333333317E-6</v>
      </c>
      <c r="U371" s="12">
        <v>4.6042708333333317E-6</v>
      </c>
      <c r="V371" s="12">
        <v>0</v>
      </c>
      <c r="W371" s="12">
        <v>0</v>
      </c>
      <c r="X371" s="12">
        <v>0.90461805555555541</v>
      </c>
      <c r="Y371" s="12">
        <v>1583.2986111111113</v>
      </c>
      <c r="Z371" s="12">
        <f t="shared" ref="Z371:AA371" si="167">Z370+0.0002</f>
        <v>0</v>
      </c>
      <c r="AA371" s="12">
        <f t="shared" si="167"/>
        <v>2.0000000000000001E-4</v>
      </c>
      <c r="AB371" s="5">
        <v>2</v>
      </c>
    </row>
    <row r="372" spans="1:28" x14ac:dyDescent="0.25">
      <c r="C372" s="5">
        <v>8</v>
      </c>
      <c r="D372" s="12">
        <v>56741473060.072464</v>
      </c>
      <c r="E372" s="12">
        <v>56741473060.072464</v>
      </c>
      <c r="F372" s="12">
        <v>0.19832388996545625</v>
      </c>
      <c r="G372" s="12">
        <v>0</v>
      </c>
      <c r="H372" s="12">
        <v>18887500000</v>
      </c>
      <c r="I372" s="12">
        <v>20694375000</v>
      </c>
      <c r="J372" s="12">
        <v>20694375000</v>
      </c>
      <c r="K372" s="12">
        <v>-5.6018518518518319E-12</v>
      </c>
      <c r="L372" s="12">
        <v>-5.6018518518518319E-12</v>
      </c>
      <c r="M372" s="12">
        <v>0</v>
      </c>
      <c r="N372" s="12">
        <v>2.0000000000000001E-4</v>
      </c>
      <c r="O372" s="12">
        <v>52.589687499999968</v>
      </c>
      <c r="P372" s="12">
        <v>52.589687499999968</v>
      </c>
      <c r="Q372" s="12">
        <v>3.931303125E-9</v>
      </c>
      <c r="R372" s="12">
        <v>0</v>
      </c>
      <c r="S372" s="12">
        <v>1.7321875000000006E-5</v>
      </c>
      <c r="T372" s="12">
        <v>5.763437499999999E-6</v>
      </c>
      <c r="U372" s="12">
        <v>5.763437499999999E-6</v>
      </c>
      <c r="V372" s="12">
        <v>0</v>
      </c>
      <c r="W372" s="12">
        <v>0</v>
      </c>
      <c r="X372" s="12">
        <v>1.2165625</v>
      </c>
      <c r="Y372" s="12">
        <v>2274.6875</v>
      </c>
      <c r="Z372" s="12">
        <f t="shared" ref="Z372:AA372" si="168">Z371+0.0002</f>
        <v>2.0000000000000001E-4</v>
      </c>
      <c r="AA372" s="12">
        <f t="shared" si="168"/>
        <v>4.0000000000000002E-4</v>
      </c>
      <c r="AB372" s="5">
        <v>2</v>
      </c>
    </row>
    <row r="373" spans="1:28" x14ac:dyDescent="0.25">
      <c r="C373" s="5">
        <v>9</v>
      </c>
      <c r="D373" s="12">
        <v>83191671054.848785</v>
      </c>
      <c r="E373" s="12">
        <v>83191671054.848785</v>
      </c>
      <c r="F373" s="12">
        <v>0.2852450009829528</v>
      </c>
      <c r="G373" s="12">
        <v>0</v>
      </c>
      <c r="H373" s="12">
        <v>26954166666.666672</v>
      </c>
      <c r="I373" s="12">
        <v>27681041666.666668</v>
      </c>
      <c r="J373" s="12">
        <v>27681041666.666668</v>
      </c>
      <c r="K373" s="12">
        <v>-4.7970964791952264E-12</v>
      </c>
      <c r="L373" s="12">
        <v>-4.7970964791952264E-12</v>
      </c>
      <c r="M373" s="12">
        <v>0</v>
      </c>
      <c r="N373" s="12">
        <v>2.0000000000000001E-4</v>
      </c>
      <c r="O373" s="12">
        <v>155.75413194444445</v>
      </c>
      <c r="P373" s="12">
        <v>155.75413194444445</v>
      </c>
      <c r="Q373" s="12">
        <v>3.3842809027777768E-9</v>
      </c>
      <c r="R373" s="12">
        <v>0</v>
      </c>
      <c r="S373" s="12">
        <v>4.4788541666666672E-5</v>
      </c>
      <c r="T373" s="12">
        <v>6.8434374999999996E-6</v>
      </c>
      <c r="U373" s="12">
        <v>6.8434374999999996E-6</v>
      </c>
      <c r="V373" s="12">
        <v>0</v>
      </c>
      <c r="W373" s="12">
        <v>0</v>
      </c>
      <c r="X373" s="12">
        <v>1.5187847222222222</v>
      </c>
      <c r="Y373" s="12">
        <v>2959.1319444444448</v>
      </c>
      <c r="Z373" s="12">
        <f t="shared" ref="Z373:AA373" si="169">Z372+0.0002</f>
        <v>4.0000000000000002E-4</v>
      </c>
      <c r="AA373" s="12">
        <f t="shared" si="169"/>
        <v>6.0000000000000006E-4</v>
      </c>
      <c r="AB373" s="5">
        <v>2</v>
      </c>
    </row>
    <row r="374" spans="1:28" x14ac:dyDescent="0.25">
      <c r="C374" s="5">
        <v>10</v>
      </c>
      <c r="D374" s="12">
        <v>110351174804.11157</v>
      </c>
      <c r="E374" s="12">
        <v>110351174804.11157</v>
      </c>
      <c r="F374" s="12">
        <v>0.3741249964894543</v>
      </c>
      <c r="G374" s="12">
        <v>0</v>
      </c>
      <c r="H374" s="12">
        <v>35187500000</v>
      </c>
      <c r="I374" s="12">
        <v>34676041666.666664</v>
      </c>
      <c r="J374" s="12">
        <v>34676041666.666664</v>
      </c>
      <c r="K374" s="12">
        <v>-3.7408550525834311E-12</v>
      </c>
      <c r="L374" s="12">
        <v>-3.7408550525834311E-12</v>
      </c>
      <c r="M374" s="12">
        <v>0</v>
      </c>
      <c r="N374" s="12">
        <v>2.0000000000000001E-4</v>
      </c>
      <c r="O374" s="12">
        <v>266.9782986111112</v>
      </c>
      <c r="P374" s="12">
        <v>266.9782986111112</v>
      </c>
      <c r="Q374" s="12">
        <v>2.6624392361111085E-9</v>
      </c>
      <c r="R374" s="12">
        <v>0</v>
      </c>
      <c r="S374" s="12">
        <v>7.4296875000000036E-5</v>
      </c>
      <c r="T374" s="12">
        <v>7.8442708333333329E-6</v>
      </c>
      <c r="U374" s="12">
        <v>7.8442708333333329E-6</v>
      </c>
      <c r="V374" s="12">
        <v>0</v>
      </c>
      <c r="W374" s="12">
        <v>0</v>
      </c>
      <c r="X374" s="12">
        <v>1.8112847222222221</v>
      </c>
      <c r="Y374" s="12">
        <v>3636.6319444444443</v>
      </c>
      <c r="Z374" s="12">
        <f t="shared" ref="Z374:AA374" si="170">Z373+0.0002</f>
        <v>6.0000000000000006E-4</v>
      </c>
      <c r="AA374" s="12">
        <f t="shared" si="170"/>
        <v>8.0000000000000004E-4</v>
      </c>
      <c r="AB374" s="5">
        <v>2</v>
      </c>
    </row>
    <row r="375" spans="1:28" x14ac:dyDescent="0.25">
      <c r="C375" s="5">
        <v>11</v>
      </c>
      <c r="D375" s="12">
        <v>138219984307.86084</v>
      </c>
      <c r="E375" s="12">
        <v>138219984307.86084</v>
      </c>
      <c r="F375" s="12">
        <v>0.46496387648496085</v>
      </c>
      <c r="G375" s="12">
        <v>0</v>
      </c>
      <c r="H375" s="12">
        <v>43587500000</v>
      </c>
      <c r="I375" s="12">
        <v>41679375000</v>
      </c>
      <c r="J375" s="12">
        <v>41679375000</v>
      </c>
      <c r="K375" s="12">
        <v>-2.4331275720164524E-12</v>
      </c>
      <c r="L375" s="12">
        <v>-2.4331275720164524E-12</v>
      </c>
      <c r="M375" s="12">
        <v>0</v>
      </c>
      <c r="N375" s="12">
        <v>2.0000000000000001E-4</v>
      </c>
      <c r="O375" s="12">
        <v>386.26218749999998</v>
      </c>
      <c r="P375" s="12">
        <v>386.26218749999998</v>
      </c>
      <c r="Q375" s="12">
        <v>1.7657781249999999E-9</v>
      </c>
      <c r="R375" s="12">
        <v>0</v>
      </c>
      <c r="S375" s="12">
        <v>1.0584687499999999E-4</v>
      </c>
      <c r="T375" s="12">
        <v>8.7659374999999995E-6</v>
      </c>
      <c r="U375" s="12">
        <v>8.7659374999999995E-6</v>
      </c>
      <c r="V375" s="12">
        <v>0</v>
      </c>
      <c r="W375" s="12">
        <v>0</v>
      </c>
      <c r="X375" s="12">
        <v>2.0940624999999997</v>
      </c>
      <c r="Y375" s="12">
        <v>4307.1875</v>
      </c>
      <c r="Z375" s="12">
        <f t="shared" ref="Z375:AA375" si="171">Z374+0.0002</f>
        <v>8.0000000000000004E-4</v>
      </c>
      <c r="AA375" s="12">
        <f t="shared" si="171"/>
        <v>1E-3</v>
      </c>
      <c r="AB375" s="5">
        <v>2</v>
      </c>
    </row>
    <row r="376" spans="1:28" x14ac:dyDescent="0.25">
      <c r="B376" t="s">
        <v>230</v>
      </c>
      <c r="C376" s="14">
        <v>12</v>
      </c>
      <c r="D376" s="12">
        <v>166798099566.09659</v>
      </c>
      <c r="E376" s="12">
        <v>166798099566.09659</v>
      </c>
      <c r="F376" s="12">
        <v>0.55776164096947245</v>
      </c>
      <c r="G376" s="12">
        <v>0</v>
      </c>
      <c r="H376" s="12">
        <v>52154166666.666679</v>
      </c>
      <c r="I376" s="12">
        <v>48691041666.666672</v>
      </c>
      <c r="J376" s="12">
        <v>48691041666.666672</v>
      </c>
      <c r="K376" s="12">
        <v>-8.7391403749427927E-13</v>
      </c>
      <c r="L376" s="12">
        <v>-8.7391403749427927E-13</v>
      </c>
      <c r="M376" s="12">
        <v>0</v>
      </c>
      <c r="N376" s="12">
        <v>2.0000000000000001E-4</v>
      </c>
      <c r="O376" s="12">
        <v>513.60579861111125</v>
      </c>
      <c r="P376" s="12">
        <v>513.60579861111125</v>
      </c>
      <c r="Q376" s="12">
        <v>6.9429756944444162E-10</v>
      </c>
      <c r="R376" s="12">
        <v>0</v>
      </c>
      <c r="S376" s="12">
        <v>1.3943854166666671E-4</v>
      </c>
      <c r="T376" s="12">
        <v>9.6084375000000003E-6</v>
      </c>
      <c r="U376" s="12">
        <v>9.6084375000000003E-6</v>
      </c>
      <c r="V376" s="12">
        <v>0</v>
      </c>
      <c r="W376" s="12">
        <v>0</v>
      </c>
      <c r="X376" s="12">
        <v>2.3671180555555558</v>
      </c>
      <c r="Y376" s="12">
        <v>4970.7986111111122</v>
      </c>
      <c r="Z376" s="12">
        <f t="shared" ref="Z376:AA376" si="172">Z375+0.0002</f>
        <v>1E-3</v>
      </c>
      <c r="AA376" s="12">
        <f t="shared" si="172"/>
        <v>1.2000000000000001E-3</v>
      </c>
      <c r="AB376" s="5">
        <v>2</v>
      </c>
    </row>
    <row r="379" spans="1:28" x14ac:dyDescent="0.25">
      <c r="A379" s="56" t="s">
        <v>304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x14ac:dyDescent="0.25">
      <c r="A380" s="50" t="s">
        <v>163</v>
      </c>
      <c r="B380" t="s">
        <v>229</v>
      </c>
      <c r="C380" s="3" t="s">
        <v>0</v>
      </c>
      <c r="D380" s="3" t="s">
        <v>1</v>
      </c>
      <c r="E380" s="3" t="s">
        <v>2</v>
      </c>
      <c r="F380" s="3" t="s">
        <v>3</v>
      </c>
      <c r="G380" s="3" t="s">
        <v>4</v>
      </c>
      <c r="H380" s="3" t="s">
        <v>232</v>
      </c>
      <c r="I380" s="3" t="s">
        <v>6</v>
      </c>
      <c r="J380" s="3" t="s">
        <v>7</v>
      </c>
      <c r="K380" s="3" t="s">
        <v>8</v>
      </c>
      <c r="L380" s="3" t="s">
        <v>9</v>
      </c>
      <c r="M380" s="3" t="s">
        <v>10</v>
      </c>
      <c r="N380" s="3" t="s">
        <v>11</v>
      </c>
      <c r="O380" s="3" t="s">
        <v>12</v>
      </c>
      <c r="P380" s="3" t="s">
        <v>13</v>
      </c>
      <c r="Q380" s="3" t="s">
        <v>14</v>
      </c>
      <c r="R380" s="3" t="s">
        <v>15</v>
      </c>
      <c r="S380" s="3" t="s">
        <v>16</v>
      </c>
      <c r="T380" s="3" t="s">
        <v>21</v>
      </c>
      <c r="U380" s="3" t="s">
        <v>22</v>
      </c>
      <c r="V380" s="3" t="s">
        <v>23</v>
      </c>
      <c r="W380" s="3" t="s">
        <v>24</v>
      </c>
      <c r="X380" s="3" t="s">
        <v>83</v>
      </c>
      <c r="Y380" s="3" t="s">
        <v>17</v>
      </c>
      <c r="Z380" s="3" t="s">
        <v>18</v>
      </c>
      <c r="AA380" s="3" t="s">
        <v>19</v>
      </c>
      <c r="AB380" s="3" t="s">
        <v>20</v>
      </c>
    </row>
    <row r="381" spans="1:28" x14ac:dyDescent="0.25">
      <c r="C381" s="14">
        <v>1</v>
      </c>
      <c r="D381" s="12">
        <v>114789981780.26796</v>
      </c>
      <c r="E381" s="12">
        <v>114789981780.26796</v>
      </c>
      <c r="F381" s="12">
        <v>0.4106627559187801</v>
      </c>
      <c r="G381" s="12">
        <v>0</v>
      </c>
      <c r="H381" s="12">
        <v>39470833333.333344</v>
      </c>
      <c r="I381" s="12">
        <v>46411041666.666672</v>
      </c>
      <c r="J381" s="12">
        <v>46411041666.666672</v>
      </c>
      <c r="K381" s="12">
        <v>-1.7170210333790521E-11</v>
      </c>
      <c r="L381" s="12">
        <v>-1.7170210333790521E-11</v>
      </c>
      <c r="M381" s="12">
        <v>0</v>
      </c>
      <c r="N381" s="12">
        <v>2.0000000000000001E-4</v>
      </c>
      <c r="O381" s="12">
        <v>-28.007534722222161</v>
      </c>
      <c r="P381" s="12">
        <v>-28.007534722222161</v>
      </c>
      <c r="Q381" s="12">
        <v>1.2019497569444446E-8</v>
      </c>
      <c r="R381" s="12">
        <v>0</v>
      </c>
      <c r="S381" s="12">
        <v>1.905208333333352E-6</v>
      </c>
      <c r="T381" s="12">
        <v>1.440510416666667E-5</v>
      </c>
      <c r="U381" s="12">
        <v>1.440510416666667E-5</v>
      </c>
      <c r="V381" s="12">
        <v>0</v>
      </c>
      <c r="W381" s="12">
        <v>0</v>
      </c>
      <c r="X381" s="12">
        <v>2.9137847222222231</v>
      </c>
      <c r="Y381" s="12">
        <v>5244.1319444444453</v>
      </c>
      <c r="Z381" s="12">
        <v>-1.1999999999999999E-3</v>
      </c>
      <c r="AA381" s="12">
        <v>-1E-3</v>
      </c>
      <c r="AB381" s="5">
        <v>2</v>
      </c>
    </row>
    <row r="382" spans="1:28" x14ac:dyDescent="0.25">
      <c r="C382" s="5">
        <v>2</v>
      </c>
      <c r="D382" s="12">
        <v>84335659596.427673</v>
      </c>
      <c r="E382" s="12">
        <v>84335659596.427673</v>
      </c>
      <c r="F382" s="12">
        <v>0.30574658774959979</v>
      </c>
      <c r="G382" s="12">
        <v>0</v>
      </c>
      <c r="H382" s="12">
        <v>29537500000</v>
      </c>
      <c r="I382" s="12">
        <v>36039375000</v>
      </c>
      <c r="J382" s="12">
        <v>36039375000</v>
      </c>
      <c r="K382" s="12">
        <v>-1.510802469135797E-11</v>
      </c>
      <c r="L382" s="12">
        <v>-1.510802469135797E-11</v>
      </c>
      <c r="M382" s="12">
        <v>0</v>
      </c>
      <c r="N382" s="12">
        <v>2.0000000000000001E-4</v>
      </c>
      <c r="O382" s="12">
        <v>-77.977812499999985</v>
      </c>
      <c r="P382" s="12">
        <v>-77.977812499999985</v>
      </c>
      <c r="Q382" s="12">
        <v>1.0567378125000001E-8</v>
      </c>
      <c r="R382" s="12">
        <v>0</v>
      </c>
      <c r="S382" s="12">
        <v>-1.2753124999999998E-5</v>
      </c>
      <c r="T382" s="12">
        <v>1.17559375E-5</v>
      </c>
      <c r="U382" s="12">
        <v>1.17559375E-5</v>
      </c>
      <c r="V382" s="12">
        <v>0</v>
      </c>
      <c r="W382" s="12">
        <v>0</v>
      </c>
      <c r="X382" s="12">
        <v>2.3340625000000004</v>
      </c>
      <c r="Y382" s="12">
        <v>4127.1875</v>
      </c>
      <c r="Z382" s="12">
        <f t="shared" ref="Z382:AA382" si="173">Z381+0.0002</f>
        <v>-9.999999999999998E-4</v>
      </c>
      <c r="AA382" s="12">
        <f t="shared" si="173"/>
        <v>-8.0000000000000004E-4</v>
      </c>
      <c r="AB382" s="5">
        <v>2</v>
      </c>
    </row>
    <row r="383" spans="1:28" x14ac:dyDescent="0.25">
      <c r="C383" s="5">
        <v>3</v>
      </c>
      <c r="D383" s="12">
        <v>54590643167.073914</v>
      </c>
      <c r="E383" s="12">
        <v>54590643167.073914</v>
      </c>
      <c r="F383" s="12">
        <v>0.20278930406942453</v>
      </c>
      <c r="G383" s="12">
        <v>0</v>
      </c>
      <c r="H383" s="12">
        <v>19770833333.33334</v>
      </c>
      <c r="I383" s="12">
        <v>25676041666.666668</v>
      </c>
      <c r="J383" s="12">
        <v>25676041666.666668</v>
      </c>
      <c r="K383" s="12">
        <v>-1.2794352994970235E-11</v>
      </c>
      <c r="L383" s="12">
        <v>-1.2794352994970235E-11</v>
      </c>
      <c r="M383" s="12">
        <v>0</v>
      </c>
      <c r="N383" s="12">
        <v>2.0000000000000001E-4</v>
      </c>
      <c r="O383" s="12">
        <v>-119.88836805555552</v>
      </c>
      <c r="P383" s="12">
        <v>-119.88836805555552</v>
      </c>
      <c r="Q383" s="12">
        <v>8.940439236111111E-9</v>
      </c>
      <c r="R383" s="12">
        <v>0</v>
      </c>
      <c r="S383" s="12">
        <v>-2.5369791666666657E-5</v>
      </c>
      <c r="T383" s="12">
        <v>9.0276041666666639E-6</v>
      </c>
      <c r="U383" s="12">
        <v>9.0276041666666639E-6</v>
      </c>
      <c r="V383" s="12">
        <v>0</v>
      </c>
      <c r="W383" s="12">
        <v>0</v>
      </c>
      <c r="X383" s="12">
        <v>1.7446180555555557</v>
      </c>
      <c r="Y383" s="12">
        <v>3003.2986111111118</v>
      </c>
      <c r="Z383" s="12">
        <f t="shared" ref="Z383:AA383" si="174">Z382+0.0002</f>
        <v>-7.9999999999999982E-4</v>
      </c>
      <c r="AA383" s="12">
        <f t="shared" si="174"/>
        <v>-6.0000000000000006E-4</v>
      </c>
      <c r="AB383" s="5">
        <v>2</v>
      </c>
    </row>
    <row r="384" spans="1:28" x14ac:dyDescent="0.25">
      <c r="C384" s="5">
        <v>4</v>
      </c>
      <c r="D384" s="12">
        <v>25554932492.206619</v>
      </c>
      <c r="E384" s="12">
        <v>25554932492.206619</v>
      </c>
      <c r="F384" s="12">
        <v>0.10179090487825426</v>
      </c>
      <c r="G384" s="12">
        <v>0</v>
      </c>
      <c r="H384" s="12">
        <v>10170833333.333344</v>
      </c>
      <c r="I384" s="12">
        <v>15321041666.666672</v>
      </c>
      <c r="J384" s="12">
        <v>15321041666.666672</v>
      </c>
      <c r="K384" s="12">
        <v>-1.0229195244627309E-11</v>
      </c>
      <c r="L384" s="12">
        <v>-1.0229195244627309E-11</v>
      </c>
      <c r="M384" s="12">
        <v>0</v>
      </c>
      <c r="N384" s="12">
        <v>2.0000000000000001E-4</v>
      </c>
      <c r="O384" s="12">
        <v>-153.73920138888883</v>
      </c>
      <c r="P384" s="12">
        <v>-153.73920138888883</v>
      </c>
      <c r="Q384" s="12">
        <v>7.1386809027777787E-9</v>
      </c>
      <c r="R384" s="12">
        <v>0</v>
      </c>
      <c r="S384" s="12">
        <v>-3.5944791666666663E-5</v>
      </c>
      <c r="T384" s="12">
        <v>6.2201041666666658E-6</v>
      </c>
      <c r="U384" s="12">
        <v>6.2201041666666658E-6</v>
      </c>
      <c r="V384" s="12">
        <v>0</v>
      </c>
      <c r="W384" s="12">
        <v>0</v>
      </c>
      <c r="X384" s="12">
        <v>1.1454513888888895</v>
      </c>
      <c r="Y384" s="12">
        <v>1872.4652777777778</v>
      </c>
      <c r="Z384" s="12">
        <f t="shared" ref="Z384:AA384" si="175">Z383+0.0002</f>
        <v>-5.9999999999999984E-4</v>
      </c>
      <c r="AA384" s="12">
        <f t="shared" si="175"/>
        <v>-4.0000000000000007E-4</v>
      </c>
      <c r="AB384" s="5">
        <v>2</v>
      </c>
    </row>
    <row r="385" spans="1:28" x14ac:dyDescent="0.25">
      <c r="C385" s="5">
        <v>5</v>
      </c>
      <c r="D385" s="12">
        <v>-2771472428.1741943</v>
      </c>
      <c r="E385" s="12">
        <v>-2771472428.1741943</v>
      </c>
      <c r="F385" s="12">
        <v>2.7513901760889414E-3</v>
      </c>
      <c r="G385" s="12">
        <v>0</v>
      </c>
      <c r="H385" s="12">
        <v>737500000</v>
      </c>
      <c r="I385" s="12">
        <v>4974375000</v>
      </c>
      <c r="J385" s="12">
        <v>4974375000</v>
      </c>
      <c r="K385" s="12">
        <v>-7.4125514403291935E-12</v>
      </c>
      <c r="L385" s="12">
        <v>-7.4125514403291935E-12</v>
      </c>
      <c r="M385" s="12">
        <v>0</v>
      </c>
      <c r="N385" s="12">
        <v>2.0000000000000001E-4</v>
      </c>
      <c r="O385" s="12">
        <v>-179.53031249999998</v>
      </c>
      <c r="P385" s="12">
        <v>-179.53031249999998</v>
      </c>
      <c r="Q385" s="12">
        <v>5.1621031250000004E-9</v>
      </c>
      <c r="R385" s="12">
        <v>0</v>
      </c>
      <c r="S385" s="12">
        <v>-4.4478124999999999E-5</v>
      </c>
      <c r="T385" s="12">
        <v>3.3334374999999968E-6</v>
      </c>
      <c r="U385" s="12">
        <v>3.3334374999999968E-6</v>
      </c>
      <c r="V385" s="12">
        <v>0</v>
      </c>
      <c r="W385" s="12">
        <v>0</v>
      </c>
      <c r="X385" s="12">
        <v>0.53656250000000005</v>
      </c>
      <c r="Y385" s="12">
        <v>734.6875</v>
      </c>
      <c r="Z385" s="12">
        <f t="shared" ref="Z385:AA385" si="176">Z384+0.0002</f>
        <v>-3.9999999999999986E-4</v>
      </c>
      <c r="AA385" s="12">
        <f t="shared" si="176"/>
        <v>-2.0000000000000006E-4</v>
      </c>
      <c r="AB385" s="5">
        <v>2</v>
      </c>
    </row>
    <row r="386" spans="1:28" x14ac:dyDescent="0.25">
      <c r="C386" s="5">
        <v>6</v>
      </c>
      <c r="D386" s="12">
        <v>-30388571594.068573</v>
      </c>
      <c r="E386" s="12">
        <v>-30388571594.068573</v>
      </c>
      <c r="F386" s="12">
        <v>-9.4329240037071438E-2</v>
      </c>
      <c r="G386" s="12">
        <v>0</v>
      </c>
      <c r="H386" s="12">
        <v>-8529166666.6666641</v>
      </c>
      <c r="I386" s="12">
        <v>-5363958333.3333359</v>
      </c>
      <c r="J386" s="12">
        <v>-5363958333.3333359</v>
      </c>
      <c r="K386" s="12">
        <v>-4.3444215820758874E-12</v>
      </c>
      <c r="L386" s="12">
        <v>-4.3444215820758874E-12</v>
      </c>
      <c r="M386" s="12">
        <v>0</v>
      </c>
      <c r="N386" s="12">
        <v>2.0000000000000001E-4</v>
      </c>
      <c r="O386" s="12">
        <v>-197.26170138888887</v>
      </c>
      <c r="P386" s="12">
        <v>-197.26170138888887</v>
      </c>
      <c r="Q386" s="12">
        <v>3.0107059027777794E-9</v>
      </c>
      <c r="R386" s="12">
        <v>0</v>
      </c>
      <c r="S386" s="12">
        <v>-5.0969791666666669E-5</v>
      </c>
      <c r="T386" s="12">
        <v>3.6760416666666549E-7</v>
      </c>
      <c r="U386" s="12">
        <v>3.6760416666666549E-7</v>
      </c>
      <c r="V386" s="12">
        <v>0</v>
      </c>
      <c r="W386" s="12">
        <v>0</v>
      </c>
      <c r="X386" s="12">
        <v>-8.2048611111110947E-2</v>
      </c>
      <c r="Y386" s="12">
        <v>-410.03472222222263</v>
      </c>
      <c r="Z386" s="12">
        <f t="shared" ref="Z386:AA386" si="177">Z385+0.0002</f>
        <v>-1.9999999999999985E-4</v>
      </c>
      <c r="AA386" s="12">
        <f t="shared" si="177"/>
        <v>0</v>
      </c>
      <c r="AB386" s="5">
        <v>2</v>
      </c>
    </row>
    <row r="387" spans="1:28" x14ac:dyDescent="0.25">
      <c r="C387" s="5">
        <v>7</v>
      </c>
      <c r="D387" s="12">
        <v>-26132737067.149719</v>
      </c>
      <c r="E387" s="12">
        <v>-26132737067.149719</v>
      </c>
      <c r="F387" s="12">
        <v>-8.2575933103041566E-2</v>
      </c>
      <c r="G387" s="12">
        <v>0</v>
      </c>
      <c r="H387" s="12">
        <v>-7529166666.6666641</v>
      </c>
      <c r="I387" s="12">
        <v>-5313958333.3333359</v>
      </c>
      <c r="J387" s="12">
        <v>-5313958333.3333359</v>
      </c>
      <c r="K387" s="12">
        <v>-2.8355052583447563E-12</v>
      </c>
      <c r="L387" s="12">
        <v>-2.8355052583447563E-12</v>
      </c>
      <c r="M387" s="12">
        <v>0</v>
      </c>
      <c r="N387" s="12">
        <v>2.0000000000000001E-4</v>
      </c>
      <c r="O387" s="12">
        <v>-148.90336805555555</v>
      </c>
      <c r="P387" s="12">
        <v>-148.90336805555555</v>
      </c>
      <c r="Q387" s="12">
        <v>1.9617892361111134E-9</v>
      </c>
      <c r="R387" s="12">
        <v>0</v>
      </c>
      <c r="S387" s="12">
        <v>-3.871979166666667E-5</v>
      </c>
      <c r="T387" s="12">
        <v>-1.0739583333333419E-7</v>
      </c>
      <c r="U387" s="12">
        <v>-1.0739583333333419E-7</v>
      </c>
      <c r="V387" s="12">
        <v>0</v>
      </c>
      <c r="W387" s="12">
        <v>0</v>
      </c>
      <c r="X387" s="12">
        <v>-0.14038194444444407</v>
      </c>
      <c r="Y387" s="12">
        <v>-451.70138888888869</v>
      </c>
      <c r="Z387" s="12">
        <f t="shared" ref="Z387:AA387" si="178">Z386+0.0002</f>
        <v>0</v>
      </c>
      <c r="AA387" s="12">
        <f t="shared" si="178"/>
        <v>2.0000000000000001E-4</v>
      </c>
      <c r="AB387" s="5">
        <v>2</v>
      </c>
    </row>
    <row r="388" spans="1:28" x14ac:dyDescent="0.25">
      <c r="C388" s="5">
        <v>8</v>
      </c>
      <c r="D388" s="12">
        <v>9996031152.5823975</v>
      </c>
      <c r="E388" s="12">
        <v>9996031152.5823975</v>
      </c>
      <c r="F388" s="12">
        <v>3.8011310978178448E-2</v>
      </c>
      <c r="G388" s="12">
        <v>0</v>
      </c>
      <c r="H388" s="12">
        <v>3737500000</v>
      </c>
      <c r="I388" s="12">
        <v>5124375000</v>
      </c>
      <c r="J388" s="12">
        <v>5124375000</v>
      </c>
      <c r="K388" s="12">
        <v>-2.8858024691357938E-12</v>
      </c>
      <c r="L388" s="12">
        <v>-2.8858024691357938E-12</v>
      </c>
      <c r="M388" s="12">
        <v>0</v>
      </c>
      <c r="N388" s="12">
        <v>2.0000000000000001E-4</v>
      </c>
      <c r="O388" s="12">
        <v>-34.455312500000019</v>
      </c>
      <c r="P388" s="12">
        <v>-34.455312500000019</v>
      </c>
      <c r="Q388" s="12">
        <v>2.0153531250000007E-9</v>
      </c>
      <c r="R388" s="12">
        <v>0</v>
      </c>
      <c r="S388" s="12">
        <v>-7.728124999999993E-6</v>
      </c>
      <c r="T388" s="12">
        <v>1.9084374999999978E-6</v>
      </c>
      <c r="U388" s="12">
        <v>1.9084374999999978E-6</v>
      </c>
      <c r="V388" s="12">
        <v>0</v>
      </c>
      <c r="W388" s="12">
        <v>0</v>
      </c>
      <c r="X388" s="12">
        <v>0.36156250000000023</v>
      </c>
      <c r="Y388" s="12">
        <v>609.6875</v>
      </c>
      <c r="Z388" s="12">
        <f t="shared" ref="Z388:AA388" si="179">Z387+0.0002</f>
        <v>2.0000000000000001E-4</v>
      </c>
      <c r="AA388" s="12">
        <f t="shared" si="179"/>
        <v>4.0000000000000002E-4</v>
      </c>
      <c r="AB388" s="5">
        <v>2</v>
      </c>
    </row>
    <row r="389" spans="1:28" x14ac:dyDescent="0.25">
      <c r="C389" s="5">
        <v>9</v>
      </c>
      <c r="D389" s="12">
        <v>46834105126.800949</v>
      </c>
      <c r="E389" s="12">
        <v>46834105126.800949</v>
      </c>
      <c r="F389" s="12">
        <v>0.16055743954840346</v>
      </c>
      <c r="G389" s="12">
        <v>0</v>
      </c>
      <c r="H389" s="12">
        <v>15170833333.333344</v>
      </c>
      <c r="I389" s="12">
        <v>15571041666.666672</v>
      </c>
      <c r="J389" s="12">
        <v>15571041666.666672</v>
      </c>
      <c r="K389" s="12">
        <v>-2.6846136259716414E-12</v>
      </c>
      <c r="L389" s="12">
        <v>-2.6846136259716414E-12</v>
      </c>
      <c r="M389" s="12">
        <v>0</v>
      </c>
      <c r="N389" s="12">
        <v>2.0000000000000001E-4</v>
      </c>
      <c r="O389" s="12">
        <v>88.052465277777827</v>
      </c>
      <c r="P389" s="12">
        <v>88.052465277777827</v>
      </c>
      <c r="Q389" s="12">
        <v>1.8940975694444444E-9</v>
      </c>
      <c r="R389" s="12">
        <v>0</v>
      </c>
      <c r="S389" s="12">
        <v>2.5305208333333341E-5</v>
      </c>
      <c r="T389" s="12">
        <v>3.8451041666666674E-6</v>
      </c>
      <c r="U389" s="12">
        <v>3.8451041666666674E-6</v>
      </c>
      <c r="V389" s="12">
        <v>0</v>
      </c>
      <c r="W389" s="12">
        <v>0</v>
      </c>
      <c r="X389" s="12">
        <v>0.85378472222222257</v>
      </c>
      <c r="Y389" s="12">
        <v>1664.1319444444448</v>
      </c>
      <c r="Z389" s="12">
        <f t="shared" ref="Z389:AA389" si="180">Z388+0.0002</f>
        <v>4.0000000000000002E-4</v>
      </c>
      <c r="AA389" s="12">
        <f t="shared" si="180"/>
        <v>6.0000000000000006E-4</v>
      </c>
      <c r="AB389" s="5">
        <v>2</v>
      </c>
    </row>
    <row r="390" spans="1:28" x14ac:dyDescent="0.25">
      <c r="C390" s="5">
        <v>10</v>
      </c>
      <c r="D390" s="12">
        <v>84381484855.505966</v>
      </c>
      <c r="E390" s="12">
        <v>84381484855.505966</v>
      </c>
      <c r="F390" s="12">
        <v>0.2850624526076333</v>
      </c>
      <c r="G390" s="12">
        <v>0</v>
      </c>
      <c r="H390" s="12">
        <v>26770833333.33334</v>
      </c>
      <c r="I390" s="12">
        <v>26026041666.666668</v>
      </c>
      <c r="J390" s="12">
        <v>26026041666.666668</v>
      </c>
      <c r="K390" s="12">
        <v>-2.2319387288522992E-12</v>
      </c>
      <c r="L390" s="12">
        <v>-2.2319387288522992E-12</v>
      </c>
      <c r="M390" s="12">
        <v>0</v>
      </c>
      <c r="N390" s="12">
        <v>2.0000000000000001E-4</v>
      </c>
      <c r="O390" s="12">
        <v>218.61996527777788</v>
      </c>
      <c r="P390" s="12">
        <v>218.61996527777788</v>
      </c>
      <c r="Q390" s="12">
        <v>1.5980225694444422E-9</v>
      </c>
      <c r="R390" s="12">
        <v>0</v>
      </c>
      <c r="S390" s="12">
        <v>6.0380208333333367E-5</v>
      </c>
      <c r="T390" s="12">
        <v>5.7026041666666661E-6</v>
      </c>
      <c r="U390" s="12">
        <v>5.7026041666666661E-6</v>
      </c>
      <c r="V390" s="12">
        <v>0</v>
      </c>
      <c r="W390" s="12">
        <v>0</v>
      </c>
      <c r="X390" s="12">
        <v>1.3362847222222225</v>
      </c>
      <c r="Y390" s="12">
        <v>2711.6319444444448</v>
      </c>
      <c r="Z390" s="12">
        <f t="shared" ref="Z390:AA390" si="181">Z389+0.0002</f>
        <v>6.0000000000000006E-4</v>
      </c>
      <c r="AA390" s="12">
        <f t="shared" si="181"/>
        <v>8.0000000000000004E-4</v>
      </c>
      <c r="AB390" s="5">
        <v>2</v>
      </c>
    </row>
    <row r="391" spans="1:28" x14ac:dyDescent="0.25">
      <c r="B391" t="s">
        <v>230</v>
      </c>
      <c r="C391" s="5">
        <v>11</v>
      </c>
      <c r="D391" s="12">
        <v>122638170338.69746</v>
      </c>
      <c r="E391" s="12">
        <v>122638170338.69746</v>
      </c>
      <c r="F391" s="12">
        <v>0.41152635015586825</v>
      </c>
      <c r="G391" s="12">
        <v>0</v>
      </c>
      <c r="H391" s="12">
        <v>38537500000</v>
      </c>
      <c r="I391" s="12">
        <v>36489375000</v>
      </c>
      <c r="J391" s="12">
        <v>36489375000</v>
      </c>
      <c r="K391" s="12">
        <v>-1.5277777777777728E-12</v>
      </c>
      <c r="L391" s="12">
        <v>-1.5277777777777728E-12</v>
      </c>
      <c r="M391" s="12">
        <v>0</v>
      </c>
      <c r="N391" s="12">
        <v>2.0000000000000001E-4</v>
      </c>
      <c r="O391" s="12">
        <v>357.2471875</v>
      </c>
      <c r="P391" s="12">
        <v>357.2471875</v>
      </c>
      <c r="Q391" s="12">
        <v>1.1271281250000002E-9</v>
      </c>
      <c r="R391" s="12">
        <v>0</v>
      </c>
      <c r="S391" s="12">
        <v>9.749687499999999E-5</v>
      </c>
      <c r="T391" s="12">
        <v>7.4809374999999999E-6</v>
      </c>
      <c r="U391" s="12">
        <v>7.4809374999999999E-6</v>
      </c>
      <c r="V391" s="12">
        <v>0</v>
      </c>
      <c r="W391" s="12">
        <v>0</v>
      </c>
      <c r="X391" s="12">
        <v>1.8090625</v>
      </c>
      <c r="Y391" s="12">
        <v>3752.1875</v>
      </c>
      <c r="Z391" s="12">
        <f t="shared" ref="Z391:AA391" si="182">Z390+0.0002</f>
        <v>8.0000000000000004E-4</v>
      </c>
      <c r="AA391" s="12">
        <f t="shared" si="182"/>
        <v>1E-3</v>
      </c>
      <c r="AB391" s="5">
        <v>2</v>
      </c>
    </row>
    <row r="392" spans="1:28" x14ac:dyDescent="0.25">
      <c r="C392" s="14">
        <v>12</v>
      </c>
      <c r="D392" s="12">
        <v>161604161576.37549</v>
      </c>
      <c r="E392" s="12">
        <v>161604161576.37549</v>
      </c>
      <c r="F392" s="12">
        <v>0.53994913219310825</v>
      </c>
      <c r="G392" s="12">
        <v>0</v>
      </c>
      <c r="H392" s="12">
        <v>50470833333.333344</v>
      </c>
      <c r="I392" s="12">
        <v>46961041666.666672</v>
      </c>
      <c r="J392" s="12">
        <v>46961041666.666672</v>
      </c>
      <c r="K392" s="12">
        <v>-5.7213077274805334E-13</v>
      </c>
      <c r="L392" s="12">
        <v>-5.7213077274805334E-13</v>
      </c>
      <c r="M392" s="12">
        <v>0</v>
      </c>
      <c r="N392" s="12">
        <v>2.0000000000000001E-4</v>
      </c>
      <c r="O392" s="12">
        <v>503.93413194444457</v>
      </c>
      <c r="P392" s="12">
        <v>503.93413194444457</v>
      </c>
      <c r="Q392" s="12">
        <v>4.8141423611110885E-10</v>
      </c>
      <c r="R392" s="12">
        <v>0</v>
      </c>
      <c r="S392" s="12">
        <v>1.3665520833333337E-4</v>
      </c>
      <c r="T392" s="12">
        <v>9.1801041666666679E-6</v>
      </c>
      <c r="U392" s="12">
        <v>9.1801041666666679E-6</v>
      </c>
      <c r="V392" s="12">
        <v>0</v>
      </c>
      <c r="W392" s="12">
        <v>0</v>
      </c>
      <c r="X392" s="12">
        <v>2.272118055555556</v>
      </c>
      <c r="Y392" s="12">
        <v>4785.7986111111122</v>
      </c>
      <c r="Z392" s="12">
        <f t="shared" ref="Z392:AA392" si="183">Z391+0.0002</f>
        <v>1E-3</v>
      </c>
      <c r="AA392" s="12">
        <f t="shared" si="183"/>
        <v>1.2000000000000001E-3</v>
      </c>
      <c r="AB392" s="5">
        <v>2</v>
      </c>
    </row>
    <row r="393" spans="1:28" x14ac:dyDescent="0.25">
      <c r="A393" t="s">
        <v>308</v>
      </c>
    </row>
    <row r="394" spans="1:28" x14ac:dyDescent="0.25">
      <c r="A394" t="s">
        <v>308</v>
      </c>
    </row>
    <row r="395" spans="1:28" x14ac:dyDescent="0.25">
      <c r="A395" t="s">
        <v>308</v>
      </c>
    </row>
    <row r="396" spans="1:28" x14ac:dyDescent="0.25">
      <c r="A396" t="s">
        <v>308</v>
      </c>
    </row>
    <row r="397" spans="1:28" x14ac:dyDescent="0.25">
      <c r="A397" s="56" t="s">
        <v>298</v>
      </c>
      <c r="C397" s="3" t="s">
        <v>0</v>
      </c>
      <c r="D397" s="3" t="s">
        <v>1</v>
      </c>
      <c r="E397" s="3" t="s">
        <v>2</v>
      </c>
      <c r="F397" s="3" t="s">
        <v>3</v>
      </c>
      <c r="G397" s="3" t="s">
        <v>4</v>
      </c>
      <c r="H397" s="3" t="s">
        <v>232</v>
      </c>
      <c r="I397" s="3" t="s">
        <v>6</v>
      </c>
      <c r="J397" s="3" t="s">
        <v>7</v>
      </c>
      <c r="K397" s="3" t="s">
        <v>8</v>
      </c>
      <c r="L397" s="3" t="s">
        <v>9</v>
      </c>
      <c r="M397" s="3" t="s">
        <v>10</v>
      </c>
      <c r="N397" s="3" t="s">
        <v>11</v>
      </c>
      <c r="O397" s="3" t="s">
        <v>12</v>
      </c>
      <c r="P397" s="3" t="s">
        <v>13</v>
      </c>
      <c r="Q397" s="3" t="s">
        <v>14</v>
      </c>
      <c r="R397" s="3" t="s">
        <v>15</v>
      </c>
      <c r="S397" s="3" t="s">
        <v>16</v>
      </c>
      <c r="T397" s="3" t="s">
        <v>21</v>
      </c>
      <c r="U397" s="3" t="s">
        <v>22</v>
      </c>
      <c r="V397" s="3" t="s">
        <v>23</v>
      </c>
      <c r="W397" s="3" t="s">
        <v>24</v>
      </c>
      <c r="X397" s="3" t="s">
        <v>83</v>
      </c>
      <c r="Y397" s="3" t="s">
        <v>17</v>
      </c>
      <c r="Z397" s="3" t="s">
        <v>18</v>
      </c>
      <c r="AA397" s="3" t="s">
        <v>19</v>
      </c>
      <c r="AB397" s="3" t="s">
        <v>20</v>
      </c>
    </row>
    <row r="398" spans="1:28" x14ac:dyDescent="0.25">
      <c r="A398" s="50" t="s">
        <v>313</v>
      </c>
      <c r="B398" t="s">
        <v>229</v>
      </c>
      <c r="C398" s="14">
        <v>1</v>
      </c>
      <c r="D398" s="12">
        <v>130283132530.12129</v>
      </c>
      <c r="E398" s="12">
        <v>130283132530.12129</v>
      </c>
      <c r="F398" s="12">
        <v>0.4638554216867492</v>
      </c>
      <c r="G398" s="12">
        <v>0</v>
      </c>
      <c r="H398" s="12">
        <v>44500000000.000191</v>
      </c>
      <c r="I398" s="12">
        <v>51600000000.000008</v>
      </c>
      <c r="J398" s="12">
        <v>51600000000.000008</v>
      </c>
      <c r="K398" s="12">
        <v>-1.8106995884773315E-11</v>
      </c>
      <c r="L398" s="12">
        <v>-1.8106995884773315E-11</v>
      </c>
      <c r="M398" s="12">
        <v>0</v>
      </c>
      <c r="N398" s="12">
        <v>2.0000000000000001E-4</v>
      </c>
      <c r="O398" s="12">
        <v>9.1525087647436893E-12</v>
      </c>
      <c r="P398" s="12">
        <v>9.1525087647436893E-12</v>
      </c>
      <c r="Q398" s="12">
        <v>1.2679999999999802E-8</v>
      </c>
      <c r="R398" s="12">
        <v>0</v>
      </c>
      <c r="S398" s="12">
        <v>1.000000000000232E-5</v>
      </c>
      <c r="T398" s="12">
        <v>1.5699999999999907E-5</v>
      </c>
      <c r="U398" s="12">
        <v>1.5699999999999907E-5</v>
      </c>
      <c r="V398" s="12">
        <v>0</v>
      </c>
      <c r="W398" s="12">
        <v>0</v>
      </c>
      <c r="X398" s="12">
        <v>3.1999999999999891</v>
      </c>
      <c r="Y398" s="12">
        <v>5799.9999999999918</v>
      </c>
      <c r="Z398" s="12">
        <v>-1.1999999999999999E-3</v>
      </c>
      <c r="AA398" s="12">
        <v>-1E-3</v>
      </c>
      <c r="AB398" s="5">
        <v>2</v>
      </c>
    </row>
    <row r="399" spans="1:28" x14ac:dyDescent="0.25">
      <c r="C399" s="5">
        <v>2</v>
      </c>
      <c r="D399" s="12">
        <v>130283132577.68314</v>
      </c>
      <c r="E399" s="12">
        <v>130283132577.68314</v>
      </c>
      <c r="F399" s="12">
        <v>0.46385542181810041</v>
      </c>
      <c r="G399" s="12">
        <v>0</v>
      </c>
      <c r="H399" s="12">
        <v>44500000011.175873</v>
      </c>
      <c r="I399" s="12">
        <v>51600000000.558792</v>
      </c>
      <c r="J399" s="12">
        <v>51600000000.558792</v>
      </c>
      <c r="K399" s="12">
        <v>-1.8106995867910146E-11</v>
      </c>
      <c r="L399" s="12">
        <v>-1.8106995867910146E-11</v>
      </c>
      <c r="M399" s="12">
        <v>0</v>
      </c>
      <c r="N399" s="12">
        <v>2.0000000000000001E-4</v>
      </c>
      <c r="O399" s="12">
        <v>5.4044649004936214E-7</v>
      </c>
      <c r="P399" s="12">
        <v>5.4044649004936214E-7</v>
      </c>
      <c r="Q399" s="12">
        <v>1.2679999988277443E-8</v>
      </c>
      <c r="R399" s="12">
        <v>0</v>
      </c>
      <c r="S399" s="12">
        <v>1.000000013690442E-5</v>
      </c>
      <c r="T399" s="12">
        <v>1.569999999469146E-5</v>
      </c>
      <c r="U399" s="12">
        <v>1.569999999469146E-5</v>
      </c>
      <c r="V399" s="12">
        <v>0</v>
      </c>
      <c r="W399" s="12">
        <v>0</v>
      </c>
      <c r="X399" s="12">
        <v>3.1999999993480746</v>
      </c>
      <c r="Y399" s="12">
        <v>5799.9999995343387</v>
      </c>
      <c r="Z399" s="12">
        <f t="shared" ref="Z399:AA399" si="184">Z398+0.0002</f>
        <v>-9.999999999999998E-4</v>
      </c>
      <c r="AA399" s="12">
        <f t="shared" si="184"/>
        <v>-8.0000000000000004E-4</v>
      </c>
      <c r="AB399" s="5">
        <v>2</v>
      </c>
    </row>
    <row r="400" spans="1:28" x14ac:dyDescent="0.25">
      <c r="C400" s="5">
        <v>3</v>
      </c>
      <c r="D400" s="12">
        <v>130283140396.1144</v>
      </c>
      <c r="E400" s="12">
        <v>130283140396.1144</v>
      </c>
      <c r="F400" s="12">
        <v>0.46385544341020457</v>
      </c>
      <c r="G400" s="12">
        <v>0</v>
      </c>
      <c r="H400" s="12">
        <v>44500001848.284714</v>
      </c>
      <c r="I400" s="12">
        <v>51600000092.414238</v>
      </c>
      <c r="J400" s="12">
        <v>51600000092.414238</v>
      </c>
      <c r="K400" s="12">
        <v>-1.8106993095866619E-11</v>
      </c>
      <c r="L400" s="12">
        <v>-1.8106993095866619E-11</v>
      </c>
      <c r="M400" s="12">
        <v>0</v>
      </c>
      <c r="N400" s="12">
        <v>2.0000000000000001E-4</v>
      </c>
      <c r="O400" s="12">
        <v>8.9379968405701996E-5</v>
      </c>
      <c r="P400" s="12">
        <v>8.9379968405701996E-5</v>
      </c>
      <c r="Q400" s="12">
        <v>1.2679998061303357E-8</v>
      </c>
      <c r="R400" s="12">
        <v>0</v>
      </c>
      <c r="S400" s="12">
        <v>1.0000022641487776E-5</v>
      </c>
      <c r="T400" s="12">
        <v>1.5699999122064759E-5</v>
      </c>
      <c r="U400" s="12">
        <v>1.5699999122064759E-5</v>
      </c>
      <c r="V400" s="12">
        <v>0</v>
      </c>
      <c r="W400" s="12">
        <v>0</v>
      </c>
      <c r="X400" s="12">
        <v>3.1999998921833916</v>
      </c>
      <c r="Y400" s="12">
        <v>5799.9999229881369</v>
      </c>
      <c r="Z400" s="12">
        <f t="shared" ref="Z400:AA400" si="185">Z399+0.0002</f>
        <v>-7.9999999999999982E-4</v>
      </c>
      <c r="AA400" s="12">
        <f t="shared" si="185"/>
        <v>-6.0000000000000006E-4</v>
      </c>
      <c r="AB400" s="5">
        <v>2</v>
      </c>
    </row>
    <row r="401" spans="1:28" x14ac:dyDescent="0.25">
      <c r="C401" s="5">
        <v>4</v>
      </c>
      <c r="D401" s="12">
        <v>130283360057.65596</v>
      </c>
      <c r="E401" s="12">
        <v>130283360057.65596</v>
      </c>
      <c r="F401" s="12">
        <v>0.46385605004786945</v>
      </c>
      <c r="G401" s="12">
        <v>0</v>
      </c>
      <c r="H401" s="12">
        <v>44500053462.495789</v>
      </c>
      <c r="I401" s="12">
        <v>51600002673.124786</v>
      </c>
      <c r="J401" s="12">
        <v>51600002673.124786</v>
      </c>
      <c r="K401" s="12">
        <v>-1.8106915214340991E-11</v>
      </c>
      <c r="L401" s="12">
        <v>-1.8106915214340991E-11</v>
      </c>
      <c r="M401" s="12">
        <v>0</v>
      </c>
      <c r="N401" s="12">
        <v>2.0000000000000001E-4</v>
      </c>
      <c r="O401" s="12">
        <v>2.5853571922957101E-3</v>
      </c>
      <c r="P401" s="12">
        <v>2.5853571922957101E-3</v>
      </c>
      <c r="Q401" s="12">
        <v>1.2679943922297124E-8</v>
      </c>
      <c r="R401" s="12">
        <v>0</v>
      </c>
      <c r="S401" s="12">
        <v>1.0000654915573442E-5</v>
      </c>
      <c r="T401" s="12">
        <v>1.5699974605314499E-5</v>
      </c>
      <c r="U401" s="12">
        <v>1.5699974605314499E-5</v>
      </c>
      <c r="V401" s="12">
        <v>0</v>
      </c>
      <c r="W401" s="12">
        <v>0</v>
      </c>
      <c r="X401" s="12">
        <v>3.1999968813544122</v>
      </c>
      <c r="Y401" s="12">
        <v>5799.9977723960083</v>
      </c>
      <c r="Z401" s="12">
        <f t="shared" ref="Z401:AA401" si="186">Z400+0.0002</f>
        <v>-5.9999999999999984E-4</v>
      </c>
      <c r="AA401" s="12">
        <f t="shared" si="186"/>
        <v>-4.0000000000000007E-4</v>
      </c>
      <c r="AB401" s="5">
        <v>2</v>
      </c>
    </row>
    <row r="402" spans="1:28" x14ac:dyDescent="0.25">
      <c r="C402" s="5">
        <v>5</v>
      </c>
      <c r="D402" s="12">
        <v>130285941057.46696</v>
      </c>
      <c r="E402" s="12">
        <v>130285941057.46696</v>
      </c>
      <c r="F402" s="12">
        <v>0.46386317797607801</v>
      </c>
      <c r="G402" s="12">
        <v>0</v>
      </c>
      <c r="H402" s="12">
        <v>44500659924.000504</v>
      </c>
      <c r="I402" s="12">
        <v>51600032996.200027</v>
      </c>
      <c r="J402" s="12">
        <v>51600032996.200027</v>
      </c>
      <c r="K402" s="12">
        <v>-1.8106000114676821E-11</v>
      </c>
      <c r="L402" s="12">
        <v>-1.8106000114676821E-11</v>
      </c>
      <c r="M402" s="12">
        <v>0</v>
      </c>
      <c r="N402" s="12">
        <v>2.0000000000000001E-4</v>
      </c>
      <c r="O402" s="12">
        <v>3.1912824790924783E-2</v>
      </c>
      <c r="P402" s="12">
        <v>3.1912824790924783E-2</v>
      </c>
      <c r="Q402" s="12">
        <v>1.2679307794717141E-8</v>
      </c>
      <c r="R402" s="12">
        <v>0</v>
      </c>
      <c r="S402" s="12">
        <v>1.0008084069006146E-5</v>
      </c>
      <c r="T402" s="12">
        <v>1.5699686536099759E-5</v>
      </c>
      <c r="U402" s="12">
        <v>1.5699686536099759E-5</v>
      </c>
      <c r="V402" s="12">
        <v>0</v>
      </c>
      <c r="W402" s="12">
        <v>0</v>
      </c>
      <c r="X402" s="12">
        <v>3.1999615044333041</v>
      </c>
      <c r="Y402" s="12">
        <v>5799.9725031666458</v>
      </c>
      <c r="Z402" s="12">
        <f t="shared" ref="Z402:AA402" si="187">Z401+0.0002</f>
        <v>-3.9999999999999986E-4</v>
      </c>
      <c r="AA402" s="12">
        <f t="shared" si="187"/>
        <v>-2.0000000000000006E-4</v>
      </c>
      <c r="AB402" s="5">
        <v>2</v>
      </c>
    </row>
    <row r="403" spans="1:28" x14ac:dyDescent="0.25">
      <c r="C403" s="5">
        <v>6</v>
      </c>
      <c r="D403" s="12">
        <v>130304024549.21642</v>
      </c>
      <c r="E403" s="12">
        <v>130304024549.21642</v>
      </c>
      <c r="F403" s="12">
        <v>0.46391311902233484</v>
      </c>
      <c r="G403" s="12">
        <v>0</v>
      </c>
      <c r="H403" s="12">
        <v>44504909029.93615</v>
      </c>
      <c r="I403" s="12">
        <v>51600245451.496811</v>
      </c>
      <c r="J403" s="12">
        <v>51600245451.496811</v>
      </c>
      <c r="K403" s="12">
        <v>-1.8099588569369262E-11</v>
      </c>
      <c r="L403" s="12">
        <v>-1.8099588569369262E-11</v>
      </c>
      <c r="M403" s="12">
        <v>0</v>
      </c>
      <c r="N403" s="12">
        <v>2.0000000000000001E-4</v>
      </c>
      <c r="O403" s="12">
        <v>0.23739250599553618</v>
      </c>
      <c r="P403" s="12">
        <v>0.23739250599553618</v>
      </c>
      <c r="Q403" s="12">
        <v>1.267485083668281E-8</v>
      </c>
      <c r="R403" s="12">
        <v>0</v>
      </c>
      <c r="S403" s="12">
        <v>1.0060135616717809E-5</v>
      </c>
      <c r="T403" s="12">
        <v>1.569766821078033E-5</v>
      </c>
      <c r="U403" s="12">
        <v>1.569766821078033E-5</v>
      </c>
      <c r="V403" s="12">
        <v>0</v>
      </c>
      <c r="W403" s="12">
        <v>0</v>
      </c>
      <c r="X403" s="12">
        <v>3.1997136399203914</v>
      </c>
      <c r="Y403" s="12">
        <v>5799.7954570859938</v>
      </c>
      <c r="Z403" s="12">
        <f t="shared" ref="Z403:AA403" si="188">Z402+0.0002</f>
        <v>-1.9999999999999985E-4</v>
      </c>
      <c r="AA403" s="12">
        <f t="shared" si="188"/>
        <v>0</v>
      </c>
      <c r="AB403" s="5">
        <v>2</v>
      </c>
    </row>
    <row r="404" spans="1:28" x14ac:dyDescent="0.25">
      <c r="C404" s="5">
        <v>7</v>
      </c>
      <c r="D404" s="12">
        <v>130394174481.60765</v>
      </c>
      <c r="E404" s="12">
        <v>130394174481.60765</v>
      </c>
      <c r="F404" s="12">
        <v>0.46416208542804782</v>
      </c>
      <c r="G404" s="12">
        <v>0</v>
      </c>
      <c r="H404" s="12">
        <v>44526091698.53405</v>
      </c>
      <c r="I404" s="12">
        <v>51601304584.926704</v>
      </c>
      <c r="J404" s="12">
        <v>51601304584.926704</v>
      </c>
      <c r="K404" s="12">
        <v>-1.8067625694941701E-11</v>
      </c>
      <c r="L404" s="12">
        <v>-1.8067625694941701E-11</v>
      </c>
      <c r="M404" s="12">
        <v>0</v>
      </c>
      <c r="N404" s="12">
        <v>2.0000000000000001E-4</v>
      </c>
      <c r="O404" s="12">
        <v>1.2617510549423463</v>
      </c>
      <c r="P404" s="12">
        <v>1.2617510549423463</v>
      </c>
      <c r="Q404" s="12">
        <v>1.2652631982545995E-8</v>
      </c>
      <c r="R404" s="12">
        <v>0</v>
      </c>
      <c r="S404" s="12">
        <v>1.0319623307042091E-5</v>
      </c>
      <c r="T404" s="12">
        <v>1.5687606443196327E-5</v>
      </c>
      <c r="U404" s="12">
        <v>1.5687606443196327E-5</v>
      </c>
      <c r="V404" s="12">
        <v>0</v>
      </c>
      <c r="W404" s="12">
        <v>0</v>
      </c>
      <c r="X404" s="12">
        <v>3.1984779842521807</v>
      </c>
      <c r="Y404" s="12">
        <v>5798.9128458944151</v>
      </c>
      <c r="Z404" s="12">
        <f t="shared" ref="Z404:AA404" si="189">Z403+0.0002</f>
        <v>0</v>
      </c>
      <c r="AA404" s="12">
        <f t="shared" si="189"/>
        <v>2.0000000000000001E-4</v>
      </c>
      <c r="AB404" s="5">
        <v>2</v>
      </c>
    </row>
    <row r="405" spans="1:28" x14ac:dyDescent="0.25">
      <c r="C405" s="5">
        <v>8</v>
      </c>
      <c r="D405" s="12">
        <v>130747611604.58308</v>
      </c>
      <c r="E405" s="12">
        <v>130747611604.58308</v>
      </c>
      <c r="F405" s="12">
        <v>0.4651381701329243</v>
      </c>
      <c r="G405" s="12">
        <v>0</v>
      </c>
      <c r="H405" s="12">
        <v>44609139364.212753</v>
      </c>
      <c r="I405" s="12">
        <v>51605456968.21064</v>
      </c>
      <c r="J405" s="12">
        <v>51605456968.21064</v>
      </c>
      <c r="K405" s="12">
        <v>-1.7942313716551341E-11</v>
      </c>
      <c r="L405" s="12">
        <v>-1.7942313716551341E-11</v>
      </c>
      <c r="M405" s="12">
        <v>0</v>
      </c>
      <c r="N405" s="12">
        <v>2.0000000000000001E-4</v>
      </c>
      <c r="O405" s="12">
        <v>5.2777977543883026</v>
      </c>
      <c r="P405" s="12">
        <v>5.2777977543883026</v>
      </c>
      <c r="Q405" s="12">
        <v>1.2565521901887841E-8</v>
      </c>
      <c r="R405" s="12">
        <v>0</v>
      </c>
      <c r="S405" s="12">
        <v>1.1336957211606205E-5</v>
      </c>
      <c r="T405" s="12">
        <v>1.5648158801998942E-5</v>
      </c>
      <c r="U405" s="12">
        <v>1.5648158801998942E-5</v>
      </c>
      <c r="V405" s="12">
        <v>0</v>
      </c>
      <c r="W405" s="12">
        <v>0</v>
      </c>
      <c r="X405" s="12">
        <v>3.1936335370875897</v>
      </c>
      <c r="Y405" s="12">
        <v>5795.4525264911354</v>
      </c>
      <c r="Z405" s="12">
        <f t="shared" ref="Z405:AA405" si="190">Z404+0.0002</f>
        <v>2.0000000000000001E-4</v>
      </c>
      <c r="AA405" s="12">
        <f t="shared" si="190"/>
        <v>4.0000000000000002E-4</v>
      </c>
      <c r="AB405" s="5">
        <v>2</v>
      </c>
    </row>
    <row r="406" spans="1:28" x14ac:dyDescent="0.25">
      <c r="C406" s="5">
        <v>9</v>
      </c>
      <c r="D406" s="12">
        <v>131906970814.5061</v>
      </c>
      <c r="E406" s="12">
        <v>131906970814.5061</v>
      </c>
      <c r="F406" s="12">
        <v>0.46833996394206584</v>
      </c>
      <c r="G406" s="12">
        <v>0</v>
      </c>
      <c r="H406" s="12">
        <v>44881555785.149673</v>
      </c>
      <c r="I406" s="12">
        <v>51619077789.257484</v>
      </c>
      <c r="J406" s="12">
        <v>51619077789.257484</v>
      </c>
      <c r="K406" s="12">
        <v>-1.7531260132147205E-11</v>
      </c>
      <c r="L406" s="12">
        <v>-1.7531260132147205E-11</v>
      </c>
      <c r="M406" s="12">
        <v>0</v>
      </c>
      <c r="N406" s="12">
        <v>2.0000000000000001E-4</v>
      </c>
      <c r="O406" s="12">
        <v>18.451401843529702</v>
      </c>
      <c r="P406" s="12">
        <v>18.451401843529702</v>
      </c>
      <c r="Q406" s="12">
        <v>1.2279779777693419E-8</v>
      </c>
      <c r="R406" s="12">
        <v>0</v>
      </c>
      <c r="S406" s="12">
        <v>1.4674058368083521E-5</v>
      </c>
      <c r="T406" s="12">
        <v>1.5518761002053904E-5</v>
      </c>
      <c r="U406" s="12">
        <v>1.5518761002053904E-5</v>
      </c>
      <c r="V406" s="12">
        <v>0</v>
      </c>
      <c r="W406" s="12">
        <v>0</v>
      </c>
      <c r="X406" s="12">
        <v>3.1777425791996023</v>
      </c>
      <c r="Y406" s="12">
        <v>5784.1018422854304</v>
      </c>
      <c r="Z406" s="12">
        <f t="shared" ref="Z406:AA406" si="191">Z405+0.0002</f>
        <v>4.0000000000000002E-4</v>
      </c>
      <c r="AA406" s="12">
        <f t="shared" si="191"/>
        <v>6.0000000000000006E-4</v>
      </c>
      <c r="AB406" s="5">
        <v>2</v>
      </c>
    </row>
    <row r="407" spans="1:28" x14ac:dyDescent="0.25">
      <c r="C407" s="5">
        <v>10</v>
      </c>
      <c r="D407" s="12">
        <v>135221570147.07201</v>
      </c>
      <c r="E407" s="12">
        <v>135221570147.07201</v>
      </c>
      <c r="F407" s="12">
        <v>0.47749386855761533</v>
      </c>
      <c r="G407" s="12">
        <v>0</v>
      </c>
      <c r="H407" s="12">
        <v>45660392300.432518</v>
      </c>
      <c r="I407" s="12">
        <v>51658019615.021629</v>
      </c>
      <c r="J407" s="12">
        <v>51658019615.021629</v>
      </c>
      <c r="K407" s="12">
        <v>-1.6356061000719049E-11</v>
      </c>
      <c r="L407" s="12">
        <v>-1.6356061000719049E-11</v>
      </c>
      <c r="M407" s="12">
        <v>0</v>
      </c>
      <c r="N407" s="12">
        <v>2.0000000000000001E-4</v>
      </c>
      <c r="O407" s="12">
        <v>56.114637661749271</v>
      </c>
      <c r="P407" s="12">
        <v>56.114637661749271</v>
      </c>
      <c r="Q407" s="12">
        <v>1.1462845176204656E-8</v>
      </c>
      <c r="R407" s="12">
        <v>0</v>
      </c>
      <c r="S407" s="12">
        <v>2.4214805680298368E-5</v>
      </c>
      <c r="T407" s="12">
        <v>1.5148813657294552E-5</v>
      </c>
      <c r="U407" s="12">
        <v>1.5148813657294552E-5</v>
      </c>
      <c r="V407" s="12">
        <v>0</v>
      </c>
      <c r="W407" s="12">
        <v>0</v>
      </c>
      <c r="X407" s="12">
        <v>3.1323104491414364</v>
      </c>
      <c r="Y407" s="12">
        <v>5751.6503208153117</v>
      </c>
      <c r="Z407" s="12">
        <f t="shared" ref="Z407:AA407" si="192">Z406+0.0002</f>
        <v>6.0000000000000006E-4</v>
      </c>
      <c r="AA407" s="12">
        <f t="shared" si="192"/>
        <v>8.0000000000000004E-4</v>
      </c>
      <c r="AB407" s="5">
        <v>2</v>
      </c>
    </row>
    <row r="408" spans="1:28" x14ac:dyDescent="0.25">
      <c r="C408" s="5">
        <v>11</v>
      </c>
      <c r="D408" s="12">
        <v>143718405972.84561</v>
      </c>
      <c r="E408" s="12">
        <v>143718405972.84561</v>
      </c>
      <c r="F408" s="12">
        <v>0.50095951760874957</v>
      </c>
      <c r="G408" s="12">
        <v>0</v>
      </c>
      <c r="H408" s="12">
        <v>47656906913.965942</v>
      </c>
      <c r="I408" s="12">
        <v>51757845345.698296</v>
      </c>
      <c r="J408" s="12">
        <v>51757845345.698296</v>
      </c>
      <c r="K408" s="12">
        <v>-1.3343487509790716E-11</v>
      </c>
      <c r="L408" s="12">
        <v>-1.3343487509790716E-11</v>
      </c>
      <c r="M408" s="12">
        <v>0</v>
      </c>
      <c r="N408" s="12">
        <v>2.0000000000000001E-4</v>
      </c>
      <c r="O408" s="12">
        <v>152.66275684786959</v>
      </c>
      <c r="P408" s="12">
        <v>152.66275684786959</v>
      </c>
      <c r="Q408" s="12">
        <v>9.3686677228258912E-9</v>
      </c>
      <c r="R408" s="12">
        <v>0</v>
      </c>
      <c r="S408" s="12">
        <v>4.8672109696082768E-5</v>
      </c>
      <c r="T408" s="12">
        <v>1.4200469215866178E-5</v>
      </c>
      <c r="U408" s="12">
        <v>1.4200469215866178E-5</v>
      </c>
      <c r="V408" s="12">
        <v>0</v>
      </c>
      <c r="W408" s="12">
        <v>0</v>
      </c>
      <c r="X408" s="12">
        <v>3.0158470966853201</v>
      </c>
      <c r="Y408" s="12">
        <v>5668.4622119180858</v>
      </c>
      <c r="Z408" s="12">
        <f t="shared" ref="Z408:AA408" si="193">Z407+0.0002</f>
        <v>8.0000000000000004E-4</v>
      </c>
      <c r="AA408" s="12">
        <f t="shared" si="193"/>
        <v>1E-3</v>
      </c>
      <c r="AB408" s="5">
        <v>2</v>
      </c>
    </row>
    <row r="409" spans="1:28" x14ac:dyDescent="0.25">
      <c r="B409" t="s">
        <v>230</v>
      </c>
      <c r="C409" s="14">
        <v>12</v>
      </c>
      <c r="D409" s="12">
        <v>163651266670.93875</v>
      </c>
      <c r="E409" s="12">
        <v>163651266670.93875</v>
      </c>
      <c r="F409" s="12">
        <v>0.5560079524988063</v>
      </c>
      <c r="G409" s="12">
        <v>0</v>
      </c>
      <c r="H409" s="12">
        <v>52340561922.640373</v>
      </c>
      <c r="I409" s="12">
        <v>51992028096.132019</v>
      </c>
      <c r="J409" s="12">
        <v>51992028096.132019</v>
      </c>
      <c r="K409" s="12">
        <v>-6.276244012476777E-12</v>
      </c>
      <c r="L409" s="12">
        <v>-6.276244012476777E-12</v>
      </c>
      <c r="M409" s="12">
        <v>0</v>
      </c>
      <c r="N409" s="12">
        <v>2.0000000000000001E-4</v>
      </c>
      <c r="O409" s="12">
        <v>379.15650697568412</v>
      </c>
      <c r="P409" s="12">
        <v>379.15650697568412</v>
      </c>
      <c r="Q409" s="12">
        <v>4.4559039233104653E-9</v>
      </c>
      <c r="R409" s="12">
        <v>0</v>
      </c>
      <c r="S409" s="12">
        <v>1.060468835523446E-4</v>
      </c>
      <c r="T409" s="12">
        <v>1.1975733086745821E-5</v>
      </c>
      <c r="U409" s="12">
        <v>1.1975733086745821E-5</v>
      </c>
      <c r="V409" s="12">
        <v>0</v>
      </c>
      <c r="W409" s="12">
        <v>0</v>
      </c>
      <c r="X409" s="12">
        <v>2.7426338878459782</v>
      </c>
      <c r="Y409" s="12">
        <v>5473.3099198899845</v>
      </c>
      <c r="Z409" s="12">
        <f t="shared" ref="Z409:AA409" si="194">Z408+0.0002</f>
        <v>1E-3</v>
      </c>
      <c r="AA409" s="12">
        <f t="shared" si="194"/>
        <v>1.2000000000000001E-3</v>
      </c>
      <c r="AB409" s="5">
        <v>2</v>
      </c>
    </row>
    <row r="413" spans="1:28" x14ac:dyDescent="0.25">
      <c r="A413" s="56" t="s">
        <v>299</v>
      </c>
      <c r="C413" s="3" t="s">
        <v>0</v>
      </c>
      <c r="D413" s="3" t="s">
        <v>1</v>
      </c>
      <c r="E413" s="3" t="s">
        <v>2</v>
      </c>
      <c r="F413" s="3" t="s">
        <v>3</v>
      </c>
      <c r="G413" s="3" t="s">
        <v>4</v>
      </c>
      <c r="H413" s="3" t="s">
        <v>232</v>
      </c>
      <c r="I413" s="3" t="s">
        <v>6</v>
      </c>
      <c r="J413" s="3" t="s">
        <v>7</v>
      </c>
      <c r="K413" s="3" t="s">
        <v>8</v>
      </c>
      <c r="L413" s="3" t="s">
        <v>9</v>
      </c>
      <c r="M413" s="3" t="s">
        <v>10</v>
      </c>
      <c r="N413" s="3" t="s">
        <v>11</v>
      </c>
      <c r="O413" s="3" t="s">
        <v>12</v>
      </c>
      <c r="P413" s="3" t="s">
        <v>13</v>
      </c>
      <c r="Q413" s="3" t="s">
        <v>14</v>
      </c>
      <c r="R413" s="3" t="s">
        <v>15</v>
      </c>
      <c r="S413" s="3" t="s">
        <v>16</v>
      </c>
      <c r="T413" s="3" t="s">
        <v>21</v>
      </c>
      <c r="U413" s="3" t="s">
        <v>22</v>
      </c>
      <c r="V413" s="3" t="s">
        <v>23</v>
      </c>
      <c r="W413" s="3" t="s">
        <v>24</v>
      </c>
      <c r="X413" s="3" t="s">
        <v>83</v>
      </c>
      <c r="Y413" s="3" t="s">
        <v>17</v>
      </c>
      <c r="Z413" s="3" t="s">
        <v>18</v>
      </c>
      <c r="AA413" s="3" t="s">
        <v>19</v>
      </c>
      <c r="AB413" s="3" t="s">
        <v>20</v>
      </c>
    </row>
    <row r="414" spans="1:28" x14ac:dyDescent="0.25">
      <c r="A414" s="50" t="s">
        <v>313</v>
      </c>
      <c r="B414" t="s">
        <v>229</v>
      </c>
      <c r="C414" s="14">
        <v>1</v>
      </c>
      <c r="D414" s="12">
        <v>130283132530.12129</v>
      </c>
      <c r="E414" s="12">
        <v>130283132530.12129</v>
      </c>
      <c r="F414" s="12">
        <v>0.4638554216867492</v>
      </c>
      <c r="G414" s="12">
        <v>0</v>
      </c>
      <c r="H414" s="12">
        <v>44500000000.000191</v>
      </c>
      <c r="I414" s="12">
        <v>51600000000.000008</v>
      </c>
      <c r="J414" s="12">
        <v>51600000000.000008</v>
      </c>
      <c r="K414" s="12">
        <v>-1.8106995884773315E-11</v>
      </c>
      <c r="L414" s="12">
        <v>-1.8106995884773315E-11</v>
      </c>
      <c r="M414" s="12">
        <v>0</v>
      </c>
      <c r="N414" s="12">
        <v>2.0000000000000001E-4</v>
      </c>
      <c r="O414" s="12">
        <v>9.1525087647436893E-12</v>
      </c>
      <c r="P414" s="12">
        <v>9.1525087647436893E-12</v>
      </c>
      <c r="Q414" s="12">
        <v>1.2679999999999802E-8</v>
      </c>
      <c r="R414" s="12">
        <v>0</v>
      </c>
      <c r="S414" s="12">
        <v>1.000000000000232E-5</v>
      </c>
      <c r="T414" s="12">
        <v>1.5699999999999907E-5</v>
      </c>
      <c r="U414" s="12">
        <v>1.5699999999999907E-5</v>
      </c>
      <c r="V414" s="12">
        <v>0</v>
      </c>
      <c r="W414" s="12">
        <v>0</v>
      </c>
      <c r="X414" s="12">
        <v>3.1999999999999891</v>
      </c>
      <c r="Y414" s="12">
        <v>5799.9999999999918</v>
      </c>
      <c r="Z414" s="12">
        <v>-1.1999999999999999E-3</v>
      </c>
      <c r="AA414" s="12">
        <v>-1E-3</v>
      </c>
      <c r="AB414" s="5">
        <v>2</v>
      </c>
    </row>
    <row r="415" spans="1:28" x14ac:dyDescent="0.25">
      <c r="C415" s="5">
        <v>2</v>
      </c>
      <c r="D415" s="12">
        <v>130283132577.68314</v>
      </c>
      <c r="E415" s="12">
        <v>130283132577.68314</v>
      </c>
      <c r="F415" s="12">
        <v>0.46385542181810041</v>
      </c>
      <c r="G415" s="12">
        <v>0</v>
      </c>
      <c r="H415" s="12">
        <v>44500000011.175873</v>
      </c>
      <c r="I415" s="12">
        <v>51600000000.558792</v>
      </c>
      <c r="J415" s="12">
        <v>51600000000.558792</v>
      </c>
      <c r="K415" s="12">
        <v>-1.8106995867910146E-11</v>
      </c>
      <c r="L415" s="12">
        <v>-1.8106995867910146E-11</v>
      </c>
      <c r="M415" s="12">
        <v>0</v>
      </c>
      <c r="N415" s="12">
        <v>2.0000000000000001E-4</v>
      </c>
      <c r="O415" s="12">
        <v>5.4044649004936214E-7</v>
      </c>
      <c r="P415" s="12">
        <v>5.4044649004936214E-7</v>
      </c>
      <c r="Q415" s="12">
        <v>1.2679999988277443E-8</v>
      </c>
      <c r="R415" s="12">
        <v>0</v>
      </c>
      <c r="S415" s="12">
        <v>1.000000013690442E-5</v>
      </c>
      <c r="T415" s="12">
        <v>1.569999999469146E-5</v>
      </c>
      <c r="U415" s="12">
        <v>1.569999999469146E-5</v>
      </c>
      <c r="V415" s="12">
        <v>0</v>
      </c>
      <c r="W415" s="12">
        <v>0</v>
      </c>
      <c r="X415" s="12">
        <v>3.1999999993480746</v>
      </c>
      <c r="Y415" s="12">
        <v>5799.9999995343387</v>
      </c>
      <c r="Z415" s="12">
        <f t="shared" ref="Z415:AA415" si="195">Z414+0.0002</f>
        <v>-9.999999999999998E-4</v>
      </c>
      <c r="AA415" s="12">
        <f t="shared" si="195"/>
        <v>-8.0000000000000004E-4</v>
      </c>
      <c r="AB415" s="5">
        <v>2</v>
      </c>
    </row>
    <row r="416" spans="1:28" x14ac:dyDescent="0.25">
      <c r="C416" s="5">
        <v>3</v>
      </c>
      <c r="D416" s="12">
        <v>130283140396.1144</v>
      </c>
      <c r="E416" s="12">
        <v>130283140396.1144</v>
      </c>
      <c r="F416" s="12">
        <v>0.46385544341020457</v>
      </c>
      <c r="G416" s="12">
        <v>0</v>
      </c>
      <c r="H416" s="12">
        <v>44500001848.284714</v>
      </c>
      <c r="I416" s="12">
        <v>51600000092.414238</v>
      </c>
      <c r="J416" s="12">
        <v>51600000092.414238</v>
      </c>
      <c r="K416" s="12">
        <v>-1.8106993095866619E-11</v>
      </c>
      <c r="L416" s="12">
        <v>-1.8106993095866619E-11</v>
      </c>
      <c r="M416" s="12">
        <v>0</v>
      </c>
      <c r="N416" s="12">
        <v>2.0000000000000001E-4</v>
      </c>
      <c r="O416" s="12">
        <v>8.9379968405701996E-5</v>
      </c>
      <c r="P416" s="12">
        <v>8.9379968405701996E-5</v>
      </c>
      <c r="Q416" s="12">
        <v>1.2679998061303357E-8</v>
      </c>
      <c r="R416" s="12">
        <v>0</v>
      </c>
      <c r="S416" s="12">
        <v>1.0000022641487776E-5</v>
      </c>
      <c r="T416" s="12">
        <v>1.5699999122064759E-5</v>
      </c>
      <c r="U416" s="12">
        <v>1.5699999122064759E-5</v>
      </c>
      <c r="V416" s="12">
        <v>0</v>
      </c>
      <c r="W416" s="12">
        <v>0</v>
      </c>
      <c r="X416" s="12">
        <v>3.1999998921833916</v>
      </c>
      <c r="Y416" s="12">
        <v>5799.9999229881369</v>
      </c>
      <c r="Z416" s="12">
        <f t="shared" ref="Z416:AA416" si="196">Z415+0.0002</f>
        <v>-7.9999999999999982E-4</v>
      </c>
      <c r="AA416" s="12">
        <f t="shared" si="196"/>
        <v>-6.0000000000000006E-4</v>
      </c>
      <c r="AB416" s="5">
        <v>2</v>
      </c>
    </row>
    <row r="417" spans="1:28" x14ac:dyDescent="0.25">
      <c r="C417" s="5">
        <v>4</v>
      </c>
      <c r="D417" s="12">
        <v>130283360057.65596</v>
      </c>
      <c r="E417" s="12">
        <v>130283360057.65596</v>
      </c>
      <c r="F417" s="12">
        <v>0.46385605004786945</v>
      </c>
      <c r="G417" s="12">
        <v>0</v>
      </c>
      <c r="H417" s="12">
        <v>44500053462.495789</v>
      </c>
      <c r="I417" s="12">
        <v>51600002673.124786</v>
      </c>
      <c r="J417" s="12">
        <v>51600002673.124786</v>
      </c>
      <c r="K417" s="12">
        <v>-1.8106915214340991E-11</v>
      </c>
      <c r="L417" s="12">
        <v>-1.8106915214340991E-11</v>
      </c>
      <c r="M417" s="12">
        <v>0</v>
      </c>
      <c r="N417" s="12">
        <v>2.0000000000000001E-4</v>
      </c>
      <c r="O417" s="12">
        <v>2.5853571922957101E-3</v>
      </c>
      <c r="P417" s="12">
        <v>2.5853571922957101E-3</v>
      </c>
      <c r="Q417" s="12">
        <v>1.2679943922297124E-8</v>
      </c>
      <c r="R417" s="12">
        <v>0</v>
      </c>
      <c r="S417" s="12">
        <v>1.0000654915573442E-5</v>
      </c>
      <c r="T417" s="12">
        <v>1.5699974605314499E-5</v>
      </c>
      <c r="U417" s="12">
        <v>1.5699974605314499E-5</v>
      </c>
      <c r="V417" s="12">
        <v>0</v>
      </c>
      <c r="W417" s="12">
        <v>0</v>
      </c>
      <c r="X417" s="12">
        <v>3.1999968813544122</v>
      </c>
      <c r="Y417" s="12">
        <v>5799.9977723960083</v>
      </c>
      <c r="Z417" s="12">
        <f t="shared" ref="Z417:AA417" si="197">Z416+0.0002</f>
        <v>-5.9999999999999984E-4</v>
      </c>
      <c r="AA417" s="12">
        <f t="shared" si="197"/>
        <v>-4.0000000000000007E-4</v>
      </c>
      <c r="AB417" s="5">
        <v>2</v>
      </c>
    </row>
    <row r="418" spans="1:28" x14ac:dyDescent="0.25">
      <c r="C418" s="5">
        <v>5</v>
      </c>
      <c r="D418" s="12">
        <v>130285941057.46696</v>
      </c>
      <c r="E418" s="12">
        <v>130285941057.46696</v>
      </c>
      <c r="F418" s="12">
        <v>0.46386317797607801</v>
      </c>
      <c r="G418" s="12">
        <v>0</v>
      </c>
      <c r="H418" s="12">
        <v>44500659924.000504</v>
      </c>
      <c r="I418" s="12">
        <v>51600032996.200027</v>
      </c>
      <c r="J418" s="12">
        <v>51600032996.200027</v>
      </c>
      <c r="K418" s="12">
        <v>-1.8106000114676821E-11</v>
      </c>
      <c r="L418" s="12">
        <v>-1.8106000114676821E-11</v>
      </c>
      <c r="M418" s="12">
        <v>0</v>
      </c>
      <c r="N418" s="12">
        <v>2.0000000000000001E-4</v>
      </c>
      <c r="O418" s="12">
        <v>3.1912824790924783E-2</v>
      </c>
      <c r="P418" s="12">
        <v>3.1912824790924783E-2</v>
      </c>
      <c r="Q418" s="12">
        <v>1.2679307794717141E-8</v>
      </c>
      <c r="R418" s="12">
        <v>0</v>
      </c>
      <c r="S418" s="12">
        <v>1.0008084069006146E-5</v>
      </c>
      <c r="T418" s="12">
        <v>1.5699686536099759E-5</v>
      </c>
      <c r="U418" s="12">
        <v>1.5699686536099759E-5</v>
      </c>
      <c r="V418" s="12">
        <v>0</v>
      </c>
      <c r="W418" s="12">
        <v>0</v>
      </c>
      <c r="X418" s="12">
        <v>3.1999615044333041</v>
      </c>
      <c r="Y418" s="12">
        <v>5799.9725031666458</v>
      </c>
      <c r="Z418" s="12">
        <f t="shared" ref="Z418:AA418" si="198">Z417+0.0002</f>
        <v>-3.9999999999999986E-4</v>
      </c>
      <c r="AA418" s="12">
        <f t="shared" si="198"/>
        <v>-2.0000000000000006E-4</v>
      </c>
      <c r="AB418" s="5">
        <v>2</v>
      </c>
    </row>
    <row r="419" spans="1:28" x14ac:dyDescent="0.25">
      <c r="C419" s="5">
        <v>6</v>
      </c>
      <c r="D419" s="12">
        <v>130304024549.21642</v>
      </c>
      <c r="E419" s="12">
        <v>130304024549.21642</v>
      </c>
      <c r="F419" s="12">
        <v>0.46391311902233484</v>
      </c>
      <c r="G419" s="12">
        <v>0</v>
      </c>
      <c r="H419" s="12">
        <v>44504909029.93615</v>
      </c>
      <c r="I419" s="12">
        <v>51600245451.496811</v>
      </c>
      <c r="J419" s="12">
        <v>51600245451.496811</v>
      </c>
      <c r="K419" s="12">
        <v>-1.8099588569369262E-11</v>
      </c>
      <c r="L419" s="12">
        <v>-1.8099588569369262E-11</v>
      </c>
      <c r="M419" s="12">
        <v>0</v>
      </c>
      <c r="N419" s="12">
        <v>2.0000000000000001E-4</v>
      </c>
      <c r="O419" s="12">
        <v>0.23739250599553618</v>
      </c>
      <c r="P419" s="12">
        <v>0.23739250599553618</v>
      </c>
      <c r="Q419" s="12">
        <v>1.267485083668281E-8</v>
      </c>
      <c r="R419" s="12">
        <v>0</v>
      </c>
      <c r="S419" s="12">
        <v>1.0060135616717809E-5</v>
      </c>
      <c r="T419" s="12">
        <v>1.569766821078033E-5</v>
      </c>
      <c r="U419" s="12">
        <v>1.569766821078033E-5</v>
      </c>
      <c r="V419" s="12">
        <v>0</v>
      </c>
      <c r="W419" s="12">
        <v>0</v>
      </c>
      <c r="X419" s="12">
        <v>3.1997136399203914</v>
      </c>
      <c r="Y419" s="12">
        <v>5799.7954570859938</v>
      </c>
      <c r="Z419" s="12">
        <f t="shared" ref="Z419:AA419" si="199">Z418+0.0002</f>
        <v>-1.9999999999999985E-4</v>
      </c>
      <c r="AA419" s="12">
        <f t="shared" si="199"/>
        <v>0</v>
      </c>
      <c r="AB419" s="5">
        <v>2</v>
      </c>
    </row>
    <row r="420" spans="1:28" x14ac:dyDescent="0.25">
      <c r="C420" s="5">
        <v>7</v>
      </c>
      <c r="D420" s="12">
        <v>130394174481.60765</v>
      </c>
      <c r="E420" s="12">
        <v>130394174481.60765</v>
      </c>
      <c r="F420" s="12">
        <v>0.46416208542804782</v>
      </c>
      <c r="G420" s="12">
        <v>0</v>
      </c>
      <c r="H420" s="12">
        <v>44526091698.53405</v>
      </c>
      <c r="I420" s="12">
        <v>51601304584.926704</v>
      </c>
      <c r="J420" s="12">
        <v>51601304584.926704</v>
      </c>
      <c r="K420" s="12">
        <v>-1.8067625694941701E-11</v>
      </c>
      <c r="L420" s="12">
        <v>-1.8067625694941701E-11</v>
      </c>
      <c r="M420" s="12">
        <v>0</v>
      </c>
      <c r="N420" s="12">
        <v>2.0000000000000001E-4</v>
      </c>
      <c r="O420" s="12">
        <v>1.2617510549423463</v>
      </c>
      <c r="P420" s="12">
        <v>1.2617510549423463</v>
      </c>
      <c r="Q420" s="12">
        <v>1.2652631982545995E-8</v>
      </c>
      <c r="R420" s="12">
        <v>0</v>
      </c>
      <c r="S420" s="12">
        <v>1.0319623307042091E-5</v>
      </c>
      <c r="T420" s="12">
        <v>1.5687606443196327E-5</v>
      </c>
      <c r="U420" s="12">
        <v>1.5687606443196327E-5</v>
      </c>
      <c r="V420" s="12">
        <v>0</v>
      </c>
      <c r="W420" s="12">
        <v>0</v>
      </c>
      <c r="X420" s="12">
        <v>3.1984779842521807</v>
      </c>
      <c r="Y420" s="12">
        <v>5798.9128458944151</v>
      </c>
      <c r="Z420" s="12">
        <f t="shared" ref="Z420:AA420" si="200">Z419+0.0002</f>
        <v>0</v>
      </c>
      <c r="AA420" s="12">
        <f t="shared" si="200"/>
        <v>2.0000000000000001E-4</v>
      </c>
      <c r="AB420" s="5">
        <v>2</v>
      </c>
    </row>
    <row r="421" spans="1:28" x14ac:dyDescent="0.25">
      <c r="C421" s="5">
        <v>8</v>
      </c>
      <c r="D421" s="12">
        <v>130747611604.58308</v>
      </c>
      <c r="E421" s="12">
        <v>130747611604.58308</v>
      </c>
      <c r="F421" s="12">
        <v>0.4651381701329243</v>
      </c>
      <c r="G421" s="12">
        <v>0</v>
      </c>
      <c r="H421" s="12">
        <v>44609139364.212753</v>
      </c>
      <c r="I421" s="12">
        <v>51605456968.21064</v>
      </c>
      <c r="J421" s="12">
        <v>51605456968.21064</v>
      </c>
      <c r="K421" s="12">
        <v>-1.7942313716551341E-11</v>
      </c>
      <c r="L421" s="12">
        <v>-1.7942313716551341E-11</v>
      </c>
      <c r="M421" s="12">
        <v>0</v>
      </c>
      <c r="N421" s="12">
        <v>2.0000000000000001E-4</v>
      </c>
      <c r="O421" s="12">
        <v>5.2777977543883026</v>
      </c>
      <c r="P421" s="12">
        <v>5.2777977543883026</v>
      </c>
      <c r="Q421" s="12">
        <v>1.2565521901887841E-8</v>
      </c>
      <c r="R421" s="12">
        <v>0</v>
      </c>
      <c r="S421" s="12">
        <v>1.1336957211606205E-5</v>
      </c>
      <c r="T421" s="12">
        <v>1.5648158801998942E-5</v>
      </c>
      <c r="U421" s="12">
        <v>1.5648158801998942E-5</v>
      </c>
      <c r="V421" s="12">
        <v>0</v>
      </c>
      <c r="W421" s="12">
        <v>0</v>
      </c>
      <c r="X421" s="12">
        <v>3.1936335370875897</v>
      </c>
      <c r="Y421" s="12">
        <v>5795.4525264911354</v>
      </c>
      <c r="Z421" s="12">
        <f t="shared" ref="Z421:AA421" si="201">Z420+0.0002</f>
        <v>2.0000000000000001E-4</v>
      </c>
      <c r="AA421" s="12">
        <f t="shared" si="201"/>
        <v>4.0000000000000002E-4</v>
      </c>
      <c r="AB421" s="5">
        <v>2</v>
      </c>
    </row>
    <row r="422" spans="1:28" x14ac:dyDescent="0.25">
      <c r="C422" s="5">
        <v>9</v>
      </c>
      <c r="D422" s="12">
        <v>131906970814.5061</v>
      </c>
      <c r="E422" s="12">
        <v>131906970814.5061</v>
      </c>
      <c r="F422" s="12">
        <v>0.46833996394206584</v>
      </c>
      <c r="G422" s="12">
        <v>0</v>
      </c>
      <c r="H422" s="12">
        <v>44881555785.149673</v>
      </c>
      <c r="I422" s="12">
        <v>51619077789.257484</v>
      </c>
      <c r="J422" s="12">
        <v>51619077789.257484</v>
      </c>
      <c r="K422" s="12">
        <v>-1.7531260132147205E-11</v>
      </c>
      <c r="L422" s="12">
        <v>-1.7531260132147205E-11</v>
      </c>
      <c r="M422" s="12">
        <v>0</v>
      </c>
      <c r="N422" s="12">
        <v>2.0000000000000001E-4</v>
      </c>
      <c r="O422" s="12">
        <v>18.451401843529702</v>
      </c>
      <c r="P422" s="12">
        <v>18.451401843529702</v>
      </c>
      <c r="Q422" s="12">
        <v>1.2279779777693419E-8</v>
      </c>
      <c r="R422" s="12">
        <v>0</v>
      </c>
      <c r="S422" s="12">
        <v>1.4674058368083521E-5</v>
      </c>
      <c r="T422" s="12">
        <v>1.5518761002053904E-5</v>
      </c>
      <c r="U422" s="12">
        <v>1.5518761002053904E-5</v>
      </c>
      <c r="V422" s="12">
        <v>0</v>
      </c>
      <c r="W422" s="12">
        <v>0</v>
      </c>
      <c r="X422" s="12">
        <v>3.1777425791996023</v>
      </c>
      <c r="Y422" s="12">
        <v>5784.1018422854304</v>
      </c>
      <c r="Z422" s="12">
        <f t="shared" ref="Z422:AA422" si="202">Z421+0.0002</f>
        <v>4.0000000000000002E-4</v>
      </c>
      <c r="AA422" s="12">
        <f t="shared" si="202"/>
        <v>6.0000000000000006E-4</v>
      </c>
      <c r="AB422" s="5">
        <v>2</v>
      </c>
    </row>
    <row r="423" spans="1:28" x14ac:dyDescent="0.25">
      <c r="C423" s="5">
        <v>10</v>
      </c>
      <c r="D423" s="12">
        <v>135221570147.07201</v>
      </c>
      <c r="E423" s="12">
        <v>135221570147.07201</v>
      </c>
      <c r="F423" s="12">
        <v>0.47749386855761533</v>
      </c>
      <c r="G423" s="12">
        <v>0</v>
      </c>
      <c r="H423" s="12">
        <v>45660392300.432518</v>
      </c>
      <c r="I423" s="12">
        <v>51658019615.021629</v>
      </c>
      <c r="J423" s="12">
        <v>51658019615.021629</v>
      </c>
      <c r="K423" s="12">
        <v>-1.6356061000719049E-11</v>
      </c>
      <c r="L423" s="12">
        <v>-1.6356061000719049E-11</v>
      </c>
      <c r="M423" s="12">
        <v>0</v>
      </c>
      <c r="N423" s="12">
        <v>2.0000000000000001E-4</v>
      </c>
      <c r="O423" s="12">
        <v>56.114637661749271</v>
      </c>
      <c r="P423" s="12">
        <v>56.114637661749271</v>
      </c>
      <c r="Q423" s="12">
        <v>1.1462845176204656E-8</v>
      </c>
      <c r="R423" s="12">
        <v>0</v>
      </c>
      <c r="S423" s="12">
        <v>2.4214805680298368E-5</v>
      </c>
      <c r="T423" s="12">
        <v>1.5148813657294552E-5</v>
      </c>
      <c r="U423" s="12">
        <v>1.5148813657294552E-5</v>
      </c>
      <c r="V423" s="12">
        <v>0</v>
      </c>
      <c r="W423" s="12">
        <v>0</v>
      </c>
      <c r="X423" s="12">
        <v>3.1323104491414364</v>
      </c>
      <c r="Y423" s="12">
        <v>5751.6503208153117</v>
      </c>
      <c r="Z423" s="12">
        <f t="shared" ref="Z423:AA423" si="203">Z422+0.0002</f>
        <v>6.0000000000000006E-4</v>
      </c>
      <c r="AA423" s="12">
        <f t="shared" si="203"/>
        <v>8.0000000000000004E-4</v>
      </c>
      <c r="AB423" s="5">
        <v>2</v>
      </c>
    </row>
    <row r="424" spans="1:28" x14ac:dyDescent="0.25">
      <c r="C424" s="5">
        <v>11</v>
      </c>
      <c r="D424" s="12">
        <v>143718405972.84561</v>
      </c>
      <c r="E424" s="12">
        <v>143718405972.84561</v>
      </c>
      <c r="F424" s="12">
        <v>0.50095951760874957</v>
      </c>
      <c r="G424" s="12">
        <v>0</v>
      </c>
      <c r="H424" s="12">
        <v>47656906913.965942</v>
      </c>
      <c r="I424" s="12">
        <v>51757845345.698296</v>
      </c>
      <c r="J424" s="12">
        <v>51757845345.698296</v>
      </c>
      <c r="K424" s="12">
        <v>-1.3343487509790716E-11</v>
      </c>
      <c r="L424" s="12">
        <v>-1.3343487509790716E-11</v>
      </c>
      <c r="M424" s="12">
        <v>0</v>
      </c>
      <c r="N424" s="12">
        <v>2.0000000000000001E-4</v>
      </c>
      <c r="O424" s="12">
        <v>152.66275684786959</v>
      </c>
      <c r="P424" s="12">
        <v>152.66275684786959</v>
      </c>
      <c r="Q424" s="12">
        <v>9.3686677228258912E-9</v>
      </c>
      <c r="R424" s="12">
        <v>0</v>
      </c>
      <c r="S424" s="12">
        <v>4.8672109696082768E-5</v>
      </c>
      <c r="T424" s="12">
        <v>1.4200469215866178E-5</v>
      </c>
      <c r="U424" s="12">
        <v>1.4200469215866178E-5</v>
      </c>
      <c r="V424" s="12">
        <v>0</v>
      </c>
      <c r="W424" s="12">
        <v>0</v>
      </c>
      <c r="X424" s="12">
        <v>3.0158470966853201</v>
      </c>
      <c r="Y424" s="12">
        <v>5668.4622119180858</v>
      </c>
      <c r="Z424" s="12">
        <f t="shared" ref="Z424:AA424" si="204">Z423+0.0002</f>
        <v>8.0000000000000004E-4</v>
      </c>
      <c r="AA424" s="12">
        <f t="shared" si="204"/>
        <v>1E-3</v>
      </c>
      <c r="AB424" s="5">
        <v>2</v>
      </c>
    </row>
    <row r="425" spans="1:28" x14ac:dyDescent="0.25">
      <c r="B425" t="s">
        <v>230</v>
      </c>
      <c r="C425" s="14">
        <v>12</v>
      </c>
      <c r="D425" s="12">
        <v>163651266670.93875</v>
      </c>
      <c r="E425" s="12">
        <v>163651266670.93875</v>
      </c>
      <c r="F425" s="12">
        <v>0.5560079524988063</v>
      </c>
      <c r="G425" s="12">
        <v>0</v>
      </c>
      <c r="H425" s="12">
        <v>52340561922.640373</v>
      </c>
      <c r="I425" s="12">
        <v>51992028096.132019</v>
      </c>
      <c r="J425" s="12">
        <v>51992028096.132019</v>
      </c>
      <c r="K425" s="12">
        <v>-6.276244012476777E-12</v>
      </c>
      <c r="L425" s="12">
        <v>-6.276244012476777E-12</v>
      </c>
      <c r="M425" s="12">
        <v>0</v>
      </c>
      <c r="N425" s="12">
        <v>2.0000000000000001E-4</v>
      </c>
      <c r="O425" s="12">
        <v>379.15650697568412</v>
      </c>
      <c r="P425" s="12">
        <v>379.15650697568412</v>
      </c>
      <c r="Q425" s="12">
        <v>4.4559039233104653E-9</v>
      </c>
      <c r="R425" s="12">
        <v>0</v>
      </c>
      <c r="S425" s="12">
        <v>1.060468835523446E-4</v>
      </c>
      <c r="T425" s="12">
        <v>1.1975733086745821E-5</v>
      </c>
      <c r="U425" s="12">
        <v>1.1975733086745821E-5</v>
      </c>
      <c r="V425" s="12">
        <v>0</v>
      </c>
      <c r="W425" s="12">
        <v>0</v>
      </c>
      <c r="X425" s="12">
        <v>2.7426338878459782</v>
      </c>
      <c r="Y425" s="12">
        <v>5473.3099198899845</v>
      </c>
      <c r="Z425" s="12">
        <f t="shared" ref="Z425:AA425" si="205">Z424+0.0002</f>
        <v>1E-3</v>
      </c>
      <c r="AA425" s="12">
        <f t="shared" si="205"/>
        <v>1.2000000000000001E-3</v>
      </c>
      <c r="AB425" s="5">
        <v>2</v>
      </c>
    </row>
    <row r="429" spans="1:28" x14ac:dyDescent="0.25">
      <c r="A429" s="56" t="s">
        <v>303</v>
      </c>
      <c r="C429" s="3" t="s">
        <v>0</v>
      </c>
      <c r="D429" s="3" t="s">
        <v>1</v>
      </c>
      <c r="E429" s="3" t="s">
        <v>2</v>
      </c>
      <c r="F429" s="3" t="s">
        <v>3</v>
      </c>
      <c r="G429" s="3" t="s">
        <v>4</v>
      </c>
      <c r="H429" s="3" t="s">
        <v>232</v>
      </c>
      <c r="I429" s="3" t="s">
        <v>6</v>
      </c>
      <c r="J429" s="3" t="s">
        <v>7</v>
      </c>
      <c r="K429" s="3" t="s">
        <v>8</v>
      </c>
      <c r="L429" s="3" t="s">
        <v>9</v>
      </c>
      <c r="M429" s="3" t="s">
        <v>10</v>
      </c>
      <c r="N429" s="3" t="s">
        <v>11</v>
      </c>
      <c r="O429" s="3" t="s">
        <v>12</v>
      </c>
      <c r="P429" s="3" t="s">
        <v>13</v>
      </c>
      <c r="Q429" s="3" t="s">
        <v>14</v>
      </c>
      <c r="R429" s="3" t="s">
        <v>15</v>
      </c>
      <c r="S429" s="3" t="s">
        <v>16</v>
      </c>
      <c r="T429" s="3" t="s">
        <v>21</v>
      </c>
      <c r="U429" s="3" t="s">
        <v>22</v>
      </c>
      <c r="V429" s="3" t="s">
        <v>23</v>
      </c>
      <c r="W429" s="3" t="s">
        <v>24</v>
      </c>
      <c r="X429" s="3" t="s">
        <v>83</v>
      </c>
      <c r="Y429" s="3" t="s">
        <v>17</v>
      </c>
      <c r="Z429" s="3" t="s">
        <v>18</v>
      </c>
      <c r="AA429" s="3" t="s">
        <v>19</v>
      </c>
      <c r="AB429" s="3" t="s">
        <v>20</v>
      </c>
    </row>
    <row r="430" spans="1:28" x14ac:dyDescent="0.25">
      <c r="A430" s="50" t="s">
        <v>313</v>
      </c>
      <c r="B430" t="s">
        <v>229</v>
      </c>
      <c r="C430" s="14">
        <v>1</v>
      </c>
      <c r="D430" s="12">
        <v>117817681354.79059</v>
      </c>
      <c r="E430" s="12">
        <v>117817681354.79059</v>
      </c>
      <c r="F430" s="12">
        <v>0.42110540062347512</v>
      </c>
      <c r="G430" s="12">
        <v>0</v>
      </c>
      <c r="H430" s="12">
        <v>40460000000.000191</v>
      </c>
      <c r="I430" s="12">
        <v>47448000000.000008</v>
      </c>
      <c r="J430" s="12">
        <v>47448000000.000008</v>
      </c>
      <c r="K430" s="12">
        <v>-1.7382716049382372E-11</v>
      </c>
      <c r="L430" s="12">
        <v>-1.7382716049382372E-11</v>
      </c>
      <c r="M430" s="12">
        <v>0</v>
      </c>
      <c r="N430" s="12">
        <v>2.0000000000000001E-4</v>
      </c>
      <c r="O430" s="12">
        <v>-23.211999999990852</v>
      </c>
      <c r="P430" s="12">
        <v>-23.211999999990852</v>
      </c>
      <c r="Q430" s="12">
        <v>1.2169079999999802E-8</v>
      </c>
      <c r="R430" s="12">
        <v>0</v>
      </c>
      <c r="S430" s="12">
        <v>3.3200000000023196E-6</v>
      </c>
      <c r="T430" s="12">
        <v>1.4671999999999906E-5</v>
      </c>
      <c r="U430" s="12">
        <v>1.4671999999999906E-5</v>
      </c>
      <c r="V430" s="12">
        <v>0</v>
      </c>
      <c r="W430" s="12">
        <v>0</v>
      </c>
      <c r="X430" s="12">
        <v>2.9719999999999889</v>
      </c>
      <c r="Y430" s="12">
        <v>5355.9999999999918</v>
      </c>
      <c r="Z430" s="12">
        <v>-1.1999999999999999E-3</v>
      </c>
      <c r="AA430" s="12">
        <v>-1E-3</v>
      </c>
      <c r="AB430" s="5">
        <v>2</v>
      </c>
    </row>
    <row r="431" spans="1:28" x14ac:dyDescent="0.25">
      <c r="C431" s="5">
        <v>2</v>
      </c>
      <c r="D431" s="12">
        <v>117817681402.35245</v>
      </c>
      <c r="E431" s="12">
        <v>117817681402.35245</v>
      </c>
      <c r="F431" s="12">
        <v>0.42110540075482633</v>
      </c>
      <c r="G431" s="12">
        <v>0</v>
      </c>
      <c r="H431" s="12">
        <v>40460000011.175873</v>
      </c>
      <c r="I431" s="12">
        <v>47448000000.558792</v>
      </c>
      <c r="J431" s="12">
        <v>47448000000.558792</v>
      </c>
      <c r="K431" s="12">
        <v>-1.7382716032519203E-11</v>
      </c>
      <c r="L431" s="12">
        <v>-1.7382716032519203E-11</v>
      </c>
      <c r="M431" s="12">
        <v>0</v>
      </c>
      <c r="N431" s="12">
        <v>2.0000000000000001E-4</v>
      </c>
      <c r="O431" s="12">
        <v>-23.211999459553514</v>
      </c>
      <c r="P431" s="12">
        <v>-23.211999459553514</v>
      </c>
      <c r="Q431" s="12">
        <v>1.2169079988277443E-8</v>
      </c>
      <c r="R431" s="12">
        <v>0</v>
      </c>
      <c r="S431" s="12">
        <v>3.3200001369044195E-6</v>
      </c>
      <c r="T431" s="12">
        <v>1.4671999994691459E-5</v>
      </c>
      <c r="U431" s="12">
        <v>1.4671999994691459E-5</v>
      </c>
      <c r="V431" s="12">
        <v>0</v>
      </c>
      <c r="W431" s="12">
        <v>0</v>
      </c>
      <c r="X431" s="12">
        <v>2.9719999993480744</v>
      </c>
      <c r="Y431" s="12">
        <v>5355.9999995343387</v>
      </c>
      <c r="Z431" s="12">
        <f t="shared" ref="Z431:AA431" si="206">Z430+0.0002</f>
        <v>-9.999999999999998E-4</v>
      </c>
      <c r="AA431" s="12">
        <f t="shared" si="206"/>
        <v>-8.0000000000000004E-4</v>
      </c>
      <c r="AB431" s="5">
        <v>2</v>
      </c>
    </row>
    <row r="432" spans="1:28" x14ac:dyDescent="0.25">
      <c r="C432" s="5">
        <v>3</v>
      </c>
      <c r="D432" s="12">
        <v>117817689220.78369</v>
      </c>
      <c r="E432" s="12">
        <v>117817689220.78369</v>
      </c>
      <c r="F432" s="12">
        <v>0.42110542234693049</v>
      </c>
      <c r="G432" s="12">
        <v>0</v>
      </c>
      <c r="H432" s="12">
        <v>40460001848.284714</v>
      </c>
      <c r="I432" s="12">
        <v>47448000092.414238</v>
      </c>
      <c r="J432" s="12">
        <v>47448000092.414238</v>
      </c>
      <c r="K432" s="12">
        <v>-1.7382713260475677E-11</v>
      </c>
      <c r="L432" s="12">
        <v>-1.7382713260475677E-11</v>
      </c>
      <c r="M432" s="12">
        <v>0</v>
      </c>
      <c r="N432" s="12">
        <v>2.0000000000000001E-4</v>
      </c>
      <c r="O432" s="12">
        <v>-23.211910620031599</v>
      </c>
      <c r="P432" s="12">
        <v>-23.211910620031599</v>
      </c>
      <c r="Q432" s="12">
        <v>1.2169078061303357E-8</v>
      </c>
      <c r="R432" s="12">
        <v>0</v>
      </c>
      <c r="S432" s="12">
        <v>3.3200226414877756E-6</v>
      </c>
      <c r="T432" s="12">
        <v>1.4671999122064758E-5</v>
      </c>
      <c r="U432" s="12">
        <v>1.4671999122064758E-5</v>
      </c>
      <c r="V432" s="12">
        <v>0</v>
      </c>
      <c r="W432" s="12">
        <v>0</v>
      </c>
      <c r="X432" s="12">
        <v>2.9719998921833914</v>
      </c>
      <c r="Y432" s="12">
        <v>5355.9999229881369</v>
      </c>
      <c r="Z432" s="12">
        <f t="shared" ref="Z432:AA432" si="207">Z431+0.0002</f>
        <v>-7.9999999999999982E-4</v>
      </c>
      <c r="AA432" s="12">
        <f t="shared" si="207"/>
        <v>-6.0000000000000006E-4</v>
      </c>
      <c r="AB432" s="5">
        <v>2</v>
      </c>
    </row>
    <row r="433" spans="1:28" x14ac:dyDescent="0.25">
      <c r="C433" s="5">
        <v>4</v>
      </c>
      <c r="D433" s="12">
        <v>117817908882.32526</v>
      </c>
      <c r="E433" s="12">
        <v>117817908882.32526</v>
      </c>
      <c r="F433" s="12">
        <v>0.42110602898459537</v>
      </c>
      <c r="G433" s="12">
        <v>0</v>
      </c>
      <c r="H433" s="12">
        <v>40460053462.495789</v>
      </c>
      <c r="I433" s="12">
        <v>47448002673.124786</v>
      </c>
      <c r="J433" s="12">
        <v>47448002673.124786</v>
      </c>
      <c r="K433" s="12">
        <v>-1.7382635378950048E-11</v>
      </c>
      <c r="L433" s="12">
        <v>-1.7382635378950048E-11</v>
      </c>
      <c r="M433" s="12">
        <v>0</v>
      </c>
      <c r="N433" s="12">
        <v>2.0000000000000001E-4</v>
      </c>
      <c r="O433" s="12">
        <v>-23.209414642807708</v>
      </c>
      <c r="P433" s="12">
        <v>-23.209414642807708</v>
      </c>
      <c r="Q433" s="12">
        <v>1.2169023922297124E-8</v>
      </c>
      <c r="R433" s="12">
        <v>0</v>
      </c>
      <c r="S433" s="12">
        <v>3.3206549155734416E-6</v>
      </c>
      <c r="T433" s="12">
        <v>1.4671974605314498E-5</v>
      </c>
      <c r="U433" s="12">
        <v>1.4671974605314498E-5</v>
      </c>
      <c r="V433" s="12">
        <v>0</v>
      </c>
      <c r="W433" s="12">
        <v>0</v>
      </c>
      <c r="X433" s="12">
        <v>2.971996881354412</v>
      </c>
      <c r="Y433" s="12">
        <v>5355.9977723960083</v>
      </c>
      <c r="Z433" s="12">
        <f t="shared" ref="Z433:AA433" si="208">Z432+0.0002</f>
        <v>-5.9999999999999984E-4</v>
      </c>
      <c r="AA433" s="12">
        <f t="shared" si="208"/>
        <v>-4.0000000000000007E-4</v>
      </c>
      <c r="AB433" s="5">
        <v>2</v>
      </c>
    </row>
    <row r="434" spans="1:28" x14ac:dyDescent="0.25">
      <c r="C434" s="5">
        <v>5</v>
      </c>
      <c r="D434" s="12">
        <v>117820489882.13626</v>
      </c>
      <c r="E434" s="12">
        <v>117820489882.13626</v>
      </c>
      <c r="F434" s="12">
        <v>0.42111315691280393</v>
      </c>
      <c r="G434" s="12">
        <v>0</v>
      </c>
      <c r="H434" s="12">
        <v>40460659924.000504</v>
      </c>
      <c r="I434" s="12">
        <v>47448032996.200027</v>
      </c>
      <c r="J434" s="12">
        <v>47448032996.200027</v>
      </c>
      <c r="K434" s="12">
        <v>-1.7381720279285876E-11</v>
      </c>
      <c r="L434" s="12">
        <v>-1.7381720279285876E-11</v>
      </c>
      <c r="M434" s="12">
        <v>0</v>
      </c>
      <c r="N434" s="12">
        <v>2.0000000000000001E-4</v>
      </c>
      <c r="O434" s="12">
        <v>-23.180087175209078</v>
      </c>
      <c r="P434" s="12">
        <v>-23.180087175209078</v>
      </c>
      <c r="Q434" s="12">
        <v>1.2168387794717141E-8</v>
      </c>
      <c r="R434" s="12">
        <v>0</v>
      </c>
      <c r="S434" s="12">
        <v>3.3280840690061453E-6</v>
      </c>
      <c r="T434" s="12">
        <v>1.4671686536099758E-5</v>
      </c>
      <c r="U434" s="12">
        <v>1.4671686536099758E-5</v>
      </c>
      <c r="V434" s="12">
        <v>0</v>
      </c>
      <c r="W434" s="12">
        <v>0</v>
      </c>
      <c r="X434" s="12">
        <v>2.9719615044333039</v>
      </c>
      <c r="Y434" s="12">
        <v>5355.9725031666458</v>
      </c>
      <c r="Z434" s="12">
        <f t="shared" ref="Z434:AA434" si="209">Z433+0.0002</f>
        <v>-3.9999999999999986E-4</v>
      </c>
      <c r="AA434" s="12">
        <f t="shared" si="209"/>
        <v>-2.0000000000000006E-4</v>
      </c>
      <c r="AB434" s="5">
        <v>2</v>
      </c>
    </row>
    <row r="435" spans="1:28" x14ac:dyDescent="0.25">
      <c r="C435" s="5">
        <v>6</v>
      </c>
      <c r="D435" s="12">
        <v>117838573373.88571</v>
      </c>
      <c r="E435" s="12">
        <v>117838573373.88571</v>
      </c>
      <c r="F435" s="12">
        <v>0.42116309795906076</v>
      </c>
      <c r="G435" s="12">
        <v>0</v>
      </c>
      <c r="H435" s="12">
        <v>40464909029.93615</v>
      </c>
      <c r="I435" s="12">
        <v>47448245451.496811</v>
      </c>
      <c r="J435" s="12">
        <v>47448245451.496811</v>
      </c>
      <c r="K435" s="12">
        <v>-1.7375308733978316E-11</v>
      </c>
      <c r="L435" s="12">
        <v>-1.7375308733978316E-11</v>
      </c>
      <c r="M435" s="12">
        <v>0</v>
      </c>
      <c r="N435" s="12">
        <v>2.0000000000000001E-4</v>
      </c>
      <c r="O435" s="12">
        <v>-22.974607494004466</v>
      </c>
      <c r="P435" s="12">
        <v>-22.974607494004466</v>
      </c>
      <c r="Q435" s="12">
        <v>1.216393083668281E-8</v>
      </c>
      <c r="R435" s="12">
        <v>0</v>
      </c>
      <c r="S435" s="12">
        <v>3.3801356167178084E-6</v>
      </c>
      <c r="T435" s="12">
        <v>1.4669668210780329E-5</v>
      </c>
      <c r="U435" s="12">
        <v>1.4669668210780329E-5</v>
      </c>
      <c r="V435" s="12">
        <v>0</v>
      </c>
      <c r="W435" s="12">
        <v>0</v>
      </c>
      <c r="X435" s="12">
        <v>2.9717136399203912</v>
      </c>
      <c r="Y435" s="12">
        <v>5355.7954570859938</v>
      </c>
      <c r="Z435" s="12">
        <f t="shared" ref="Z435:AA435" si="210">Z434+0.0002</f>
        <v>-1.9999999999999985E-4</v>
      </c>
      <c r="AA435" s="12">
        <f t="shared" si="210"/>
        <v>0</v>
      </c>
      <c r="AB435" s="5">
        <v>2</v>
      </c>
    </row>
    <row r="436" spans="1:28" x14ac:dyDescent="0.25">
      <c r="C436" s="5">
        <v>7</v>
      </c>
      <c r="D436" s="12">
        <v>117928723306.27695</v>
      </c>
      <c r="E436" s="12">
        <v>117928723306.27695</v>
      </c>
      <c r="F436" s="12">
        <v>0.42141206436477374</v>
      </c>
      <c r="G436" s="12">
        <v>0</v>
      </c>
      <c r="H436" s="12">
        <v>40486091698.53405</v>
      </c>
      <c r="I436" s="12">
        <v>47449304584.926704</v>
      </c>
      <c r="J436" s="12">
        <v>47449304584.926704</v>
      </c>
      <c r="K436" s="12">
        <v>-1.7343345859550756E-11</v>
      </c>
      <c r="L436" s="12">
        <v>-1.7343345859550756E-11</v>
      </c>
      <c r="M436" s="12">
        <v>0</v>
      </c>
      <c r="N436" s="12">
        <v>2.0000000000000001E-4</v>
      </c>
      <c r="O436" s="12">
        <v>-21.950248945057655</v>
      </c>
      <c r="P436" s="12">
        <v>-21.950248945057655</v>
      </c>
      <c r="Q436" s="12">
        <v>1.2141711982545996E-8</v>
      </c>
      <c r="R436" s="12">
        <v>0</v>
      </c>
      <c r="S436" s="12">
        <v>3.6396233070420906E-6</v>
      </c>
      <c r="T436" s="12">
        <v>1.4659606443196326E-5</v>
      </c>
      <c r="U436" s="12">
        <v>1.4659606443196326E-5</v>
      </c>
      <c r="V436" s="12">
        <v>0</v>
      </c>
      <c r="W436" s="12">
        <v>0</v>
      </c>
      <c r="X436" s="12">
        <v>2.9704779842521805</v>
      </c>
      <c r="Y436" s="12">
        <v>5354.9128458944151</v>
      </c>
      <c r="Z436" s="12">
        <f t="shared" ref="Z436:AA436" si="211">Z435+0.0002</f>
        <v>0</v>
      </c>
      <c r="AA436" s="12">
        <f t="shared" si="211"/>
        <v>2.0000000000000001E-4</v>
      </c>
      <c r="AB436" s="5">
        <v>2</v>
      </c>
    </row>
    <row r="437" spans="1:28" x14ac:dyDescent="0.25">
      <c r="C437" s="5">
        <v>8</v>
      </c>
      <c r="D437" s="12">
        <v>118282160429.25238</v>
      </c>
      <c r="E437" s="12">
        <v>118282160429.25238</v>
      </c>
      <c r="F437" s="12">
        <v>0.42238814906965022</v>
      </c>
      <c r="G437" s="12">
        <v>0</v>
      </c>
      <c r="H437" s="12">
        <v>40569139364.212753</v>
      </c>
      <c r="I437" s="12">
        <v>47453456968.21064</v>
      </c>
      <c r="J437" s="12">
        <v>47453456968.21064</v>
      </c>
      <c r="K437" s="12">
        <v>-1.7218033881160398E-11</v>
      </c>
      <c r="L437" s="12">
        <v>-1.7218033881160398E-11</v>
      </c>
      <c r="M437" s="12">
        <v>0</v>
      </c>
      <c r="N437" s="12">
        <v>2.0000000000000001E-4</v>
      </c>
      <c r="O437" s="12">
        <v>-17.934202245611701</v>
      </c>
      <c r="P437" s="12">
        <v>-17.934202245611701</v>
      </c>
      <c r="Q437" s="12">
        <v>1.2054601901887841E-8</v>
      </c>
      <c r="R437" s="12">
        <v>0</v>
      </c>
      <c r="S437" s="12">
        <v>4.6569572116062049E-6</v>
      </c>
      <c r="T437" s="12">
        <v>1.4620158801998941E-5</v>
      </c>
      <c r="U437" s="12">
        <v>1.4620158801998941E-5</v>
      </c>
      <c r="V437" s="12">
        <v>0</v>
      </c>
      <c r="W437" s="12">
        <v>0</v>
      </c>
      <c r="X437" s="12">
        <v>2.9656335370875895</v>
      </c>
      <c r="Y437" s="12">
        <v>5351.4525264911354</v>
      </c>
      <c r="Z437" s="12">
        <f t="shared" ref="Z437:AA437" si="212">Z436+0.0002</f>
        <v>2.0000000000000001E-4</v>
      </c>
      <c r="AA437" s="12">
        <f t="shared" si="212"/>
        <v>4.0000000000000002E-4</v>
      </c>
      <c r="AB437" s="5">
        <v>2</v>
      </c>
    </row>
    <row r="438" spans="1:28" x14ac:dyDescent="0.25">
      <c r="C438" s="5">
        <v>9</v>
      </c>
      <c r="D438" s="12">
        <v>119441519639.17542</v>
      </c>
      <c r="E438" s="12">
        <v>119441519639.17542</v>
      </c>
      <c r="F438" s="12">
        <v>0.42558994287879176</v>
      </c>
      <c r="G438" s="12">
        <v>0</v>
      </c>
      <c r="H438" s="12">
        <v>40841555785.149673</v>
      </c>
      <c r="I438" s="12">
        <v>47467077789.257484</v>
      </c>
      <c r="J438" s="12">
        <v>47467077789.257484</v>
      </c>
      <c r="K438" s="12">
        <v>-1.6806980296756259E-11</v>
      </c>
      <c r="L438" s="12">
        <v>-1.6806980296756259E-11</v>
      </c>
      <c r="M438" s="12">
        <v>0</v>
      </c>
      <c r="N438" s="12">
        <v>2.0000000000000001E-4</v>
      </c>
      <c r="O438" s="12">
        <v>-4.7605981564703015</v>
      </c>
      <c r="P438" s="12">
        <v>-4.7605981564703015</v>
      </c>
      <c r="Q438" s="12">
        <v>1.176885977769342E-8</v>
      </c>
      <c r="R438" s="12">
        <v>0</v>
      </c>
      <c r="S438" s="12">
        <v>7.9940583680835208E-6</v>
      </c>
      <c r="T438" s="12">
        <v>1.4490761002053903E-5</v>
      </c>
      <c r="U438" s="12">
        <v>1.4490761002053903E-5</v>
      </c>
      <c r="V438" s="12">
        <v>0</v>
      </c>
      <c r="W438" s="12">
        <v>0</v>
      </c>
      <c r="X438" s="12">
        <v>2.9497425791996021</v>
      </c>
      <c r="Y438" s="12">
        <v>5340.1018422854304</v>
      </c>
      <c r="Z438" s="12">
        <f t="shared" ref="Z438:AA438" si="213">Z437+0.0002</f>
        <v>4.0000000000000002E-4</v>
      </c>
      <c r="AA438" s="12">
        <f t="shared" si="213"/>
        <v>6.0000000000000006E-4</v>
      </c>
      <c r="AB438" s="5">
        <v>2</v>
      </c>
    </row>
    <row r="439" spans="1:28" x14ac:dyDescent="0.25">
      <c r="C439" s="5">
        <v>10</v>
      </c>
      <c r="D439" s="12">
        <v>122756118971.7413</v>
      </c>
      <c r="E439" s="12">
        <v>122756118971.7413</v>
      </c>
      <c r="F439" s="12">
        <v>0.43474384749434125</v>
      </c>
      <c r="G439" s="12">
        <v>0</v>
      </c>
      <c r="H439" s="12">
        <v>41620392300.432518</v>
      </c>
      <c r="I439" s="12">
        <v>47506019615.021629</v>
      </c>
      <c r="J439" s="12">
        <v>47506019615.021629</v>
      </c>
      <c r="K439" s="12">
        <v>-1.5631781165328107E-11</v>
      </c>
      <c r="L439" s="12">
        <v>-1.5631781165328107E-11</v>
      </c>
      <c r="M439" s="12">
        <v>0</v>
      </c>
      <c r="N439" s="12">
        <v>2.0000000000000001E-4</v>
      </c>
      <c r="O439" s="12">
        <v>32.902637661749267</v>
      </c>
      <c r="P439" s="12">
        <v>32.902637661749267</v>
      </c>
      <c r="Q439" s="12">
        <v>1.0951925176204656E-8</v>
      </c>
      <c r="R439" s="12">
        <v>0</v>
      </c>
      <c r="S439" s="12">
        <v>1.7534805680298368E-5</v>
      </c>
      <c r="T439" s="12">
        <v>1.4120813657294553E-5</v>
      </c>
      <c r="U439" s="12">
        <v>1.4120813657294553E-5</v>
      </c>
      <c r="V439" s="12">
        <v>0</v>
      </c>
      <c r="W439" s="12">
        <v>0</v>
      </c>
      <c r="X439" s="12">
        <v>2.9043104491414362</v>
      </c>
      <c r="Y439" s="12">
        <v>5307.6503208153117</v>
      </c>
      <c r="Z439" s="12">
        <f t="shared" ref="Z439:AA439" si="214">Z438+0.0002</f>
        <v>6.0000000000000006E-4</v>
      </c>
      <c r="AA439" s="12">
        <f t="shared" si="214"/>
        <v>8.0000000000000004E-4</v>
      </c>
      <c r="AB439" s="5">
        <v>2</v>
      </c>
    </row>
    <row r="440" spans="1:28" x14ac:dyDescent="0.25">
      <c r="C440" s="5">
        <v>11</v>
      </c>
      <c r="D440" s="12">
        <v>131252954797.51492</v>
      </c>
      <c r="E440" s="12">
        <v>131252954797.51492</v>
      </c>
      <c r="F440" s="12">
        <v>0.45820949654547549</v>
      </c>
      <c r="G440" s="12">
        <v>0</v>
      </c>
      <c r="H440" s="12">
        <v>43616906913.965942</v>
      </c>
      <c r="I440" s="12">
        <v>47605845345.698296</v>
      </c>
      <c r="J440" s="12">
        <v>47605845345.698296</v>
      </c>
      <c r="K440" s="12">
        <v>-1.2619207674399772E-11</v>
      </c>
      <c r="L440" s="12">
        <v>-1.2619207674399772E-11</v>
      </c>
      <c r="M440" s="12">
        <v>0</v>
      </c>
      <c r="N440" s="12">
        <v>2.0000000000000001E-4</v>
      </c>
      <c r="O440" s="12">
        <v>129.45075684786957</v>
      </c>
      <c r="P440" s="12">
        <v>129.45075684786957</v>
      </c>
      <c r="Q440" s="12">
        <v>8.8577477228258915E-9</v>
      </c>
      <c r="R440" s="12">
        <v>0</v>
      </c>
      <c r="S440" s="12">
        <v>4.1992109696082771E-5</v>
      </c>
      <c r="T440" s="12">
        <v>1.3172469215866179E-5</v>
      </c>
      <c r="U440" s="12">
        <v>1.3172469215866179E-5</v>
      </c>
      <c r="V440" s="12">
        <v>0</v>
      </c>
      <c r="W440" s="12">
        <v>0</v>
      </c>
      <c r="X440" s="12">
        <v>2.7878470966853199</v>
      </c>
      <c r="Y440" s="12">
        <v>5224.4622119180858</v>
      </c>
      <c r="Z440" s="12">
        <f t="shared" ref="Z440:AA440" si="215">Z439+0.0002</f>
        <v>8.0000000000000004E-4</v>
      </c>
      <c r="AA440" s="12">
        <f t="shared" si="215"/>
        <v>1E-3</v>
      </c>
      <c r="AB440" s="5">
        <v>2</v>
      </c>
    </row>
    <row r="441" spans="1:28" x14ac:dyDescent="0.25">
      <c r="B441" t="s">
        <v>230</v>
      </c>
      <c r="C441" s="14">
        <v>12</v>
      </c>
      <c r="D441" s="12">
        <v>151185815495.60806</v>
      </c>
      <c r="E441" s="12">
        <v>151185815495.60806</v>
      </c>
      <c r="F441" s="12">
        <v>0.51325793143553222</v>
      </c>
      <c r="G441" s="12">
        <v>0</v>
      </c>
      <c r="H441" s="12">
        <v>48300561922.640373</v>
      </c>
      <c r="I441" s="12">
        <v>47840028096.132019</v>
      </c>
      <c r="J441" s="12">
        <v>47840028096.132019</v>
      </c>
      <c r="K441" s="12">
        <v>-5.5519641770858329E-12</v>
      </c>
      <c r="L441" s="12">
        <v>-5.5519641770858329E-12</v>
      </c>
      <c r="M441" s="12">
        <v>0</v>
      </c>
      <c r="N441" s="12">
        <v>2.0000000000000001E-4</v>
      </c>
      <c r="O441" s="12">
        <v>355.94450697568413</v>
      </c>
      <c r="P441" s="12">
        <v>355.94450697568413</v>
      </c>
      <c r="Q441" s="12">
        <v>3.9449839233104656E-9</v>
      </c>
      <c r="R441" s="12">
        <v>0</v>
      </c>
      <c r="S441" s="12">
        <v>9.9366883552344607E-5</v>
      </c>
      <c r="T441" s="12">
        <v>1.094773308674582E-5</v>
      </c>
      <c r="U441" s="12">
        <v>1.094773308674582E-5</v>
      </c>
      <c r="V441" s="12">
        <v>0</v>
      </c>
      <c r="W441" s="12">
        <v>0</v>
      </c>
      <c r="X441" s="12">
        <v>2.514633887845978</v>
      </c>
      <c r="Y441" s="12">
        <v>5029.3099198899845</v>
      </c>
      <c r="Z441" s="12">
        <f t="shared" ref="Z441:AA441" si="216">Z440+0.0002</f>
        <v>1E-3</v>
      </c>
      <c r="AA441" s="12">
        <f t="shared" si="216"/>
        <v>1.2000000000000001E-3</v>
      </c>
      <c r="AB441" s="5">
        <v>2</v>
      </c>
    </row>
    <row r="444" spans="1:28" x14ac:dyDescent="0.25">
      <c r="A444" s="56" t="s">
        <v>304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x14ac:dyDescent="0.25">
      <c r="A445" s="50" t="s">
        <v>313</v>
      </c>
      <c r="B445" t="s">
        <v>229</v>
      </c>
      <c r="C445" s="3" t="s">
        <v>0</v>
      </c>
      <c r="D445" s="3" t="s">
        <v>1</v>
      </c>
      <c r="E445" s="3" t="s">
        <v>2</v>
      </c>
      <c r="F445" s="3" t="s">
        <v>3</v>
      </c>
      <c r="G445" s="3" t="s">
        <v>4</v>
      </c>
      <c r="H445" s="3" t="s">
        <v>232</v>
      </c>
      <c r="I445" s="3" t="s">
        <v>6</v>
      </c>
      <c r="J445" s="3" t="s">
        <v>7</v>
      </c>
      <c r="K445" s="3" t="s">
        <v>8</v>
      </c>
      <c r="L445" s="3" t="s">
        <v>9</v>
      </c>
      <c r="M445" s="3" t="s">
        <v>10</v>
      </c>
      <c r="N445" s="3" t="s">
        <v>11</v>
      </c>
      <c r="O445" s="3" t="s">
        <v>12</v>
      </c>
      <c r="P445" s="3" t="s">
        <v>13</v>
      </c>
      <c r="Q445" s="3" t="s">
        <v>14</v>
      </c>
      <c r="R445" s="3" t="s">
        <v>15</v>
      </c>
      <c r="S445" s="3" t="s">
        <v>16</v>
      </c>
      <c r="T445" s="3" t="s">
        <v>21</v>
      </c>
      <c r="U445" s="3" t="s">
        <v>22</v>
      </c>
      <c r="V445" s="3" t="s">
        <v>23</v>
      </c>
      <c r="W445" s="3" t="s">
        <v>24</v>
      </c>
      <c r="X445" s="3" t="s">
        <v>83</v>
      </c>
      <c r="Y445" s="3" t="s">
        <v>17</v>
      </c>
      <c r="Z445" s="3" t="s">
        <v>18</v>
      </c>
      <c r="AA445" s="3" t="s">
        <v>19</v>
      </c>
      <c r="AB445" s="3" t="s">
        <v>20</v>
      </c>
    </row>
    <row r="446" spans="1:28" x14ac:dyDescent="0.25">
      <c r="C446" s="14">
        <v>1</v>
      </c>
      <c r="D446" s="12">
        <v>111584955767.12524</v>
      </c>
      <c r="E446" s="12">
        <v>111584955767.12524</v>
      </c>
      <c r="F446" s="12">
        <v>0.39973039009183808</v>
      </c>
      <c r="G446" s="12">
        <v>0</v>
      </c>
      <c r="H446" s="12">
        <v>38440000000.000191</v>
      </c>
      <c r="I446" s="12">
        <v>45372000000.000008</v>
      </c>
      <c r="J446" s="12">
        <v>45372000000.000008</v>
      </c>
      <c r="K446" s="12">
        <v>-1.7020576131686898E-11</v>
      </c>
      <c r="L446" s="12">
        <v>-1.7020576131686898E-11</v>
      </c>
      <c r="M446" s="12">
        <v>0</v>
      </c>
      <c r="N446" s="12">
        <v>2.0000000000000001E-4</v>
      </c>
      <c r="O446" s="12">
        <v>-34.817999999990846</v>
      </c>
      <c r="P446" s="12">
        <v>-34.817999999990846</v>
      </c>
      <c r="Q446" s="12">
        <v>1.1913619999999801E-8</v>
      </c>
      <c r="R446" s="12">
        <v>0</v>
      </c>
      <c r="S446" s="12">
        <v>-1.9999999997680632E-8</v>
      </c>
      <c r="T446" s="12">
        <v>1.4157999999999907E-5</v>
      </c>
      <c r="U446" s="12">
        <v>1.4157999999999907E-5</v>
      </c>
      <c r="V446" s="12">
        <v>0</v>
      </c>
      <c r="W446" s="12">
        <v>0</v>
      </c>
      <c r="X446" s="12">
        <v>2.857999999999989</v>
      </c>
      <c r="Y446" s="12">
        <v>5133.9999999999918</v>
      </c>
      <c r="Z446" s="12">
        <v>-1.1999999999999999E-3</v>
      </c>
      <c r="AA446" s="12">
        <v>-1E-3</v>
      </c>
      <c r="AB446" s="5">
        <v>2</v>
      </c>
    </row>
    <row r="447" spans="1:28" x14ac:dyDescent="0.25">
      <c r="C447" s="5">
        <v>2</v>
      </c>
      <c r="D447" s="12">
        <v>111584955814.6871</v>
      </c>
      <c r="E447" s="12">
        <v>111584955814.6871</v>
      </c>
      <c r="F447" s="12">
        <v>0.39973039022318929</v>
      </c>
      <c r="G447" s="12">
        <v>0</v>
      </c>
      <c r="H447" s="12">
        <v>38440000011.175873</v>
      </c>
      <c r="I447" s="12">
        <v>45372000000.558792</v>
      </c>
      <c r="J447" s="12">
        <v>45372000000.558792</v>
      </c>
      <c r="K447" s="12">
        <v>-1.7020576114823729E-11</v>
      </c>
      <c r="L447" s="12">
        <v>-1.7020576114823729E-11</v>
      </c>
      <c r="M447" s="12">
        <v>0</v>
      </c>
      <c r="N447" s="12">
        <v>2.0000000000000001E-4</v>
      </c>
      <c r="O447" s="12">
        <v>-34.817999459553505</v>
      </c>
      <c r="P447" s="12">
        <v>-34.817999459553505</v>
      </c>
      <c r="Q447" s="12">
        <v>1.1913619988277443E-8</v>
      </c>
      <c r="R447" s="12">
        <v>0</v>
      </c>
      <c r="S447" s="12">
        <v>-1.9999863095580733E-8</v>
      </c>
      <c r="T447" s="12">
        <v>1.4157999994691461E-5</v>
      </c>
      <c r="U447" s="12">
        <v>1.4157999994691461E-5</v>
      </c>
      <c r="V447" s="12">
        <v>0</v>
      </c>
      <c r="W447" s="12">
        <v>0</v>
      </c>
      <c r="X447" s="12">
        <v>2.8579999993480745</v>
      </c>
      <c r="Y447" s="12">
        <v>5133.9999995343387</v>
      </c>
      <c r="Z447" s="12">
        <f t="shared" ref="Z447:AA447" si="217">Z446+0.0002</f>
        <v>-9.999999999999998E-4</v>
      </c>
      <c r="AA447" s="12">
        <f t="shared" si="217"/>
        <v>-8.0000000000000004E-4</v>
      </c>
      <c r="AB447" s="5">
        <v>2</v>
      </c>
    </row>
    <row r="448" spans="1:28" x14ac:dyDescent="0.25">
      <c r="C448" s="5">
        <v>3</v>
      </c>
      <c r="D448" s="12">
        <v>111584963633.11835</v>
      </c>
      <c r="E448" s="12">
        <v>111584963633.11835</v>
      </c>
      <c r="F448" s="12">
        <v>0.39973041181529345</v>
      </c>
      <c r="G448" s="12">
        <v>0</v>
      </c>
      <c r="H448" s="12">
        <v>38440001848.284714</v>
      </c>
      <c r="I448" s="12">
        <v>45372000092.414238</v>
      </c>
      <c r="J448" s="12">
        <v>45372000092.414238</v>
      </c>
      <c r="K448" s="12">
        <v>-1.7020573342780202E-11</v>
      </c>
      <c r="L448" s="12">
        <v>-1.7020573342780202E-11</v>
      </c>
      <c r="M448" s="12">
        <v>0</v>
      </c>
      <c r="N448" s="12">
        <v>2.0000000000000001E-4</v>
      </c>
      <c r="O448" s="12">
        <v>-34.81791062003159</v>
      </c>
      <c r="P448" s="12">
        <v>-34.81791062003159</v>
      </c>
      <c r="Q448" s="12">
        <v>1.1913618061303357E-8</v>
      </c>
      <c r="R448" s="12">
        <v>0</v>
      </c>
      <c r="S448" s="12">
        <v>-1.9977358512224589E-8</v>
      </c>
      <c r="T448" s="12">
        <v>1.4157999122064759E-5</v>
      </c>
      <c r="U448" s="12">
        <v>1.4157999122064759E-5</v>
      </c>
      <c r="V448" s="12">
        <v>0</v>
      </c>
      <c r="W448" s="12">
        <v>0</v>
      </c>
      <c r="X448" s="12">
        <v>2.8579998921833916</v>
      </c>
      <c r="Y448" s="12">
        <v>5133.9999229881369</v>
      </c>
      <c r="Z448" s="12">
        <f t="shared" ref="Z448:AA448" si="218">Z447+0.0002</f>
        <v>-7.9999999999999982E-4</v>
      </c>
      <c r="AA448" s="12">
        <f t="shared" si="218"/>
        <v>-6.0000000000000006E-4</v>
      </c>
      <c r="AB448" s="5">
        <v>2</v>
      </c>
    </row>
    <row r="449" spans="2:28" x14ac:dyDescent="0.25">
      <c r="C449" s="5">
        <v>4</v>
      </c>
      <c r="D449" s="12">
        <v>111585183294.65991</v>
      </c>
      <c r="E449" s="12">
        <v>111585183294.65991</v>
      </c>
      <c r="F449" s="12">
        <v>0.39973101845295833</v>
      </c>
      <c r="G449" s="12">
        <v>0</v>
      </c>
      <c r="H449" s="12">
        <v>38440053462.495789</v>
      </c>
      <c r="I449" s="12">
        <v>45372002673.124786</v>
      </c>
      <c r="J449" s="12">
        <v>45372002673.124786</v>
      </c>
      <c r="K449" s="12">
        <v>-1.7020495461254574E-11</v>
      </c>
      <c r="L449" s="12">
        <v>-1.7020495461254574E-11</v>
      </c>
      <c r="M449" s="12">
        <v>0</v>
      </c>
      <c r="N449" s="12">
        <v>2.0000000000000001E-4</v>
      </c>
      <c r="O449" s="12">
        <v>-34.815414642807703</v>
      </c>
      <c r="P449" s="12">
        <v>-34.815414642807703</v>
      </c>
      <c r="Q449" s="12">
        <v>1.1913563922297123E-8</v>
      </c>
      <c r="R449" s="12">
        <v>0</v>
      </c>
      <c r="S449" s="12">
        <v>-1.9345084426558625E-8</v>
      </c>
      <c r="T449" s="12">
        <v>1.4157974605314499E-5</v>
      </c>
      <c r="U449" s="12">
        <v>1.4157974605314499E-5</v>
      </c>
      <c r="V449" s="12">
        <v>0</v>
      </c>
      <c r="W449" s="12">
        <v>0</v>
      </c>
      <c r="X449" s="12">
        <v>2.8579968813544121</v>
      </c>
      <c r="Y449" s="12">
        <v>5133.9977723960083</v>
      </c>
      <c r="Z449" s="12">
        <f t="shared" ref="Z449:AA449" si="219">Z448+0.0002</f>
        <v>-5.9999999999999984E-4</v>
      </c>
      <c r="AA449" s="12">
        <f t="shared" si="219"/>
        <v>-4.0000000000000007E-4</v>
      </c>
      <c r="AB449" s="5">
        <v>2</v>
      </c>
    </row>
    <row r="450" spans="2:28" x14ac:dyDescent="0.25">
      <c r="C450" s="5">
        <v>5</v>
      </c>
      <c r="D450" s="12">
        <v>111587764294.47092</v>
      </c>
      <c r="E450" s="12">
        <v>111587764294.47092</v>
      </c>
      <c r="F450" s="12">
        <v>0.39973814638116689</v>
      </c>
      <c r="G450" s="12">
        <v>0</v>
      </c>
      <c r="H450" s="12">
        <v>38440659924.000504</v>
      </c>
      <c r="I450" s="12">
        <v>45372032996.200027</v>
      </c>
      <c r="J450" s="12">
        <v>45372032996.200027</v>
      </c>
      <c r="K450" s="12">
        <v>-1.7019580361590405E-11</v>
      </c>
      <c r="L450" s="12">
        <v>-1.7019580361590405E-11</v>
      </c>
      <c r="M450" s="12">
        <v>0</v>
      </c>
      <c r="N450" s="12">
        <v>2.0000000000000001E-4</v>
      </c>
      <c r="O450" s="12">
        <v>-34.786087175209076</v>
      </c>
      <c r="P450" s="12">
        <v>-34.786087175209076</v>
      </c>
      <c r="Q450" s="12">
        <v>1.1912927794717141E-8</v>
      </c>
      <c r="R450" s="12">
        <v>0</v>
      </c>
      <c r="S450" s="12">
        <v>-1.1915930993854908E-8</v>
      </c>
      <c r="T450" s="12">
        <v>1.415768653609976E-5</v>
      </c>
      <c r="U450" s="12">
        <v>1.415768653609976E-5</v>
      </c>
      <c r="V450" s="12">
        <v>0</v>
      </c>
      <c r="W450" s="12">
        <v>0</v>
      </c>
      <c r="X450" s="12">
        <v>2.857961504433304</v>
      </c>
      <c r="Y450" s="12">
        <v>5133.9725031666458</v>
      </c>
      <c r="Z450" s="12">
        <f t="shared" ref="Z450:AA450" si="220">Z449+0.0002</f>
        <v>-3.9999999999999986E-4</v>
      </c>
      <c r="AA450" s="12">
        <f t="shared" si="220"/>
        <v>-2.0000000000000006E-4</v>
      </c>
      <c r="AB450" s="5">
        <v>2</v>
      </c>
    </row>
    <row r="451" spans="2:28" x14ac:dyDescent="0.25">
      <c r="C451" s="5">
        <v>6</v>
      </c>
      <c r="D451" s="12">
        <v>111605847786.22037</v>
      </c>
      <c r="E451" s="12">
        <v>111605847786.22037</v>
      </c>
      <c r="F451" s="12">
        <v>0.39978808742742372</v>
      </c>
      <c r="G451" s="12">
        <v>0</v>
      </c>
      <c r="H451" s="12">
        <v>38444909029.93615</v>
      </c>
      <c r="I451" s="12">
        <v>45372245451.496811</v>
      </c>
      <c r="J451" s="12">
        <v>45372245451.496811</v>
      </c>
      <c r="K451" s="12">
        <v>-1.7013168816282845E-11</v>
      </c>
      <c r="L451" s="12">
        <v>-1.7013168816282845E-11</v>
      </c>
      <c r="M451" s="12">
        <v>0</v>
      </c>
      <c r="N451" s="12">
        <v>2.0000000000000001E-4</v>
      </c>
      <c r="O451" s="12">
        <v>-34.580607494004461</v>
      </c>
      <c r="P451" s="12">
        <v>-34.580607494004461</v>
      </c>
      <c r="Q451" s="12">
        <v>1.1908470836682809E-8</v>
      </c>
      <c r="R451" s="12">
        <v>0</v>
      </c>
      <c r="S451" s="12">
        <v>4.0135616717808191E-8</v>
      </c>
      <c r="T451" s="12">
        <v>1.415566821078033E-5</v>
      </c>
      <c r="U451" s="12">
        <v>1.415566821078033E-5</v>
      </c>
      <c r="V451" s="12">
        <v>0</v>
      </c>
      <c r="W451" s="12">
        <v>0</v>
      </c>
      <c r="X451" s="12">
        <v>2.8577136399203913</v>
      </c>
      <c r="Y451" s="12">
        <v>5133.7954570859938</v>
      </c>
      <c r="Z451" s="12">
        <f t="shared" ref="Z451:AA451" si="221">Z450+0.0002</f>
        <v>-1.9999999999999985E-4</v>
      </c>
      <c r="AA451" s="12">
        <f t="shared" si="221"/>
        <v>0</v>
      </c>
      <c r="AB451" s="5">
        <v>2</v>
      </c>
    </row>
    <row r="452" spans="2:28" x14ac:dyDescent="0.25">
      <c r="C452" s="5">
        <v>7</v>
      </c>
      <c r="D452" s="12">
        <v>111695997718.6116</v>
      </c>
      <c r="E452" s="12">
        <v>111695997718.6116</v>
      </c>
      <c r="F452" s="12">
        <v>0.4000370538331367</v>
      </c>
      <c r="G452" s="12">
        <v>0</v>
      </c>
      <c r="H452" s="12">
        <v>38466091698.53405</v>
      </c>
      <c r="I452" s="12">
        <v>45373304584.926704</v>
      </c>
      <c r="J452" s="12">
        <v>45373304584.926704</v>
      </c>
      <c r="K452" s="12">
        <v>-1.6981205941855285E-11</v>
      </c>
      <c r="L452" s="12">
        <v>-1.6981205941855285E-11</v>
      </c>
      <c r="M452" s="12">
        <v>0</v>
      </c>
      <c r="N452" s="12">
        <v>2.0000000000000001E-4</v>
      </c>
      <c r="O452" s="12">
        <v>-33.556248945057654</v>
      </c>
      <c r="P452" s="12">
        <v>-33.556248945057654</v>
      </c>
      <c r="Q452" s="12">
        <v>1.1886251982545995E-8</v>
      </c>
      <c r="R452" s="12">
        <v>0</v>
      </c>
      <c r="S452" s="12">
        <v>2.9962330704209035E-7</v>
      </c>
      <c r="T452" s="12">
        <v>1.4145606443196327E-5</v>
      </c>
      <c r="U452" s="12">
        <v>1.4145606443196327E-5</v>
      </c>
      <c r="V452" s="12">
        <v>0</v>
      </c>
      <c r="W452" s="12">
        <v>0</v>
      </c>
      <c r="X452" s="12">
        <v>2.8564779842521806</v>
      </c>
      <c r="Y452" s="12">
        <v>5132.9128458944151</v>
      </c>
      <c r="Z452" s="12">
        <f t="shared" ref="Z452:AA452" si="222">Z451+0.0002</f>
        <v>0</v>
      </c>
      <c r="AA452" s="12">
        <f t="shared" si="222"/>
        <v>2.0000000000000001E-4</v>
      </c>
      <c r="AB452" s="5">
        <v>2</v>
      </c>
    </row>
    <row r="453" spans="2:28" x14ac:dyDescent="0.25">
      <c r="C453" s="5">
        <v>8</v>
      </c>
      <c r="D453" s="12">
        <v>112049434841.58704</v>
      </c>
      <c r="E453" s="12">
        <v>112049434841.58704</v>
      </c>
      <c r="F453" s="12">
        <v>0.40101313853801318</v>
      </c>
      <c r="G453" s="12">
        <v>0</v>
      </c>
      <c r="H453" s="12">
        <v>38549139364.212753</v>
      </c>
      <c r="I453" s="12">
        <v>45377456968.21064</v>
      </c>
      <c r="J453" s="12">
        <v>45377456968.21064</v>
      </c>
      <c r="K453" s="12">
        <v>-1.6855893963464924E-11</v>
      </c>
      <c r="L453" s="12">
        <v>-1.6855893963464924E-11</v>
      </c>
      <c r="M453" s="12">
        <v>0</v>
      </c>
      <c r="N453" s="12">
        <v>2.0000000000000001E-4</v>
      </c>
      <c r="O453" s="12">
        <v>-29.540202245611695</v>
      </c>
      <c r="P453" s="12">
        <v>-29.540202245611695</v>
      </c>
      <c r="Q453" s="12">
        <v>1.179914190188784E-8</v>
      </c>
      <c r="R453" s="12">
        <v>0</v>
      </c>
      <c r="S453" s="12">
        <v>1.3169572116062047E-6</v>
      </c>
      <c r="T453" s="12">
        <v>1.4106158801998942E-5</v>
      </c>
      <c r="U453" s="12">
        <v>1.4106158801998942E-5</v>
      </c>
      <c r="V453" s="12">
        <v>0</v>
      </c>
      <c r="W453" s="12">
        <v>0</v>
      </c>
      <c r="X453" s="12">
        <v>2.8516335370875896</v>
      </c>
      <c r="Y453" s="12">
        <v>5129.4525264911354</v>
      </c>
      <c r="Z453" s="12">
        <f t="shared" ref="Z453:AA453" si="223">Z452+0.0002</f>
        <v>2.0000000000000001E-4</v>
      </c>
      <c r="AA453" s="12">
        <f t="shared" si="223"/>
        <v>4.0000000000000002E-4</v>
      </c>
      <c r="AB453" s="5">
        <v>2</v>
      </c>
    </row>
    <row r="454" spans="2:28" x14ac:dyDescent="0.25">
      <c r="C454" s="5">
        <v>9</v>
      </c>
      <c r="D454" s="12">
        <v>113208794051.51007</v>
      </c>
      <c r="E454" s="12">
        <v>113208794051.51007</v>
      </c>
      <c r="F454" s="12">
        <v>0.40421493234715472</v>
      </c>
      <c r="G454" s="12">
        <v>0</v>
      </c>
      <c r="H454" s="12">
        <v>38821555785.149673</v>
      </c>
      <c r="I454" s="12">
        <v>45391077789.257484</v>
      </c>
      <c r="J454" s="12">
        <v>45391077789.257484</v>
      </c>
      <c r="K454" s="12">
        <v>-1.6444840379060788E-11</v>
      </c>
      <c r="L454" s="12">
        <v>-1.6444840379060788E-11</v>
      </c>
      <c r="M454" s="12">
        <v>0</v>
      </c>
      <c r="N454" s="12">
        <v>2.0000000000000001E-4</v>
      </c>
      <c r="O454" s="12">
        <v>-16.366598156470296</v>
      </c>
      <c r="P454" s="12">
        <v>-16.366598156470296</v>
      </c>
      <c r="Q454" s="12">
        <v>1.1513399777693419E-8</v>
      </c>
      <c r="R454" s="12">
        <v>0</v>
      </c>
      <c r="S454" s="12">
        <v>4.6540583680835206E-6</v>
      </c>
      <c r="T454" s="12">
        <v>1.3976761002053904E-5</v>
      </c>
      <c r="U454" s="12">
        <v>1.3976761002053904E-5</v>
      </c>
      <c r="V454" s="12">
        <v>0</v>
      </c>
      <c r="W454" s="12">
        <v>0</v>
      </c>
      <c r="X454" s="12">
        <v>2.8357425791996023</v>
      </c>
      <c r="Y454" s="12">
        <v>5118.1018422854304</v>
      </c>
      <c r="Z454" s="12">
        <f t="shared" ref="Z454:AA454" si="224">Z453+0.0002</f>
        <v>4.0000000000000002E-4</v>
      </c>
      <c r="AA454" s="12">
        <f t="shared" si="224"/>
        <v>6.0000000000000006E-4</v>
      </c>
      <c r="AB454" s="5">
        <v>2</v>
      </c>
    </row>
    <row r="455" spans="2:28" x14ac:dyDescent="0.25">
      <c r="C455" s="5">
        <v>10</v>
      </c>
      <c r="D455" s="12">
        <v>116523393384.07596</v>
      </c>
      <c r="E455" s="12">
        <v>116523393384.07596</v>
      </c>
      <c r="F455" s="12">
        <v>0.41336883696270421</v>
      </c>
      <c r="G455" s="12">
        <v>0</v>
      </c>
      <c r="H455" s="12">
        <v>39600392300.432518</v>
      </c>
      <c r="I455" s="12">
        <v>45430019615.021629</v>
      </c>
      <c r="J455" s="12">
        <v>45430019615.021629</v>
      </c>
      <c r="K455" s="12">
        <v>-1.5269641247632632E-11</v>
      </c>
      <c r="L455" s="12">
        <v>-1.5269641247632632E-11</v>
      </c>
      <c r="M455" s="12">
        <v>0</v>
      </c>
      <c r="N455" s="12">
        <v>2.0000000000000001E-4</v>
      </c>
      <c r="O455" s="12">
        <v>21.296637661749273</v>
      </c>
      <c r="P455" s="12">
        <v>21.296637661749273</v>
      </c>
      <c r="Q455" s="12">
        <v>1.0696465176204655E-8</v>
      </c>
      <c r="R455" s="12">
        <v>0</v>
      </c>
      <c r="S455" s="12">
        <v>1.4194805680298368E-5</v>
      </c>
      <c r="T455" s="12">
        <v>1.3606813657294552E-5</v>
      </c>
      <c r="U455" s="12">
        <v>1.3606813657294552E-5</v>
      </c>
      <c r="V455" s="12">
        <v>0</v>
      </c>
      <c r="W455" s="12">
        <v>0</v>
      </c>
      <c r="X455" s="12">
        <v>2.7903104491414363</v>
      </c>
      <c r="Y455" s="12">
        <v>5085.6503208153117</v>
      </c>
      <c r="Z455" s="12">
        <f t="shared" ref="Z455:AA455" si="225">Z454+0.0002</f>
        <v>6.0000000000000006E-4</v>
      </c>
      <c r="AA455" s="12">
        <f t="shared" si="225"/>
        <v>8.0000000000000004E-4</v>
      </c>
      <c r="AB455" s="5">
        <v>2</v>
      </c>
    </row>
    <row r="456" spans="2:28" x14ac:dyDescent="0.25">
      <c r="B456" t="s">
        <v>230</v>
      </c>
      <c r="C456" s="5">
        <v>11</v>
      </c>
      <c r="D456" s="12">
        <v>125020229209.84958</v>
      </c>
      <c r="E456" s="12">
        <v>125020229209.84958</v>
      </c>
      <c r="F456" s="12">
        <v>0.43683448601383845</v>
      </c>
      <c r="G456" s="12">
        <v>0</v>
      </c>
      <c r="H456" s="12">
        <v>41596906913.965942</v>
      </c>
      <c r="I456" s="12">
        <v>45529845345.698296</v>
      </c>
      <c r="J456" s="12">
        <v>45529845345.698296</v>
      </c>
      <c r="K456" s="12">
        <v>-1.2257067756704301E-11</v>
      </c>
      <c r="L456" s="12">
        <v>-1.2257067756704301E-11</v>
      </c>
      <c r="M456" s="12">
        <v>0</v>
      </c>
      <c r="N456" s="12">
        <v>2.0000000000000001E-4</v>
      </c>
      <c r="O456" s="12">
        <v>117.84475684786959</v>
      </c>
      <c r="P456" s="12">
        <v>117.84475684786959</v>
      </c>
      <c r="Q456" s="12">
        <v>8.6022877228258908E-9</v>
      </c>
      <c r="R456" s="12">
        <v>0</v>
      </c>
      <c r="S456" s="12">
        <v>3.8652109696082765E-5</v>
      </c>
      <c r="T456" s="12">
        <v>1.2658469215866178E-5</v>
      </c>
      <c r="U456" s="12">
        <v>1.2658469215866178E-5</v>
      </c>
      <c r="V456" s="12">
        <v>0</v>
      </c>
      <c r="W456" s="12">
        <v>0</v>
      </c>
      <c r="X456" s="12">
        <v>2.6738470966853201</v>
      </c>
      <c r="Y456" s="12">
        <v>5002.4622119180858</v>
      </c>
      <c r="Z456" s="12">
        <f t="shared" ref="Z456:AA456" si="226">Z455+0.0002</f>
        <v>8.0000000000000004E-4</v>
      </c>
      <c r="AA456" s="12">
        <f t="shared" si="226"/>
        <v>1E-3</v>
      </c>
      <c r="AB456" s="5">
        <v>2</v>
      </c>
    </row>
    <row r="457" spans="2:28" x14ac:dyDescent="0.25">
      <c r="C457" s="14">
        <v>12</v>
      </c>
      <c r="D457" s="12">
        <v>144953089907.94272</v>
      </c>
      <c r="E457" s="12">
        <v>144953089907.94272</v>
      </c>
      <c r="F457" s="12">
        <v>0.49188292090389518</v>
      </c>
      <c r="G457" s="12">
        <v>0</v>
      </c>
      <c r="H457" s="12">
        <v>46280561922.640373</v>
      </c>
      <c r="I457" s="12">
        <v>45764028096.132019</v>
      </c>
      <c r="J457" s="12">
        <v>45764028096.132019</v>
      </c>
      <c r="K457" s="12">
        <v>-5.1898242593903609E-12</v>
      </c>
      <c r="L457" s="12">
        <v>-5.1898242593903609E-12</v>
      </c>
      <c r="M457" s="12">
        <v>0</v>
      </c>
      <c r="N457" s="12">
        <v>2.0000000000000001E-4</v>
      </c>
      <c r="O457" s="12">
        <v>344.33850697568414</v>
      </c>
      <c r="P457" s="12">
        <v>344.33850697568414</v>
      </c>
      <c r="Q457" s="12">
        <v>3.6895239233104653E-9</v>
      </c>
      <c r="R457" s="12">
        <v>0</v>
      </c>
      <c r="S457" s="12">
        <v>9.6026883552344602E-5</v>
      </c>
      <c r="T457" s="12">
        <v>1.0433733086745822E-5</v>
      </c>
      <c r="U457" s="12">
        <v>1.0433733086745822E-5</v>
      </c>
      <c r="V457" s="12">
        <v>0</v>
      </c>
      <c r="W457" s="12">
        <v>0</v>
      </c>
      <c r="X457" s="12">
        <v>2.4006338878459781</v>
      </c>
      <c r="Y457" s="12">
        <v>4807.3099198899845</v>
      </c>
      <c r="Z457" s="12">
        <f t="shared" ref="Z457:AA457" si="227">Z456+0.0002</f>
        <v>1E-3</v>
      </c>
      <c r="AA457" s="12">
        <f t="shared" si="227"/>
        <v>1.2000000000000001E-3</v>
      </c>
      <c r="AB457" s="5">
        <v>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0"/>
  <sheetViews>
    <sheetView topLeftCell="A36" zoomScaleNormal="100" workbookViewId="0">
      <selection activeCell="I47" sqref="I47:I58"/>
    </sheetView>
  </sheetViews>
  <sheetFormatPr defaultRowHeight="14" x14ac:dyDescent="0.25"/>
  <cols>
    <col min="1" max="1" width="13.36328125" customWidth="1"/>
    <col min="2" max="2" width="15.36328125" customWidth="1"/>
    <col min="3" max="3" width="10.453125" bestFit="1" customWidth="1"/>
    <col min="4" max="4" width="11.90625" customWidth="1"/>
    <col min="5" max="5" width="13.1796875" customWidth="1"/>
    <col min="6" max="6" width="11.36328125" customWidth="1"/>
    <col min="7" max="7" width="10.54296875" bestFit="1" customWidth="1"/>
    <col min="8" max="8" width="10.36328125" bestFit="1" customWidth="1"/>
    <col min="9" max="9" width="11" customWidth="1"/>
    <col min="10" max="10" width="11.36328125" bestFit="1" customWidth="1"/>
    <col min="11" max="11" width="11.6328125" customWidth="1"/>
    <col min="12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0.26953125" bestFit="1" customWidth="1"/>
    <col min="18" max="18" width="11.08984375" customWidth="1"/>
    <col min="19" max="23" width="10.26953125" bestFit="1" customWidth="1"/>
    <col min="24" max="25" width="11.36328125" bestFit="1" customWidth="1"/>
    <col min="26" max="26" width="12.72656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</cols>
  <sheetData>
    <row r="1" spans="1:54" x14ac:dyDescent="0.25">
      <c r="B1" s="1" t="s">
        <v>37</v>
      </c>
      <c r="C1" s="1" t="s">
        <v>39</v>
      </c>
      <c r="D1" s="1" t="s">
        <v>42</v>
      </c>
      <c r="E1" s="1" t="s">
        <v>40</v>
      </c>
      <c r="F1" s="1" t="s">
        <v>41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46</v>
      </c>
      <c r="L1" t="s">
        <v>174</v>
      </c>
      <c r="M1" t="s">
        <v>176</v>
      </c>
      <c r="N1" t="s">
        <v>177</v>
      </c>
      <c r="O1" t="s">
        <v>227</v>
      </c>
      <c r="P1" t="s">
        <v>228</v>
      </c>
      <c r="AE1" s="2" t="s">
        <v>130</v>
      </c>
      <c r="BB1" s="54"/>
    </row>
    <row r="2" spans="1:54" x14ac:dyDescent="0.25">
      <c r="A2" s="1" t="s">
        <v>229</v>
      </c>
      <c r="B2" s="1">
        <v>166000000000</v>
      </c>
      <c r="C2" s="1">
        <v>77000000000</v>
      </c>
      <c r="D2" s="1">
        <v>44500000000</v>
      </c>
      <c r="E2" s="1">
        <v>43000000000</v>
      </c>
      <c r="F2" s="1">
        <v>43000000000</v>
      </c>
      <c r="G2" s="1">
        <v>-4.4000000000000004</v>
      </c>
      <c r="H2" s="1">
        <v>0</v>
      </c>
      <c r="I2" s="1">
        <v>1.26E-8</v>
      </c>
      <c r="J2" s="1">
        <v>1.0000000000000001E-5</v>
      </c>
      <c r="K2" s="1">
        <v>0</v>
      </c>
      <c r="L2" s="1">
        <v>1.5699999999999999E-5</v>
      </c>
      <c r="M2" s="1">
        <v>0</v>
      </c>
      <c r="N2" s="1">
        <v>0</v>
      </c>
      <c r="O2" s="1">
        <v>3.2</v>
      </c>
      <c r="P2" s="1">
        <v>5800</v>
      </c>
      <c r="BB2" s="54"/>
    </row>
    <row r="3" spans="1:54" x14ac:dyDescent="0.25">
      <c r="A3" s="1" t="s">
        <v>230</v>
      </c>
      <c r="B3" s="1">
        <v>286000000000</v>
      </c>
      <c r="C3" s="1">
        <v>173000000000</v>
      </c>
      <c r="D3" s="1">
        <v>56500000000</v>
      </c>
      <c r="E3" s="1">
        <v>43500000000</v>
      </c>
      <c r="F3" s="1">
        <v>43500000000</v>
      </c>
      <c r="G3" s="1">
        <v>0</v>
      </c>
      <c r="H3" s="1">
        <v>580.29999999999995</v>
      </c>
      <c r="I3" s="1">
        <v>9.3000000000000002E-11</v>
      </c>
      <c r="J3" s="1">
        <v>1.5699999999999999E-4</v>
      </c>
      <c r="K3" s="1">
        <v>0</v>
      </c>
      <c r="L3" s="1">
        <v>1.0000000000000001E-5</v>
      </c>
      <c r="M3" s="1">
        <v>0</v>
      </c>
      <c r="N3" s="1">
        <v>0</v>
      </c>
      <c r="O3" s="1">
        <v>2.5</v>
      </c>
      <c r="P3" s="1">
        <v>5300</v>
      </c>
      <c r="AE3" t="s">
        <v>26</v>
      </c>
      <c r="AF3" t="s">
        <v>140</v>
      </c>
      <c r="AG3" t="s">
        <v>84</v>
      </c>
      <c r="AH3" t="s">
        <v>90</v>
      </c>
      <c r="AI3" t="s">
        <v>156</v>
      </c>
      <c r="AJ3" t="s">
        <v>87</v>
      </c>
      <c r="AK3" t="s">
        <v>86</v>
      </c>
      <c r="AL3" s="5" t="s">
        <v>88</v>
      </c>
      <c r="AM3" t="s">
        <v>89</v>
      </c>
      <c r="AN3" t="s">
        <v>137</v>
      </c>
      <c r="AO3" t="s">
        <v>138</v>
      </c>
      <c r="AP3" t="s">
        <v>61</v>
      </c>
      <c r="BB3" s="54"/>
    </row>
    <row r="4" spans="1:54" x14ac:dyDescent="0.25">
      <c r="A4" s="1"/>
      <c r="B4" s="1"/>
      <c r="C4" s="1"/>
      <c r="AE4">
        <v>1</v>
      </c>
      <c r="AF4" s="12">
        <v>0.3125</v>
      </c>
      <c r="AG4" s="12">
        <v>2.0000000000000001E-4</v>
      </c>
      <c r="AH4" s="22">
        <f>AF4*AG4</f>
        <v>6.2500000000000001E-5</v>
      </c>
      <c r="AI4" s="12">
        <f t="shared" ref="AI4:AI15" si="0">AF4*AG4</f>
        <v>6.2500000000000001E-5</v>
      </c>
      <c r="AJ4" s="22">
        <f>SUM(AI4:AI15)</f>
        <v>9.2306672367591623E-4</v>
      </c>
      <c r="AK4" s="23">
        <f>AH4/AJ4</f>
        <v>6.770908147474658E-2</v>
      </c>
      <c r="AL4" s="36">
        <f>1-AM4</f>
        <v>0.93229091852525348</v>
      </c>
      <c r="AM4" s="36">
        <f>AH4/AJ4</f>
        <v>6.770908147474658E-2</v>
      </c>
      <c r="AN4" s="27">
        <v>20</v>
      </c>
      <c r="AO4">
        <v>300</v>
      </c>
      <c r="AP4">
        <f>AN4*AL4+AO4*AM4</f>
        <v>38.958542812929039</v>
      </c>
      <c r="BB4" s="54"/>
    </row>
    <row r="5" spans="1:54" x14ac:dyDescent="0.25">
      <c r="A5" s="1"/>
      <c r="B5" s="1"/>
      <c r="C5" s="1"/>
      <c r="AE5">
        <v>2</v>
      </c>
      <c r="AF5" s="12">
        <v>0.38022813688213919</v>
      </c>
      <c r="AG5" s="12">
        <v>2.0000000000000001E-4</v>
      </c>
      <c r="AH5" s="22">
        <f t="shared" ref="AH5:AH15" si="1">AF5*AG5+AH4</f>
        <v>1.3854562737642784E-4</v>
      </c>
      <c r="AI5" s="12">
        <f t="shared" si="0"/>
        <v>7.6045627376427835E-5</v>
      </c>
      <c r="AJ5" s="22">
        <v>9.2306672367591623E-4</v>
      </c>
      <c r="AK5" s="23">
        <f t="shared" ref="AK5:AK15" si="2">AH5/AJ5</f>
        <v>0.15009275475200692</v>
      </c>
      <c r="AL5" s="36">
        <f t="shared" ref="AL5:AL15" si="3">1-AM5</f>
        <v>0.8499072452479931</v>
      </c>
      <c r="AM5" s="36">
        <f t="shared" ref="AM5:AM15" si="4">AH5/AJ5</f>
        <v>0.15009275475200692</v>
      </c>
      <c r="AN5" s="27">
        <v>20</v>
      </c>
      <c r="AO5">
        <v>300</v>
      </c>
      <c r="AP5">
        <f t="shared" ref="AP5:AP15" si="5">AN5*AL5+AO5*AM5</f>
        <v>62.025971330561944</v>
      </c>
      <c r="BB5" s="54"/>
    </row>
    <row r="6" spans="1:54" x14ac:dyDescent="0.25">
      <c r="A6" s="1"/>
      <c r="B6" s="1"/>
      <c r="C6" s="1"/>
      <c r="AE6">
        <v>3</v>
      </c>
      <c r="AF6" s="12">
        <v>0.38022813746570755</v>
      </c>
      <c r="AG6" s="12">
        <v>2.0000000000000001E-4</v>
      </c>
      <c r="AH6" s="22">
        <f t="shared" si="1"/>
        <v>2.1459125486956933E-4</v>
      </c>
      <c r="AI6" s="12">
        <f t="shared" si="0"/>
        <v>7.6045627493141508E-5</v>
      </c>
      <c r="AJ6" s="22">
        <v>9.2306672367591623E-4</v>
      </c>
      <c r="AK6" s="23">
        <f t="shared" si="2"/>
        <v>0.23247642815570846</v>
      </c>
      <c r="AL6" s="36">
        <f t="shared" si="3"/>
        <v>0.76752357184429154</v>
      </c>
      <c r="AM6" s="36">
        <f t="shared" si="4"/>
        <v>0.23247642815570846</v>
      </c>
      <c r="AN6" s="27">
        <v>20</v>
      </c>
      <c r="AO6">
        <v>300</v>
      </c>
      <c r="AP6">
        <f t="shared" si="5"/>
        <v>85.093399883598366</v>
      </c>
      <c r="BB6" s="54"/>
    </row>
    <row r="7" spans="1:54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232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83</v>
      </c>
      <c r="X7" s="3" t="s">
        <v>17</v>
      </c>
      <c r="Y7" s="3" t="s">
        <v>18</v>
      </c>
      <c r="Z7" s="3" t="s">
        <v>19</v>
      </c>
      <c r="AA7" s="3" t="s">
        <v>20</v>
      </c>
      <c r="AE7">
        <v>4</v>
      </c>
      <c r="AF7" s="12">
        <v>0.38022823339533479</v>
      </c>
      <c r="AG7" s="12">
        <v>2.0000000000000001E-4</v>
      </c>
      <c r="AH7" s="22">
        <f t="shared" si="1"/>
        <v>2.906369015486363E-4</v>
      </c>
      <c r="AI7" s="12">
        <f t="shared" si="0"/>
        <v>7.6045646679066966E-5</v>
      </c>
      <c r="AJ7" s="22">
        <v>9.2306672367591623E-4</v>
      </c>
      <c r="AK7" s="23">
        <f t="shared" si="2"/>
        <v>0.31486012234439226</v>
      </c>
      <c r="AL7" s="36">
        <f t="shared" si="3"/>
        <v>0.68513987765560769</v>
      </c>
      <c r="AM7" s="36">
        <f t="shared" si="4"/>
        <v>0.31486012234439226</v>
      </c>
      <c r="AN7" s="27">
        <v>20</v>
      </c>
      <c r="AO7">
        <v>300</v>
      </c>
      <c r="AP7">
        <f t="shared" si="5"/>
        <v>108.16083425642982</v>
      </c>
      <c r="BB7" s="54"/>
    </row>
    <row r="8" spans="1:54" x14ac:dyDescent="0.25">
      <c r="A8" t="s">
        <v>297</v>
      </c>
      <c r="B8" s="14">
        <v>1</v>
      </c>
      <c r="C8" s="12">
        <v>122091911702.75507</v>
      </c>
      <c r="D8" s="12">
        <v>122091911702.75507</v>
      </c>
      <c r="E8" s="12">
        <v>0.40308085488808387</v>
      </c>
      <c r="F8" s="12">
        <v>0</v>
      </c>
      <c r="G8" s="12">
        <v>37483333333.333328</v>
      </c>
      <c r="H8" s="12">
        <v>33144999999.999996</v>
      </c>
      <c r="I8" s="12">
        <v>33144999999.999996</v>
      </c>
      <c r="J8" s="12">
        <v>2.56515775034293E-12</v>
      </c>
      <c r="K8" s="12">
        <v>2.56515775034293E-12</v>
      </c>
      <c r="L8" s="12">
        <v>0</v>
      </c>
      <c r="M8" s="12">
        <v>2.0000000000000001E-4</v>
      </c>
      <c r="N8" s="12">
        <v>449.73250000000002</v>
      </c>
      <c r="O8" s="12">
        <v>449.73250000000002</v>
      </c>
      <c r="P8" s="12">
        <v>-1.7242583333333362E-9</v>
      </c>
      <c r="Q8" s="12">
        <v>0</v>
      </c>
      <c r="R8" s="12">
        <v>1.2025833333333335E-4</v>
      </c>
      <c r="S8" s="12">
        <v>5.5258333333333314E-6</v>
      </c>
      <c r="T8" s="12">
        <v>5.5258333333333314E-6</v>
      </c>
      <c r="U8" s="12">
        <v>0</v>
      </c>
      <c r="V8" s="12">
        <v>0</v>
      </c>
      <c r="W8" s="12">
        <v>1.4841666666666664</v>
      </c>
      <c r="X8" s="12">
        <v>3285.8333333333326</v>
      </c>
      <c r="Y8" s="12">
        <v>-1.1999999999999999E-3</v>
      </c>
      <c r="Z8" s="12">
        <v>-1E-3</v>
      </c>
      <c r="AA8" s="5">
        <v>2</v>
      </c>
      <c r="AE8">
        <v>5</v>
      </c>
      <c r="AF8" s="12">
        <v>0.38023092859131269</v>
      </c>
      <c r="AG8" s="12">
        <v>2.0000000000000001E-4</v>
      </c>
      <c r="AH8" s="22">
        <f t="shared" si="1"/>
        <v>3.6668308726689881E-4</v>
      </c>
      <c r="AI8" s="12">
        <f t="shared" si="0"/>
        <v>7.6046185718262543E-5</v>
      </c>
      <c r="AJ8" s="22">
        <v>9.2306672367591623E-4</v>
      </c>
      <c r="AK8" s="23">
        <f t="shared" si="2"/>
        <v>0.397244400498657</v>
      </c>
      <c r="AL8" s="36">
        <f t="shared" si="3"/>
        <v>0.60275559950134294</v>
      </c>
      <c r="AM8" s="36">
        <f t="shared" si="4"/>
        <v>0.397244400498657</v>
      </c>
      <c r="AN8" s="27">
        <v>20</v>
      </c>
      <c r="AO8">
        <v>300</v>
      </c>
      <c r="AP8">
        <f t="shared" si="5"/>
        <v>131.22843213962398</v>
      </c>
      <c r="BB8" s="54"/>
    </row>
    <row r="9" spans="1:54" x14ac:dyDescent="0.25">
      <c r="B9" s="5">
        <v>2</v>
      </c>
      <c r="C9" s="12">
        <v>128223953155.27844</v>
      </c>
      <c r="D9" s="12">
        <v>128223953155.27844</v>
      </c>
      <c r="E9" s="12">
        <v>0.4269525655067824</v>
      </c>
      <c r="F9" s="12">
        <v>0</v>
      </c>
      <c r="G9" s="12">
        <v>39850000000</v>
      </c>
      <c r="H9" s="12">
        <v>36555000000</v>
      </c>
      <c r="I9" s="12">
        <v>36555000000</v>
      </c>
      <c r="J9" s="12">
        <v>4.5267489711934183E-13</v>
      </c>
      <c r="K9" s="12">
        <v>4.5267489711934183E-13</v>
      </c>
      <c r="L9" s="12">
        <v>0</v>
      </c>
      <c r="M9" s="12">
        <v>2.0000000000000001E-4</v>
      </c>
      <c r="N9" s="12">
        <v>420.71749999999992</v>
      </c>
      <c r="O9" s="12">
        <v>420.71749999999992</v>
      </c>
      <c r="P9" s="12">
        <v>-2.4957499999999994E-10</v>
      </c>
      <c r="Q9" s="12">
        <v>0</v>
      </c>
      <c r="R9" s="12">
        <v>1.13575E-4</v>
      </c>
      <c r="S9" s="12">
        <v>6.8574999999999991E-6</v>
      </c>
      <c r="T9" s="12">
        <v>6.8574999999999991E-6</v>
      </c>
      <c r="U9" s="12">
        <v>0</v>
      </c>
      <c r="V9" s="12">
        <v>0</v>
      </c>
      <c r="W9" s="12">
        <v>1.7324999999999999</v>
      </c>
      <c r="X9" s="12">
        <v>3697.5</v>
      </c>
      <c r="Y9" s="12">
        <f t="shared" ref="Y9:Z19" si="6">Y8+0.0002</f>
        <v>-9.999999999999998E-4</v>
      </c>
      <c r="Z9" s="12">
        <f t="shared" si="6"/>
        <v>-8.0000000000000004E-4</v>
      </c>
      <c r="AA9" s="5">
        <v>2</v>
      </c>
      <c r="AE9">
        <v>6</v>
      </c>
      <c r="AF9" s="12">
        <v>0.38026259972042431</v>
      </c>
      <c r="AG9" s="12">
        <v>2.0000000000000001E-4</v>
      </c>
      <c r="AH9" s="22">
        <f t="shared" si="1"/>
        <v>4.4273560721098368E-4</v>
      </c>
      <c r="AI9" s="12">
        <f t="shared" si="0"/>
        <v>7.6052519944084867E-5</v>
      </c>
      <c r="AJ9" s="22">
        <v>9.2306672367591623E-4</v>
      </c>
      <c r="AK9" s="23">
        <f t="shared" si="2"/>
        <v>0.47963554080671827</v>
      </c>
      <c r="AL9" s="36">
        <f t="shared" si="3"/>
        <v>0.52036445919328167</v>
      </c>
      <c r="AM9" s="36">
        <f t="shared" si="4"/>
        <v>0.47963554080671827</v>
      </c>
      <c r="AN9" s="27">
        <v>20</v>
      </c>
      <c r="AO9">
        <v>300</v>
      </c>
      <c r="AP9">
        <f t="shared" si="5"/>
        <v>154.29795142588111</v>
      </c>
      <c r="BB9" s="54"/>
    </row>
    <row r="10" spans="1:54" x14ac:dyDescent="0.25">
      <c r="B10" s="5">
        <v>3</v>
      </c>
      <c r="C10" s="12">
        <v>134355994607.80185</v>
      </c>
      <c r="D10" s="12">
        <v>134355994607.80185</v>
      </c>
      <c r="E10" s="12">
        <v>0.45082427612548093</v>
      </c>
      <c r="F10" s="12">
        <v>0</v>
      </c>
      <c r="G10" s="12">
        <v>42216666666.666664</v>
      </c>
      <c r="H10" s="12">
        <v>39965000000</v>
      </c>
      <c r="I10" s="12">
        <v>39965000000</v>
      </c>
      <c r="J10" s="12">
        <v>-1.6598079561042456E-12</v>
      </c>
      <c r="K10" s="12">
        <v>-1.6598079561042456E-12</v>
      </c>
      <c r="L10" s="12">
        <v>0</v>
      </c>
      <c r="M10" s="12">
        <v>2.0000000000000001E-4</v>
      </c>
      <c r="N10" s="12">
        <v>391.70250000000004</v>
      </c>
      <c r="O10" s="12">
        <v>391.70250000000004</v>
      </c>
      <c r="P10" s="12">
        <v>1.225108333333331E-9</v>
      </c>
      <c r="Q10" s="12">
        <v>0</v>
      </c>
      <c r="R10" s="12">
        <v>1.0689166666666669E-4</v>
      </c>
      <c r="S10" s="12">
        <v>8.189166666666666E-6</v>
      </c>
      <c r="T10" s="12">
        <v>8.189166666666666E-6</v>
      </c>
      <c r="U10" s="12">
        <v>0</v>
      </c>
      <c r="V10" s="12">
        <v>0</v>
      </c>
      <c r="W10" s="12">
        <v>1.9808333333333334</v>
      </c>
      <c r="X10" s="12">
        <v>4109.166666666667</v>
      </c>
      <c r="Y10" s="12">
        <f t="shared" si="6"/>
        <v>-7.9999999999999982E-4</v>
      </c>
      <c r="Z10" s="12">
        <f t="shared" si="6"/>
        <v>-6.0000000000000006E-4</v>
      </c>
      <c r="AA10" s="5">
        <v>2</v>
      </c>
      <c r="AE10">
        <v>7</v>
      </c>
      <c r="AF10" s="12">
        <v>0.38048464807769228</v>
      </c>
      <c r="AG10" s="12">
        <v>2.0000000000000001E-4</v>
      </c>
      <c r="AH10" s="22">
        <f t="shared" si="1"/>
        <v>5.1883253682652214E-4</v>
      </c>
      <c r="AI10" s="12">
        <f t="shared" si="0"/>
        <v>7.6096929615538462E-5</v>
      </c>
      <c r="AJ10" s="22">
        <v>9.2306672367591623E-4</v>
      </c>
      <c r="AK10" s="23">
        <f t="shared" si="2"/>
        <v>0.56207479212378308</v>
      </c>
      <c r="AL10" s="36">
        <f t="shared" si="3"/>
        <v>0.43792520787621692</v>
      </c>
      <c r="AM10" s="36">
        <f t="shared" si="4"/>
        <v>0.56207479212378308</v>
      </c>
      <c r="AN10" s="27">
        <v>20</v>
      </c>
      <c r="AO10">
        <v>300</v>
      </c>
      <c r="AP10">
        <f t="shared" si="5"/>
        <v>177.38094179465926</v>
      </c>
      <c r="BB10" s="54"/>
    </row>
    <row r="11" spans="1:54" x14ac:dyDescent="0.25">
      <c r="B11" s="5">
        <v>4</v>
      </c>
      <c r="C11" s="12">
        <v>140488036060.32523</v>
      </c>
      <c r="D11" s="12">
        <v>140488036060.32523</v>
      </c>
      <c r="E11" s="12">
        <v>0.47469598674417945</v>
      </c>
      <c r="F11" s="12">
        <v>0</v>
      </c>
      <c r="G11" s="12">
        <v>44583333333.333336</v>
      </c>
      <c r="H11" s="12">
        <v>43375000000</v>
      </c>
      <c r="I11" s="12">
        <v>43375000000</v>
      </c>
      <c r="J11" s="12">
        <v>-3.7722908093278318E-12</v>
      </c>
      <c r="K11" s="12">
        <v>-3.7722908093278318E-12</v>
      </c>
      <c r="L11" s="12">
        <v>0</v>
      </c>
      <c r="M11" s="12">
        <v>2.0000000000000001E-4</v>
      </c>
      <c r="N11" s="12">
        <v>362.6875</v>
      </c>
      <c r="O11" s="12">
        <v>362.6875</v>
      </c>
      <c r="P11" s="12">
        <v>2.6997916666666652E-9</v>
      </c>
      <c r="Q11" s="12">
        <v>0</v>
      </c>
      <c r="R11" s="12">
        <v>1.0020833333333333E-4</v>
      </c>
      <c r="S11" s="12">
        <v>9.5208333333333321E-6</v>
      </c>
      <c r="T11" s="12">
        <v>9.5208333333333321E-6</v>
      </c>
      <c r="U11" s="12">
        <v>0</v>
      </c>
      <c r="V11" s="12">
        <v>0</v>
      </c>
      <c r="W11" s="12">
        <v>2.2291666666666665</v>
      </c>
      <c r="X11" s="12">
        <v>4520.833333333333</v>
      </c>
      <c r="Y11" s="12">
        <f t="shared" si="6"/>
        <v>-5.9999999999999984E-4</v>
      </c>
      <c r="Z11" s="12">
        <f t="shared" si="6"/>
        <v>-4.0000000000000007E-4</v>
      </c>
      <c r="AA11" s="5">
        <v>2</v>
      </c>
      <c r="AE11">
        <v>8</v>
      </c>
      <c r="AF11" s="12">
        <v>0.38159548496306794</v>
      </c>
      <c r="AG11" s="12">
        <v>2.0000000000000001E-4</v>
      </c>
      <c r="AH11" s="22">
        <f t="shared" si="1"/>
        <v>5.9515163381913577E-4</v>
      </c>
      <c r="AI11" s="12">
        <f t="shared" si="0"/>
        <v>7.6319096992613592E-5</v>
      </c>
      <c r="AJ11" s="22">
        <v>9.2306672367591623E-4</v>
      </c>
      <c r="AK11" s="23">
        <f t="shared" si="2"/>
        <v>0.64475472742541451</v>
      </c>
      <c r="AL11" s="36">
        <f t="shared" si="3"/>
        <v>0.35524527257458549</v>
      </c>
      <c r="AM11" s="36">
        <f t="shared" si="4"/>
        <v>0.64475472742541451</v>
      </c>
      <c r="AN11" s="27">
        <v>20</v>
      </c>
      <c r="AO11">
        <v>300</v>
      </c>
      <c r="AP11">
        <f t="shared" si="5"/>
        <v>200.53132367911604</v>
      </c>
      <c r="BB11" s="54"/>
    </row>
    <row r="12" spans="1:54" x14ac:dyDescent="0.25">
      <c r="B12" s="5">
        <v>5</v>
      </c>
      <c r="C12" s="12">
        <v>146620077512.8486</v>
      </c>
      <c r="D12" s="12">
        <v>146620077512.8486</v>
      </c>
      <c r="E12" s="12">
        <v>0.49856769736287809</v>
      </c>
      <c r="F12" s="12">
        <v>0</v>
      </c>
      <c r="G12" s="12">
        <v>46950000000</v>
      </c>
      <c r="H12" s="12">
        <v>46785000000</v>
      </c>
      <c r="I12" s="12">
        <v>46785000000</v>
      </c>
      <c r="J12" s="12">
        <v>-5.8847736625514192E-12</v>
      </c>
      <c r="K12" s="12">
        <v>-5.8847736625514192E-12</v>
      </c>
      <c r="L12" s="12">
        <v>0</v>
      </c>
      <c r="M12" s="12">
        <v>2.0000000000000001E-4</v>
      </c>
      <c r="N12" s="12">
        <v>333.67250000000001</v>
      </c>
      <c r="O12" s="12">
        <v>333.67250000000001</v>
      </c>
      <c r="P12" s="12">
        <v>4.1744749999999999E-9</v>
      </c>
      <c r="Q12" s="12">
        <v>0</v>
      </c>
      <c r="R12" s="12">
        <v>9.3524999999999996E-5</v>
      </c>
      <c r="S12" s="12">
        <v>1.08525E-5</v>
      </c>
      <c r="T12" s="12">
        <v>1.08525E-5</v>
      </c>
      <c r="U12" s="12">
        <v>0</v>
      </c>
      <c r="V12" s="12">
        <v>0</v>
      </c>
      <c r="W12" s="12">
        <v>2.4775</v>
      </c>
      <c r="X12" s="12">
        <v>4932.5</v>
      </c>
      <c r="Y12" s="12">
        <f t="shared" si="6"/>
        <v>-3.9999999999999986E-4</v>
      </c>
      <c r="Z12" s="12">
        <f t="shared" si="6"/>
        <v>-2.0000000000000006E-4</v>
      </c>
      <c r="AA12" s="5">
        <v>2</v>
      </c>
      <c r="AE12">
        <v>9</v>
      </c>
      <c r="AF12" s="12">
        <v>0.38601386240417895</v>
      </c>
      <c r="AG12" s="12">
        <v>2.0000000000000001E-4</v>
      </c>
      <c r="AH12" s="22">
        <f t="shared" si="1"/>
        <v>6.7235440629997154E-4</v>
      </c>
      <c r="AI12" s="12">
        <f t="shared" si="0"/>
        <v>7.7202772480835792E-5</v>
      </c>
      <c r="AJ12" s="22">
        <v>9.2306672367591623E-4</v>
      </c>
      <c r="AK12" s="23">
        <f t="shared" si="2"/>
        <v>0.72839198841711417</v>
      </c>
      <c r="AL12" s="36">
        <f t="shared" si="3"/>
        <v>0.27160801158288583</v>
      </c>
      <c r="AM12" s="36">
        <f t="shared" si="4"/>
        <v>0.72839198841711417</v>
      </c>
      <c r="AN12" s="27">
        <v>20</v>
      </c>
      <c r="AO12">
        <v>300</v>
      </c>
      <c r="AP12">
        <f t="shared" si="5"/>
        <v>223.94975675679197</v>
      </c>
      <c r="BB12" s="54"/>
    </row>
    <row r="13" spans="1:54" x14ac:dyDescent="0.25">
      <c r="B13" s="5">
        <v>6</v>
      </c>
      <c r="C13" s="12">
        <v>152752118965.37198</v>
      </c>
      <c r="D13" s="12">
        <v>152752118965.37198</v>
      </c>
      <c r="E13" s="12">
        <v>0.52243940798157662</v>
      </c>
      <c r="F13" s="12">
        <v>0</v>
      </c>
      <c r="G13" s="12">
        <v>49316666666.666702</v>
      </c>
      <c r="H13" s="12">
        <v>50195000000</v>
      </c>
      <c r="I13" s="12">
        <v>50195000000</v>
      </c>
      <c r="J13" s="12">
        <v>-7.9972565157750074E-12</v>
      </c>
      <c r="K13" s="12">
        <v>-7.9972565157750074E-12</v>
      </c>
      <c r="L13" s="12">
        <v>0</v>
      </c>
      <c r="M13" s="12">
        <v>2.0000000000000001E-4</v>
      </c>
      <c r="N13" s="12">
        <v>304.65749999999991</v>
      </c>
      <c r="O13" s="12">
        <v>304.65749999999991</v>
      </c>
      <c r="P13" s="12">
        <v>5.6491583333333337E-9</v>
      </c>
      <c r="Q13" s="12">
        <v>0</v>
      </c>
      <c r="R13" s="12">
        <v>8.6841666666666659E-5</v>
      </c>
      <c r="S13" s="12">
        <v>1.2184166666666666E-5</v>
      </c>
      <c r="T13" s="12">
        <v>1.2184166666666666E-5</v>
      </c>
      <c r="U13" s="12">
        <v>0</v>
      </c>
      <c r="V13" s="12">
        <v>0</v>
      </c>
      <c r="W13" s="12">
        <v>2.7258333333333331</v>
      </c>
      <c r="X13" s="12">
        <v>5344.166666666667</v>
      </c>
      <c r="Y13" s="12">
        <f t="shared" si="6"/>
        <v>-1.9999999999999985E-4</v>
      </c>
      <c r="Z13" s="12">
        <f t="shared" si="6"/>
        <v>0</v>
      </c>
      <c r="AA13" s="5">
        <v>2</v>
      </c>
      <c r="AE13">
        <v>10</v>
      </c>
      <c r="AF13" s="12">
        <v>0.40125385136254571</v>
      </c>
      <c r="AG13" s="12">
        <v>2.0000000000000001E-4</v>
      </c>
      <c r="AH13" s="22">
        <f t="shared" si="1"/>
        <v>7.5260517657248064E-4</v>
      </c>
      <c r="AI13" s="12">
        <f t="shared" si="0"/>
        <v>8.0250770272509146E-5</v>
      </c>
      <c r="AJ13" s="22">
        <v>9.2306672367591623E-4</v>
      </c>
      <c r="AK13" s="23">
        <f t="shared" si="2"/>
        <v>0.81533128350179407</v>
      </c>
      <c r="AL13" s="36">
        <f t="shared" si="3"/>
        <v>0.18466871649820593</v>
      </c>
      <c r="AM13" s="36">
        <f t="shared" si="4"/>
        <v>0.81533128350179407</v>
      </c>
      <c r="AN13" s="27">
        <v>20</v>
      </c>
      <c r="AO13">
        <v>300</v>
      </c>
      <c r="AP13">
        <f t="shared" si="5"/>
        <v>248.29275938050233</v>
      </c>
      <c r="BB13" s="54"/>
    </row>
    <row r="14" spans="1:54" x14ac:dyDescent="0.25">
      <c r="B14" s="5">
        <v>7</v>
      </c>
      <c r="C14" s="12">
        <v>148496284438.45309</v>
      </c>
      <c r="D14" s="12">
        <v>148496284438.45309</v>
      </c>
      <c r="E14" s="12">
        <v>0.51068610104754686</v>
      </c>
      <c r="F14" s="12">
        <v>0</v>
      </c>
      <c r="G14" s="12">
        <v>48316666666.666664</v>
      </c>
      <c r="H14" s="12">
        <v>50145000000</v>
      </c>
      <c r="I14" s="12">
        <v>50145000000</v>
      </c>
      <c r="J14" s="12">
        <v>-9.5061728395061401E-12</v>
      </c>
      <c r="K14" s="12">
        <v>-9.5061728395061401E-12</v>
      </c>
      <c r="L14" s="12">
        <v>0</v>
      </c>
      <c r="M14" s="12">
        <v>2.0000000000000001E-4</v>
      </c>
      <c r="N14" s="12">
        <v>256.29916666666662</v>
      </c>
      <c r="O14" s="12">
        <v>256.29916666666662</v>
      </c>
      <c r="P14" s="12">
        <v>6.6980750000000006E-9</v>
      </c>
      <c r="Q14" s="12">
        <v>0</v>
      </c>
      <c r="R14" s="12">
        <v>7.4591666666666659E-5</v>
      </c>
      <c r="S14" s="12">
        <v>1.2659166666666666E-5</v>
      </c>
      <c r="T14" s="12">
        <v>1.2659166666666666E-5</v>
      </c>
      <c r="U14" s="12">
        <v>0</v>
      </c>
      <c r="V14" s="12">
        <v>0</v>
      </c>
      <c r="W14" s="12">
        <v>2.7841666666666667</v>
      </c>
      <c r="X14" s="12">
        <v>5385.833333333333</v>
      </c>
      <c r="Y14" s="12">
        <f t="shared" si="6"/>
        <v>0</v>
      </c>
      <c r="Z14" s="12">
        <f t="shared" si="6"/>
        <v>2.0000000000000001E-4</v>
      </c>
      <c r="AA14" s="5">
        <v>2</v>
      </c>
      <c r="AE14">
        <v>11</v>
      </c>
      <c r="AF14">
        <v>0.45230773551717801</v>
      </c>
      <c r="AG14">
        <v>2.0000000000000001E-4</v>
      </c>
      <c r="AH14" s="22">
        <f t="shared" si="1"/>
        <v>8.4306672367591624E-4</v>
      </c>
      <c r="AI14" s="12">
        <f t="shared" si="0"/>
        <v>9.0461547103435608E-5</v>
      </c>
      <c r="AJ14" s="22">
        <v>9.2306672367591623E-4</v>
      </c>
      <c r="AK14" s="23">
        <f t="shared" si="2"/>
        <v>0.9133323757123244</v>
      </c>
      <c r="AL14" s="36">
        <f t="shared" si="3"/>
        <v>8.6667624287675604E-2</v>
      </c>
      <c r="AM14" s="36">
        <f t="shared" si="4"/>
        <v>0.9133323757123244</v>
      </c>
      <c r="AN14" s="27">
        <v>20</v>
      </c>
      <c r="AO14">
        <v>300</v>
      </c>
      <c r="AP14">
        <f t="shared" si="5"/>
        <v>275.73306519945083</v>
      </c>
      <c r="BB14" s="54"/>
    </row>
    <row r="15" spans="1:54" x14ac:dyDescent="0.25">
      <c r="B15" s="5">
        <v>8</v>
      </c>
      <c r="C15" s="12">
        <v>133852573932.092</v>
      </c>
      <c r="D15" s="12">
        <v>133852573932.092</v>
      </c>
      <c r="E15" s="12">
        <v>0.46330777656078859</v>
      </c>
      <c r="F15" s="12">
        <v>0</v>
      </c>
      <c r="G15" s="12">
        <v>43950000000</v>
      </c>
      <c r="H15" s="12">
        <v>46635000000</v>
      </c>
      <c r="I15" s="12">
        <v>46635000000</v>
      </c>
      <c r="J15" s="12">
        <v>-1.041152263374482E-11</v>
      </c>
      <c r="K15" s="12">
        <v>-1.041152263374482E-11</v>
      </c>
      <c r="L15" s="12">
        <v>0</v>
      </c>
      <c r="M15" s="12">
        <v>2.0000000000000001E-4</v>
      </c>
      <c r="N15" s="12">
        <v>188.59749999999997</v>
      </c>
      <c r="O15" s="12">
        <v>188.59749999999997</v>
      </c>
      <c r="P15" s="12">
        <v>7.3212249999999996E-9</v>
      </c>
      <c r="Q15" s="12">
        <v>0</v>
      </c>
      <c r="R15" s="12">
        <v>5.6774999999999998E-5</v>
      </c>
      <c r="S15" s="12">
        <v>1.2277499999999999E-5</v>
      </c>
      <c r="T15" s="12">
        <v>1.2277499999999999E-5</v>
      </c>
      <c r="U15" s="12">
        <v>0</v>
      </c>
      <c r="V15" s="12">
        <v>0</v>
      </c>
      <c r="W15" s="12">
        <v>2.6524999999999999</v>
      </c>
      <c r="X15" s="12">
        <v>5057.5</v>
      </c>
      <c r="Y15" s="12">
        <f t="shared" si="6"/>
        <v>2.0000000000000001E-4</v>
      </c>
      <c r="Z15" s="12">
        <f t="shared" si="6"/>
        <v>4.0000000000000002E-4</v>
      </c>
      <c r="AA15" s="5">
        <v>2</v>
      </c>
      <c r="AE15">
        <v>12</v>
      </c>
      <c r="AF15">
        <v>0.4</v>
      </c>
      <c r="AG15">
        <v>2.0000000000000001E-4</v>
      </c>
      <c r="AH15" s="22">
        <f t="shared" si="1"/>
        <v>9.2306672367591623E-4</v>
      </c>
      <c r="AI15" s="12">
        <f t="shared" si="0"/>
        <v>8.0000000000000007E-5</v>
      </c>
      <c r="AJ15" s="22">
        <v>9.2306672367591623E-4</v>
      </c>
      <c r="AK15" s="23">
        <f t="shared" si="2"/>
        <v>1</v>
      </c>
      <c r="AL15" s="36">
        <f t="shared" si="3"/>
        <v>0</v>
      </c>
      <c r="AM15" s="36">
        <f t="shared" si="4"/>
        <v>1</v>
      </c>
      <c r="AN15" s="27">
        <v>20</v>
      </c>
      <c r="AO15">
        <v>300</v>
      </c>
      <c r="AP15">
        <f t="shared" si="5"/>
        <v>300</v>
      </c>
      <c r="BB15" s="54"/>
    </row>
    <row r="16" spans="1:54" x14ac:dyDescent="0.25">
      <c r="B16" s="5">
        <v>9</v>
      </c>
      <c r="C16" s="12">
        <v>119208863425.7309</v>
      </c>
      <c r="D16" s="12">
        <v>119208863425.7309</v>
      </c>
      <c r="E16" s="12">
        <v>0.41592945207403031</v>
      </c>
      <c r="F16" s="12">
        <v>0</v>
      </c>
      <c r="G16" s="12">
        <v>39583333333.333336</v>
      </c>
      <c r="H16" s="12">
        <v>43125000000</v>
      </c>
      <c r="I16" s="12">
        <v>43125000000</v>
      </c>
      <c r="J16" s="12">
        <v>-1.1316872427983498E-11</v>
      </c>
      <c r="K16" s="12">
        <v>-1.1316872427983498E-11</v>
      </c>
      <c r="L16" s="12">
        <v>0</v>
      </c>
      <c r="M16" s="12">
        <v>2.0000000000000001E-4</v>
      </c>
      <c r="N16" s="12">
        <v>120.8958333333333</v>
      </c>
      <c r="O16" s="12">
        <v>120.8958333333333</v>
      </c>
      <c r="P16" s="12">
        <v>7.9443750000000003E-9</v>
      </c>
      <c r="Q16" s="12">
        <v>0</v>
      </c>
      <c r="R16" s="12">
        <v>3.8958333333333323E-5</v>
      </c>
      <c r="S16" s="12">
        <v>1.1895833333333332E-5</v>
      </c>
      <c r="T16" s="12">
        <v>1.1895833333333332E-5</v>
      </c>
      <c r="U16" s="12">
        <v>0</v>
      </c>
      <c r="V16" s="12">
        <v>0</v>
      </c>
      <c r="W16" s="12">
        <v>2.5208333333333335</v>
      </c>
      <c r="X16" s="12">
        <v>4729.166666666667</v>
      </c>
      <c r="Y16" s="12">
        <f t="shared" si="6"/>
        <v>4.0000000000000002E-4</v>
      </c>
      <c r="Z16" s="12">
        <f t="shared" si="6"/>
        <v>6.0000000000000006E-4</v>
      </c>
      <c r="AA16" s="5">
        <v>2</v>
      </c>
      <c r="BB16" s="54"/>
    </row>
    <row r="17" spans="1:54" x14ac:dyDescent="0.25">
      <c r="B17" s="5">
        <v>10</v>
      </c>
      <c r="C17" s="12">
        <v>104565152919.36978</v>
      </c>
      <c r="D17" s="12">
        <v>104565152919.36978</v>
      </c>
      <c r="E17" s="12">
        <v>0.36855112758727215</v>
      </c>
      <c r="F17" s="12">
        <v>0</v>
      </c>
      <c r="G17" s="12">
        <v>35216666666.666664</v>
      </c>
      <c r="H17" s="12">
        <v>39615000000</v>
      </c>
      <c r="I17" s="12">
        <v>39615000000</v>
      </c>
      <c r="J17" s="12">
        <v>-1.2222222222222179E-11</v>
      </c>
      <c r="K17" s="12">
        <v>-1.2222222222222179E-11</v>
      </c>
      <c r="L17" s="12">
        <v>0</v>
      </c>
      <c r="M17" s="12">
        <v>2.0000000000000001E-4</v>
      </c>
      <c r="N17" s="12">
        <v>53.194166666666646</v>
      </c>
      <c r="O17" s="12">
        <v>53.194166666666646</v>
      </c>
      <c r="P17" s="12">
        <v>8.5675250000000001E-9</v>
      </c>
      <c r="Q17" s="12">
        <v>0</v>
      </c>
      <c r="R17" s="12">
        <v>2.1141666666666664E-5</v>
      </c>
      <c r="S17" s="12">
        <v>1.1514166666666666E-5</v>
      </c>
      <c r="T17" s="12">
        <v>1.1514166666666666E-5</v>
      </c>
      <c r="U17" s="12">
        <v>0</v>
      </c>
      <c r="V17" s="12">
        <v>0</v>
      </c>
      <c r="W17" s="12">
        <v>2.3891666666666667</v>
      </c>
      <c r="X17" s="12">
        <v>4400.833333333333</v>
      </c>
      <c r="Y17" s="12">
        <f t="shared" si="6"/>
        <v>6.0000000000000006E-4</v>
      </c>
      <c r="Z17" s="12">
        <f t="shared" si="6"/>
        <v>8.0000000000000004E-4</v>
      </c>
      <c r="AA17" s="5">
        <v>2</v>
      </c>
      <c r="BB17" s="54"/>
    </row>
    <row r="18" spans="1:54" x14ac:dyDescent="0.25">
      <c r="B18" s="5">
        <v>11</v>
      </c>
      <c r="C18" s="12">
        <v>89921442413.008667</v>
      </c>
      <c r="D18" s="12">
        <v>89921442413.008667</v>
      </c>
      <c r="E18" s="12">
        <v>0.32117280310051394</v>
      </c>
      <c r="F18" s="12">
        <v>0</v>
      </c>
      <c r="G18" s="12">
        <v>30850000000</v>
      </c>
      <c r="H18" s="12">
        <v>36105000000</v>
      </c>
      <c r="I18" s="12">
        <v>36105000000</v>
      </c>
      <c r="J18" s="12">
        <v>-1.312757201646086E-11</v>
      </c>
      <c r="K18" s="12">
        <v>-1.312757201646086E-11</v>
      </c>
      <c r="L18" s="12">
        <v>0</v>
      </c>
      <c r="M18" s="12">
        <v>2.0000000000000001E-4</v>
      </c>
      <c r="N18" s="12">
        <v>-14.507500000000007</v>
      </c>
      <c r="O18" s="12">
        <v>-14.507500000000007</v>
      </c>
      <c r="P18" s="12">
        <v>9.1906749999999984E-9</v>
      </c>
      <c r="Q18" s="12">
        <v>0</v>
      </c>
      <c r="R18" s="12">
        <v>3.3249999999999995E-6</v>
      </c>
      <c r="S18" s="12">
        <v>1.1132499999999999E-5</v>
      </c>
      <c r="T18" s="12">
        <v>1.1132499999999999E-5</v>
      </c>
      <c r="U18" s="12">
        <v>0</v>
      </c>
      <c r="V18" s="12">
        <v>0</v>
      </c>
      <c r="W18" s="12">
        <v>2.2575000000000003</v>
      </c>
      <c r="X18" s="12">
        <v>4072.5</v>
      </c>
      <c r="Y18" s="12">
        <f t="shared" si="6"/>
        <v>8.0000000000000004E-4</v>
      </c>
      <c r="Z18" s="12">
        <f t="shared" si="6"/>
        <v>1E-3</v>
      </c>
      <c r="AA18" s="5">
        <v>2</v>
      </c>
      <c r="BB18" s="54"/>
    </row>
    <row r="19" spans="1:54" x14ac:dyDescent="0.25">
      <c r="A19" t="s">
        <v>282</v>
      </c>
      <c r="B19" s="14">
        <v>12</v>
      </c>
      <c r="C19" s="12">
        <v>75277731906.647552</v>
      </c>
      <c r="D19" s="12">
        <v>75277731906.647552</v>
      </c>
      <c r="E19" s="12">
        <v>0.27379447861375561</v>
      </c>
      <c r="F19" s="12">
        <v>0</v>
      </c>
      <c r="G19" s="12">
        <v>26483333333.333328</v>
      </c>
      <c r="H19" s="12">
        <v>32594999999.999996</v>
      </c>
      <c r="I19" s="12">
        <v>32594999999.999996</v>
      </c>
      <c r="J19" s="12">
        <v>-1.4032921810699541E-11</v>
      </c>
      <c r="K19" s="12">
        <v>-1.4032921810699541E-11</v>
      </c>
      <c r="L19" s="12">
        <v>0</v>
      </c>
      <c r="M19" s="12">
        <v>2.0000000000000001E-4</v>
      </c>
      <c r="N19" s="12">
        <v>-82.209166666666761</v>
      </c>
      <c r="O19" s="12">
        <v>-82.209166666666761</v>
      </c>
      <c r="P19" s="12">
        <v>9.8138249999999999E-9</v>
      </c>
      <c r="Q19" s="12">
        <v>0</v>
      </c>
      <c r="R19" s="12">
        <v>-1.4491666666666689E-5</v>
      </c>
      <c r="S19" s="12">
        <v>1.0750833333333332E-5</v>
      </c>
      <c r="T19" s="12">
        <v>1.0750833333333332E-5</v>
      </c>
      <c r="U19" s="12">
        <v>0</v>
      </c>
      <c r="V19" s="12">
        <v>0</v>
      </c>
      <c r="W19" s="12">
        <v>2.125833333333333</v>
      </c>
      <c r="X19" s="12">
        <v>3744.1666666666665</v>
      </c>
      <c r="Y19" s="12">
        <f t="shared" si="6"/>
        <v>1E-3</v>
      </c>
      <c r="Z19" s="12">
        <f t="shared" si="6"/>
        <v>1.2000000000000001E-3</v>
      </c>
      <c r="AA19" s="5">
        <v>2</v>
      </c>
      <c r="BB19" s="54"/>
    </row>
    <row r="20" spans="1:54" x14ac:dyDescent="0.25"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5"/>
      <c r="BB20" s="54"/>
    </row>
    <row r="21" spans="1:54" x14ac:dyDescent="0.25"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5"/>
      <c r="BB21" s="54"/>
    </row>
    <row r="22" spans="1:54" x14ac:dyDescent="0.25"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5"/>
      <c r="BB22" s="54"/>
    </row>
    <row r="23" spans="1:54" x14ac:dyDescent="0.25">
      <c r="B23" s="3" t="s">
        <v>0</v>
      </c>
      <c r="C23" s="3" t="s">
        <v>1</v>
      </c>
      <c r="D23" s="3" t="s">
        <v>2</v>
      </c>
      <c r="E23" s="3" t="s">
        <v>3</v>
      </c>
      <c r="F23" s="3" t="s">
        <v>4</v>
      </c>
      <c r="G23" s="3" t="s">
        <v>232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10</v>
      </c>
      <c r="M23" s="3" t="s">
        <v>11</v>
      </c>
      <c r="N23" s="3" t="s">
        <v>12</v>
      </c>
      <c r="O23" s="3" t="s">
        <v>13</v>
      </c>
      <c r="P23" s="3" t="s">
        <v>14</v>
      </c>
      <c r="Q23" s="3" t="s">
        <v>15</v>
      </c>
      <c r="R23" s="3" t="s">
        <v>16</v>
      </c>
      <c r="S23" s="3" t="s">
        <v>21</v>
      </c>
      <c r="T23" s="3" t="s">
        <v>22</v>
      </c>
      <c r="U23" s="3" t="s">
        <v>23</v>
      </c>
      <c r="V23" s="3" t="s">
        <v>24</v>
      </c>
      <c r="W23" s="3" t="s">
        <v>83</v>
      </c>
      <c r="X23" s="3" t="s">
        <v>17</v>
      </c>
      <c r="Y23" s="3" t="s">
        <v>18</v>
      </c>
      <c r="Z23" s="3" t="s">
        <v>19</v>
      </c>
      <c r="AA23" s="3" t="s">
        <v>20</v>
      </c>
      <c r="BB23" s="54"/>
    </row>
    <row r="24" spans="1:54" x14ac:dyDescent="0.25">
      <c r="A24" t="s">
        <v>295</v>
      </c>
      <c r="B24" s="14">
        <v>1</v>
      </c>
      <c r="C24" s="12">
        <v>75277731906.647552</v>
      </c>
      <c r="D24" s="12">
        <v>75277731906.647552</v>
      </c>
      <c r="E24" s="12">
        <v>0.27379447861375561</v>
      </c>
      <c r="F24" s="12">
        <v>0</v>
      </c>
      <c r="G24" s="12">
        <v>26483333333.333328</v>
      </c>
      <c r="H24" s="12">
        <v>32594999999.999996</v>
      </c>
      <c r="I24" s="12">
        <v>32594999999.999996</v>
      </c>
      <c r="J24" s="12">
        <v>-1.4032921810699541E-11</v>
      </c>
      <c r="K24" s="12">
        <v>-1.4032921810699541E-11</v>
      </c>
      <c r="L24" s="12">
        <v>0</v>
      </c>
      <c r="M24" s="12">
        <v>2.0000000000000001E-4</v>
      </c>
      <c r="N24" s="12">
        <v>-82.209166666666761</v>
      </c>
      <c r="O24" s="12">
        <v>-82.209166666666761</v>
      </c>
      <c r="P24" s="12">
        <v>9.8138249999999999E-9</v>
      </c>
      <c r="Q24" s="12">
        <v>0</v>
      </c>
      <c r="R24" s="12">
        <v>-1.4491666666666689E-5</v>
      </c>
      <c r="S24" s="12">
        <v>1.0750833333333332E-5</v>
      </c>
      <c r="T24" s="12">
        <v>1.0750833333333332E-5</v>
      </c>
      <c r="U24" s="12">
        <v>0</v>
      </c>
      <c r="V24" s="12">
        <v>0</v>
      </c>
      <c r="W24" s="12">
        <v>2.125833333333333</v>
      </c>
      <c r="X24" s="12">
        <v>3744.1666666666665</v>
      </c>
      <c r="Y24" s="12">
        <v>-1.1999999999999999E-3</v>
      </c>
      <c r="Z24" s="12">
        <v>-1E-3</v>
      </c>
      <c r="AA24" s="5">
        <v>2</v>
      </c>
      <c r="BB24" s="54"/>
    </row>
    <row r="25" spans="1:54" x14ac:dyDescent="0.25">
      <c r="B25" s="5">
        <v>2</v>
      </c>
      <c r="C25" s="12">
        <v>89921442413.008667</v>
      </c>
      <c r="D25" s="12">
        <v>89921442413.008667</v>
      </c>
      <c r="E25" s="12">
        <v>0.32117280310051394</v>
      </c>
      <c r="F25" s="12">
        <v>0</v>
      </c>
      <c r="G25" s="12">
        <v>30850000000</v>
      </c>
      <c r="H25" s="12">
        <v>36105000000</v>
      </c>
      <c r="I25" s="12">
        <v>36105000000</v>
      </c>
      <c r="J25" s="12">
        <v>-1.312757201646086E-11</v>
      </c>
      <c r="K25" s="12">
        <v>-1.312757201646086E-11</v>
      </c>
      <c r="L25" s="12">
        <v>0</v>
      </c>
      <c r="M25" s="12">
        <v>2.0000000000000001E-4</v>
      </c>
      <c r="N25" s="12">
        <v>-14.507500000000007</v>
      </c>
      <c r="O25" s="12">
        <v>-14.507500000000007</v>
      </c>
      <c r="P25" s="12">
        <v>9.1906749999999984E-9</v>
      </c>
      <c r="Q25" s="12">
        <v>0</v>
      </c>
      <c r="R25" s="12">
        <v>3.3249999999999995E-6</v>
      </c>
      <c r="S25" s="12">
        <v>1.1132499999999999E-5</v>
      </c>
      <c r="T25" s="12">
        <v>1.1132499999999999E-5</v>
      </c>
      <c r="U25" s="12">
        <v>0</v>
      </c>
      <c r="V25" s="12">
        <v>0</v>
      </c>
      <c r="W25" s="12">
        <v>2.2575000000000003</v>
      </c>
      <c r="X25" s="12">
        <v>4072.5</v>
      </c>
      <c r="Y25" s="12">
        <f t="shared" ref="Y25:Z25" si="7">Y24+0.0002</f>
        <v>-9.999999999999998E-4</v>
      </c>
      <c r="Z25" s="12">
        <f t="shared" si="7"/>
        <v>-8.0000000000000004E-4</v>
      </c>
      <c r="AA25" s="5">
        <v>2</v>
      </c>
      <c r="BB25" s="54"/>
    </row>
    <row r="26" spans="1:54" x14ac:dyDescent="0.25">
      <c r="B26" s="5">
        <v>3</v>
      </c>
      <c r="C26" s="12">
        <v>104565152919.36978</v>
      </c>
      <c r="D26" s="12">
        <v>104565152919.36978</v>
      </c>
      <c r="E26" s="12">
        <v>0.36855112758727215</v>
      </c>
      <c r="F26" s="12">
        <v>0</v>
      </c>
      <c r="G26" s="12">
        <v>35216666666.666664</v>
      </c>
      <c r="H26" s="12">
        <v>39615000000</v>
      </c>
      <c r="I26" s="12">
        <v>39615000000</v>
      </c>
      <c r="J26" s="12">
        <v>-1.2222222222222179E-11</v>
      </c>
      <c r="K26" s="12">
        <v>-1.2222222222222179E-11</v>
      </c>
      <c r="L26" s="12">
        <v>0</v>
      </c>
      <c r="M26" s="12">
        <v>2.0000000000000001E-4</v>
      </c>
      <c r="N26" s="12">
        <v>53.194166666666646</v>
      </c>
      <c r="O26" s="12">
        <v>53.194166666666646</v>
      </c>
      <c r="P26" s="12">
        <v>8.5675250000000001E-9</v>
      </c>
      <c r="Q26" s="12">
        <v>0</v>
      </c>
      <c r="R26" s="12">
        <v>2.1141666666666664E-5</v>
      </c>
      <c r="S26" s="12">
        <v>1.1514166666666666E-5</v>
      </c>
      <c r="T26" s="12">
        <v>1.1514166666666666E-5</v>
      </c>
      <c r="U26" s="12">
        <v>0</v>
      </c>
      <c r="V26" s="12">
        <v>0</v>
      </c>
      <c r="W26" s="12">
        <v>2.3891666666666667</v>
      </c>
      <c r="X26" s="12">
        <v>4400.833333333333</v>
      </c>
      <c r="Y26" s="12">
        <f t="shared" ref="Y26:Z26" si="8">Y25+0.0002</f>
        <v>-7.9999999999999982E-4</v>
      </c>
      <c r="Z26" s="12">
        <f t="shared" si="8"/>
        <v>-6.0000000000000006E-4</v>
      </c>
      <c r="AA26" s="5">
        <v>2</v>
      </c>
      <c r="BB26" s="54"/>
    </row>
    <row r="27" spans="1:54" x14ac:dyDescent="0.25">
      <c r="B27" s="5">
        <v>4</v>
      </c>
      <c r="C27" s="12">
        <v>119208863425.7309</v>
      </c>
      <c r="D27" s="12">
        <v>119208863425.7309</v>
      </c>
      <c r="E27" s="12">
        <v>0.41592945207403031</v>
      </c>
      <c r="F27" s="12">
        <v>0</v>
      </c>
      <c r="G27" s="12">
        <v>39583333333.333336</v>
      </c>
      <c r="H27" s="12">
        <v>43125000000</v>
      </c>
      <c r="I27" s="12">
        <v>43125000000</v>
      </c>
      <c r="J27" s="12">
        <v>-1.1316872427983498E-11</v>
      </c>
      <c r="K27" s="12">
        <v>-1.1316872427983498E-11</v>
      </c>
      <c r="L27" s="12">
        <v>0</v>
      </c>
      <c r="M27" s="12">
        <v>2.0000000000000001E-4</v>
      </c>
      <c r="N27" s="12">
        <v>120.8958333333333</v>
      </c>
      <c r="O27" s="12">
        <v>120.8958333333333</v>
      </c>
      <c r="P27" s="12">
        <v>7.9443750000000003E-9</v>
      </c>
      <c r="Q27" s="12">
        <v>0</v>
      </c>
      <c r="R27" s="12">
        <v>3.8958333333333323E-5</v>
      </c>
      <c r="S27" s="12">
        <v>1.1895833333333332E-5</v>
      </c>
      <c r="T27" s="12">
        <v>1.1895833333333332E-5</v>
      </c>
      <c r="U27" s="12">
        <v>0</v>
      </c>
      <c r="V27" s="12">
        <v>0</v>
      </c>
      <c r="W27" s="12">
        <v>2.5208333333333335</v>
      </c>
      <c r="X27" s="12">
        <v>4729.166666666667</v>
      </c>
      <c r="Y27" s="12">
        <f t="shared" ref="Y27:Z27" si="9">Y26+0.0002</f>
        <v>-5.9999999999999984E-4</v>
      </c>
      <c r="Z27" s="12">
        <f t="shared" si="9"/>
        <v>-4.0000000000000007E-4</v>
      </c>
      <c r="AA27" s="5">
        <v>2</v>
      </c>
      <c r="BB27" s="54"/>
    </row>
    <row r="28" spans="1:54" x14ac:dyDescent="0.25">
      <c r="B28" s="5">
        <v>5</v>
      </c>
      <c r="C28" s="12">
        <v>133852573932.092</v>
      </c>
      <c r="D28" s="12">
        <v>133852573932.092</v>
      </c>
      <c r="E28" s="12">
        <v>0.46330777656078859</v>
      </c>
      <c r="F28" s="12">
        <v>0</v>
      </c>
      <c r="G28" s="12">
        <v>43950000000</v>
      </c>
      <c r="H28" s="12">
        <v>46635000000</v>
      </c>
      <c r="I28" s="12">
        <v>46635000000</v>
      </c>
      <c r="J28" s="12">
        <v>-1.041152263374482E-11</v>
      </c>
      <c r="K28" s="12">
        <v>-1.041152263374482E-11</v>
      </c>
      <c r="L28" s="12">
        <v>0</v>
      </c>
      <c r="M28" s="12">
        <v>2.0000000000000001E-4</v>
      </c>
      <c r="N28" s="12">
        <v>188.59749999999997</v>
      </c>
      <c r="O28" s="12">
        <v>188.59749999999997</v>
      </c>
      <c r="P28" s="12">
        <v>7.3212249999999996E-9</v>
      </c>
      <c r="Q28" s="12">
        <v>0</v>
      </c>
      <c r="R28" s="12">
        <v>5.6774999999999998E-5</v>
      </c>
      <c r="S28" s="12">
        <v>1.2277499999999999E-5</v>
      </c>
      <c r="T28" s="12">
        <v>1.2277499999999999E-5</v>
      </c>
      <c r="U28" s="12">
        <v>0</v>
      </c>
      <c r="V28" s="12">
        <v>0</v>
      </c>
      <c r="W28" s="12">
        <v>2.6524999999999999</v>
      </c>
      <c r="X28" s="12">
        <v>5057.5</v>
      </c>
      <c r="Y28" s="12">
        <f t="shared" ref="Y28:Z28" si="10">Y27+0.0002</f>
        <v>-3.9999999999999986E-4</v>
      </c>
      <c r="Z28" s="12">
        <f t="shared" si="10"/>
        <v>-2.0000000000000006E-4</v>
      </c>
      <c r="AA28" s="5">
        <v>2</v>
      </c>
      <c r="BB28" s="54"/>
    </row>
    <row r="29" spans="1:54" x14ac:dyDescent="0.25">
      <c r="B29" s="5">
        <v>6</v>
      </c>
      <c r="C29" s="12">
        <v>148496284438.45309</v>
      </c>
      <c r="D29" s="12">
        <v>148496284438.45309</v>
      </c>
      <c r="E29" s="12">
        <v>0.51068610104754686</v>
      </c>
      <c r="F29" s="12">
        <v>0</v>
      </c>
      <c r="G29" s="12">
        <v>48316666666.666664</v>
      </c>
      <c r="H29" s="12">
        <v>50145000000</v>
      </c>
      <c r="I29" s="12">
        <v>50145000000</v>
      </c>
      <c r="J29" s="12">
        <v>-9.5061728395061401E-12</v>
      </c>
      <c r="K29" s="12">
        <v>-9.5061728395061401E-12</v>
      </c>
      <c r="L29" s="12">
        <v>0</v>
      </c>
      <c r="M29" s="12">
        <v>2.0000000000000001E-4</v>
      </c>
      <c r="N29" s="12">
        <v>256.29916666666662</v>
      </c>
      <c r="O29" s="12">
        <v>256.29916666666662</v>
      </c>
      <c r="P29" s="12">
        <v>6.6980750000000006E-9</v>
      </c>
      <c r="Q29" s="12">
        <v>0</v>
      </c>
      <c r="R29" s="12">
        <v>7.4591666666666659E-5</v>
      </c>
      <c r="S29" s="12">
        <v>1.2659166666666666E-5</v>
      </c>
      <c r="T29" s="12">
        <v>1.2659166666666666E-5</v>
      </c>
      <c r="U29" s="12">
        <v>0</v>
      </c>
      <c r="V29" s="12">
        <v>0</v>
      </c>
      <c r="W29" s="12">
        <v>2.7841666666666667</v>
      </c>
      <c r="X29" s="12">
        <v>5385.833333333333</v>
      </c>
      <c r="Y29" s="12">
        <f t="shared" ref="Y29:Z29" si="11">Y28+0.0002</f>
        <v>-1.9999999999999985E-4</v>
      </c>
      <c r="Z29" s="12">
        <f t="shared" si="11"/>
        <v>0</v>
      </c>
      <c r="AA29" s="5">
        <v>2</v>
      </c>
      <c r="BB29" s="54"/>
    </row>
    <row r="30" spans="1:54" x14ac:dyDescent="0.25">
      <c r="B30" s="5">
        <v>7</v>
      </c>
      <c r="C30" s="12">
        <v>152752118965.37198</v>
      </c>
      <c r="D30" s="12">
        <v>152752118965.37198</v>
      </c>
      <c r="E30" s="12">
        <v>0.52243940798157662</v>
      </c>
      <c r="F30" s="12">
        <v>0</v>
      </c>
      <c r="G30" s="12">
        <v>49316666666.666664</v>
      </c>
      <c r="H30" s="12">
        <v>50195000000</v>
      </c>
      <c r="I30" s="12">
        <v>50195000000</v>
      </c>
      <c r="J30" s="12">
        <v>-7.9972565157750074E-12</v>
      </c>
      <c r="K30" s="12">
        <v>-7.9972565157750074E-12</v>
      </c>
      <c r="L30" s="12">
        <v>0</v>
      </c>
      <c r="M30" s="12">
        <v>2.0000000000000001E-4</v>
      </c>
      <c r="N30" s="12">
        <v>304.65749999999991</v>
      </c>
      <c r="O30" s="12">
        <v>304.65749999999991</v>
      </c>
      <c r="P30" s="12">
        <v>5.6491583333333337E-9</v>
      </c>
      <c r="Q30" s="12">
        <v>0</v>
      </c>
      <c r="R30" s="12">
        <v>8.6841666666666659E-5</v>
      </c>
      <c r="S30" s="12">
        <v>1.2184166666666666E-5</v>
      </c>
      <c r="T30" s="12">
        <v>1.2184166666666666E-5</v>
      </c>
      <c r="U30" s="12">
        <v>0</v>
      </c>
      <c r="V30" s="12">
        <v>0</v>
      </c>
      <c r="W30" s="12">
        <v>2.7258333333333331</v>
      </c>
      <c r="X30" s="12">
        <v>5344.166666666667</v>
      </c>
      <c r="Y30" s="12">
        <f t="shared" ref="Y30:Z30" si="12">Y29+0.0002</f>
        <v>0</v>
      </c>
      <c r="Z30" s="12">
        <f t="shared" si="12"/>
        <v>2.0000000000000001E-4</v>
      </c>
      <c r="AA30" s="5">
        <v>2</v>
      </c>
      <c r="BB30" s="54"/>
    </row>
    <row r="31" spans="1:54" x14ac:dyDescent="0.25">
      <c r="B31" s="5">
        <v>8</v>
      </c>
      <c r="C31" s="12">
        <v>146620077512.8486</v>
      </c>
      <c r="D31" s="12">
        <v>146620077512.8486</v>
      </c>
      <c r="E31" s="12">
        <v>0.49856769736287809</v>
      </c>
      <c r="F31" s="12">
        <v>0</v>
      </c>
      <c r="G31" s="12">
        <v>46950000000</v>
      </c>
      <c r="H31" s="12">
        <v>46785000000</v>
      </c>
      <c r="I31" s="12">
        <v>46785000000</v>
      </c>
      <c r="J31" s="12">
        <v>-5.8847736625514192E-12</v>
      </c>
      <c r="K31" s="12">
        <v>-5.8847736625514192E-12</v>
      </c>
      <c r="L31" s="12">
        <v>0</v>
      </c>
      <c r="M31" s="12">
        <v>2.0000000000000001E-4</v>
      </c>
      <c r="N31" s="12">
        <v>333.67250000000001</v>
      </c>
      <c r="O31" s="12">
        <v>333.67250000000001</v>
      </c>
      <c r="P31" s="12">
        <v>4.1744749999999999E-9</v>
      </c>
      <c r="Q31" s="12">
        <v>0</v>
      </c>
      <c r="R31" s="12">
        <v>9.3524999999999996E-5</v>
      </c>
      <c r="S31" s="12">
        <v>1.08525E-5</v>
      </c>
      <c r="T31" s="12">
        <v>1.08525E-5</v>
      </c>
      <c r="U31" s="12">
        <v>0</v>
      </c>
      <c r="V31" s="12">
        <v>0</v>
      </c>
      <c r="W31" s="12">
        <v>2.4775</v>
      </c>
      <c r="X31" s="12">
        <v>4932.5</v>
      </c>
      <c r="Y31" s="12">
        <f t="shared" ref="Y31:Z31" si="13">Y30+0.0002</f>
        <v>2.0000000000000001E-4</v>
      </c>
      <c r="Z31" s="12">
        <f t="shared" si="13"/>
        <v>4.0000000000000002E-4</v>
      </c>
      <c r="AA31" s="5">
        <v>2</v>
      </c>
      <c r="BB31" s="54"/>
    </row>
    <row r="32" spans="1:54" x14ac:dyDescent="0.25">
      <c r="B32" s="5">
        <v>9</v>
      </c>
      <c r="C32" s="12">
        <v>140488036060.32523</v>
      </c>
      <c r="D32" s="12">
        <v>140488036060.32523</v>
      </c>
      <c r="E32" s="12">
        <v>0.47469598674417945</v>
      </c>
      <c r="F32" s="12">
        <v>0</v>
      </c>
      <c r="G32" s="12">
        <v>44583333333.333336</v>
      </c>
      <c r="H32" s="12">
        <v>43375000000</v>
      </c>
      <c r="I32" s="12">
        <v>43375000000</v>
      </c>
      <c r="J32" s="12">
        <v>-3.7722908093278318E-12</v>
      </c>
      <c r="K32" s="12">
        <v>-3.7722908093278318E-12</v>
      </c>
      <c r="L32" s="12">
        <v>0</v>
      </c>
      <c r="M32" s="12">
        <v>2.0000000000000001E-4</v>
      </c>
      <c r="N32" s="12">
        <v>362.6875</v>
      </c>
      <c r="O32" s="12">
        <v>362.6875</v>
      </c>
      <c r="P32" s="12">
        <v>2.6997916666666652E-9</v>
      </c>
      <c r="Q32" s="12">
        <v>0</v>
      </c>
      <c r="R32" s="12">
        <v>1.0020833333333333E-4</v>
      </c>
      <c r="S32" s="12">
        <v>9.5208333333333321E-6</v>
      </c>
      <c r="T32" s="12">
        <v>9.5208333333333321E-6</v>
      </c>
      <c r="U32" s="12">
        <v>0</v>
      </c>
      <c r="V32" s="12">
        <v>0</v>
      </c>
      <c r="W32" s="12">
        <v>2.2291666666666665</v>
      </c>
      <c r="X32" s="12">
        <v>4520.833333333333</v>
      </c>
      <c r="Y32" s="12">
        <f t="shared" ref="Y32:Z32" si="14">Y31+0.0002</f>
        <v>4.0000000000000002E-4</v>
      </c>
      <c r="Z32" s="12">
        <f t="shared" si="14"/>
        <v>6.0000000000000006E-4</v>
      </c>
      <c r="AA32" s="5">
        <v>2</v>
      </c>
      <c r="BB32" s="54"/>
    </row>
    <row r="33" spans="1:54" x14ac:dyDescent="0.25">
      <c r="B33" s="5">
        <v>10</v>
      </c>
      <c r="C33" s="12">
        <v>134355994607.80185</v>
      </c>
      <c r="D33" s="12">
        <v>134355994607.80185</v>
      </c>
      <c r="E33" s="12">
        <v>0.45082427612548093</v>
      </c>
      <c r="F33" s="12">
        <v>0</v>
      </c>
      <c r="G33" s="12">
        <v>42216666666.666664</v>
      </c>
      <c r="H33" s="12">
        <v>39965000000</v>
      </c>
      <c r="I33" s="12">
        <v>39965000000</v>
      </c>
      <c r="J33" s="12">
        <v>-1.6598079561042456E-12</v>
      </c>
      <c r="K33" s="12">
        <v>-1.6598079561042456E-12</v>
      </c>
      <c r="L33" s="12">
        <v>0</v>
      </c>
      <c r="M33" s="12">
        <v>2.0000000000000001E-4</v>
      </c>
      <c r="N33" s="12">
        <v>391.70250000000004</v>
      </c>
      <c r="O33" s="12">
        <v>391.70250000000004</v>
      </c>
      <c r="P33" s="12">
        <v>1.225108333333331E-9</v>
      </c>
      <c r="Q33" s="12">
        <v>0</v>
      </c>
      <c r="R33" s="12">
        <v>1.0689166666666669E-4</v>
      </c>
      <c r="S33" s="12">
        <v>8.189166666666666E-6</v>
      </c>
      <c r="T33" s="12">
        <v>8.189166666666666E-6</v>
      </c>
      <c r="U33" s="12">
        <v>0</v>
      </c>
      <c r="V33" s="12">
        <v>0</v>
      </c>
      <c r="W33" s="12">
        <v>1.9808333333333334</v>
      </c>
      <c r="X33" s="12">
        <v>4109.166666666667</v>
      </c>
      <c r="Y33" s="12">
        <f t="shared" ref="Y33:Z33" si="15">Y32+0.0002</f>
        <v>6.0000000000000006E-4</v>
      </c>
      <c r="Z33" s="12">
        <f t="shared" si="15"/>
        <v>8.0000000000000004E-4</v>
      </c>
      <c r="AA33" s="5">
        <v>2</v>
      </c>
      <c r="BB33" s="54"/>
    </row>
    <row r="34" spans="1:54" x14ac:dyDescent="0.25">
      <c r="B34" s="5">
        <v>11</v>
      </c>
      <c r="C34" s="12">
        <v>128223953155.27844</v>
      </c>
      <c r="D34" s="12">
        <v>128223953155.27844</v>
      </c>
      <c r="E34" s="12">
        <v>0.4269525655067824</v>
      </c>
      <c r="F34" s="12">
        <v>0</v>
      </c>
      <c r="G34" s="12">
        <v>39850000000</v>
      </c>
      <c r="H34" s="12">
        <v>36555000000</v>
      </c>
      <c r="I34" s="12">
        <v>36555000000</v>
      </c>
      <c r="J34" s="12">
        <v>4.5267489711934183E-13</v>
      </c>
      <c r="K34" s="12">
        <v>4.5267489711934183E-13</v>
      </c>
      <c r="L34" s="12">
        <v>0</v>
      </c>
      <c r="M34" s="12">
        <v>2.0000000000000001E-4</v>
      </c>
      <c r="N34" s="12">
        <v>420.71749999999992</v>
      </c>
      <c r="O34" s="12">
        <v>420.71749999999992</v>
      </c>
      <c r="P34" s="12">
        <v>-2.4957499999999994E-10</v>
      </c>
      <c r="Q34" s="12">
        <v>0</v>
      </c>
      <c r="R34" s="12">
        <v>1.13575E-4</v>
      </c>
      <c r="S34" s="12">
        <v>6.8574999999999991E-6</v>
      </c>
      <c r="T34" s="12">
        <v>6.8574999999999991E-6</v>
      </c>
      <c r="U34" s="12">
        <v>0</v>
      </c>
      <c r="V34" s="12">
        <v>0</v>
      </c>
      <c r="W34" s="12">
        <v>1.7324999999999999</v>
      </c>
      <c r="X34" s="12">
        <v>3697.5</v>
      </c>
      <c r="Y34" s="12">
        <f t="shared" ref="Y34:Z34" si="16">Y33+0.0002</f>
        <v>8.0000000000000004E-4</v>
      </c>
      <c r="Z34" s="12">
        <f t="shared" si="16"/>
        <v>1E-3</v>
      </c>
      <c r="AA34" s="5">
        <v>2</v>
      </c>
      <c r="BB34" s="54"/>
    </row>
    <row r="35" spans="1:54" x14ac:dyDescent="0.25">
      <c r="A35" t="s">
        <v>297</v>
      </c>
      <c r="B35" s="14">
        <v>12</v>
      </c>
      <c r="C35" s="12">
        <v>122091911702.75507</v>
      </c>
      <c r="D35" s="12">
        <v>122091911702.75507</v>
      </c>
      <c r="E35" s="12">
        <v>0.40308085488808387</v>
      </c>
      <c r="F35" s="12">
        <v>0</v>
      </c>
      <c r="G35" s="12">
        <v>37483333333.333328</v>
      </c>
      <c r="H35" s="12">
        <v>33144999999.999996</v>
      </c>
      <c r="I35" s="12">
        <v>33144999999.999996</v>
      </c>
      <c r="J35" s="12">
        <v>2.56515775034293E-12</v>
      </c>
      <c r="K35" s="12">
        <v>2.56515775034293E-12</v>
      </c>
      <c r="L35" s="12">
        <v>0</v>
      </c>
      <c r="M35" s="12">
        <v>2.0000000000000001E-4</v>
      </c>
      <c r="N35" s="12">
        <v>449.73250000000002</v>
      </c>
      <c r="O35" s="12">
        <v>449.73250000000002</v>
      </c>
      <c r="P35" s="12">
        <v>-1.7242583333333362E-9</v>
      </c>
      <c r="Q35" s="12">
        <v>0</v>
      </c>
      <c r="R35" s="12">
        <v>1.2025833333333335E-4</v>
      </c>
      <c r="S35" s="12">
        <v>5.5258333333333314E-6</v>
      </c>
      <c r="T35" s="12">
        <v>5.5258333333333314E-6</v>
      </c>
      <c r="U35" s="12">
        <v>0</v>
      </c>
      <c r="V35" s="12">
        <v>0</v>
      </c>
      <c r="W35" s="12">
        <v>1.4841666666666664</v>
      </c>
      <c r="X35" s="12">
        <v>3285.8333333333326</v>
      </c>
      <c r="Y35" s="12">
        <f t="shared" ref="Y35:Z35" si="17">Y34+0.0002</f>
        <v>1E-3</v>
      </c>
      <c r="Z35" s="12">
        <f t="shared" si="17"/>
        <v>1.2000000000000001E-3</v>
      </c>
      <c r="AA35" s="5">
        <v>2</v>
      </c>
      <c r="BB35" s="54"/>
    </row>
    <row r="36" spans="1:54" x14ac:dyDescent="0.25">
      <c r="A36" s="1"/>
      <c r="B36" s="1"/>
      <c r="BB36" s="54"/>
    </row>
    <row r="37" spans="1:54" x14ac:dyDescent="0.25">
      <c r="A37" s="1"/>
      <c r="B37" s="1"/>
    </row>
    <row r="41" spans="1:54" x14ac:dyDescent="0.25">
      <c r="A41" s="50" t="s">
        <v>290</v>
      </c>
      <c r="B41" t="s">
        <v>289</v>
      </c>
    </row>
    <row r="42" spans="1:54" x14ac:dyDescent="0.25">
      <c r="A42" s="50" t="s">
        <v>276</v>
      </c>
      <c r="B42" t="s">
        <v>278</v>
      </c>
    </row>
    <row r="46" spans="1:54" x14ac:dyDescent="0.25">
      <c r="A46" t="s">
        <v>146</v>
      </c>
      <c r="B46" s="2" t="s">
        <v>108</v>
      </c>
      <c r="C46" s="2" t="s">
        <v>111</v>
      </c>
      <c r="D46" s="2" t="s">
        <v>284</v>
      </c>
      <c r="E46" s="2" t="s">
        <v>285</v>
      </c>
      <c r="F46" s="2" t="s">
        <v>286</v>
      </c>
      <c r="G46" s="2" t="s">
        <v>135</v>
      </c>
      <c r="H46" s="2" t="s">
        <v>279</v>
      </c>
      <c r="I46" s="2" t="s">
        <v>280</v>
      </c>
      <c r="J46" s="2" t="s">
        <v>287</v>
      </c>
      <c r="M46" s="12"/>
      <c r="N46" s="49"/>
      <c r="P46" s="49"/>
      <c r="Q46" s="12"/>
    </row>
    <row r="47" spans="1:54" x14ac:dyDescent="0.25">
      <c r="B47" s="1">
        <v>181353146853.14685</v>
      </c>
      <c r="C47" s="1">
        <v>130283132530.12048</v>
      </c>
      <c r="D47" s="1">
        <v>2.3999999999999998E-3</v>
      </c>
      <c r="E47">
        <v>-1.1000000000000001E-3</v>
      </c>
      <c r="F47" s="1">
        <v>1</v>
      </c>
      <c r="G47">
        <f>(0.5+E47/D47)^F47</f>
        <v>4.1666666666666574E-2</v>
      </c>
      <c r="H47" s="1">
        <v>0.2</v>
      </c>
      <c r="I47" s="1">
        <f t="shared" ref="I47:I58" si="18">4*(ABS(E47)/D47)</f>
        <v>1.8333333333333337</v>
      </c>
      <c r="J47" s="1">
        <f t="shared" ref="J47:J58" si="19">(B47-C47)*G47+C47-(B47+C47)*(H47/2)*I47</f>
        <v>75277731906.647552</v>
      </c>
      <c r="M47" s="12"/>
      <c r="N47" s="49"/>
      <c r="O47" s="12"/>
      <c r="P47" s="49"/>
      <c r="Q47" s="12"/>
    </row>
    <row r="48" spans="1:54" x14ac:dyDescent="0.25">
      <c r="B48" s="1">
        <v>181353146853.14685</v>
      </c>
      <c r="C48" s="1">
        <v>130283132530.12048</v>
      </c>
      <c r="D48" s="1">
        <v>2.3999999999999998E-3</v>
      </c>
      <c r="E48">
        <f>-0.001+0.0001</f>
        <v>-8.9999999999999998E-4</v>
      </c>
      <c r="F48" s="1">
        <v>1</v>
      </c>
      <c r="G48">
        <f>(0.5+E48/D48)^F48</f>
        <v>0.125</v>
      </c>
      <c r="H48" s="1">
        <v>0.2</v>
      </c>
      <c r="I48" s="1">
        <f t="shared" si="18"/>
        <v>1.5</v>
      </c>
      <c r="J48" s="1">
        <f t="shared" si="19"/>
        <v>89921442413.008667</v>
      </c>
      <c r="M48" s="12"/>
      <c r="N48" s="49"/>
      <c r="O48" s="12"/>
      <c r="P48" s="49"/>
      <c r="Q48" s="12"/>
    </row>
    <row r="49" spans="1:18" x14ac:dyDescent="0.25">
      <c r="A49" s="21"/>
      <c r="B49" s="1">
        <v>181353146853.14685</v>
      </c>
      <c r="C49" s="1">
        <v>130283132530.12048</v>
      </c>
      <c r="D49" s="1">
        <v>2.3999999999999998E-3</v>
      </c>
      <c r="E49">
        <f>E48+0.0002</f>
        <v>-6.9999999999999999E-4</v>
      </c>
      <c r="F49" s="1">
        <v>1</v>
      </c>
      <c r="G49">
        <f t="shared" ref="G49:G58" si="20">(0.5+E49/D49)^F49</f>
        <v>0.20833333333333331</v>
      </c>
      <c r="H49" s="1">
        <v>0.2</v>
      </c>
      <c r="I49" s="1">
        <f t="shared" si="18"/>
        <v>1.1666666666666667</v>
      </c>
      <c r="J49" s="1">
        <f t="shared" si="19"/>
        <v>104565152919.36978</v>
      </c>
      <c r="M49" s="12"/>
      <c r="N49" s="49"/>
      <c r="O49" s="12"/>
      <c r="P49" s="49"/>
      <c r="Q49" s="12"/>
    </row>
    <row r="50" spans="1:18" x14ac:dyDescent="0.25">
      <c r="B50" s="1">
        <v>181353146853.14685</v>
      </c>
      <c r="C50" s="1">
        <v>130283132530.12048</v>
      </c>
      <c r="D50" s="1">
        <v>2.3999999999999998E-3</v>
      </c>
      <c r="E50">
        <f t="shared" ref="E50:E57" si="21">E49+0.0002</f>
        <v>-5.0000000000000001E-4</v>
      </c>
      <c r="F50" s="1">
        <v>1</v>
      </c>
      <c r="G50">
        <f t="shared" si="20"/>
        <v>0.29166666666666663</v>
      </c>
      <c r="H50" s="1">
        <v>0.2</v>
      </c>
      <c r="I50" s="1">
        <f t="shared" si="18"/>
        <v>0.83333333333333337</v>
      </c>
      <c r="J50" s="1">
        <f t="shared" si="19"/>
        <v>119208863425.7309</v>
      </c>
      <c r="M50" s="12"/>
      <c r="N50" s="49"/>
      <c r="O50" s="12"/>
      <c r="P50" s="49"/>
      <c r="Q50" s="12"/>
    </row>
    <row r="51" spans="1:18" x14ac:dyDescent="0.25">
      <c r="B51" s="1">
        <v>181353146853.14685</v>
      </c>
      <c r="C51" s="1">
        <v>130283132530.12048</v>
      </c>
      <c r="D51" s="1">
        <v>2.3999999999999998E-3</v>
      </c>
      <c r="E51">
        <f t="shared" si="21"/>
        <v>-3.0000000000000003E-4</v>
      </c>
      <c r="F51" s="1">
        <v>1</v>
      </c>
      <c r="G51">
        <f t="shared" si="20"/>
        <v>0.375</v>
      </c>
      <c r="H51" s="1">
        <v>0.2</v>
      </c>
      <c r="I51" s="1">
        <f t="shared" si="18"/>
        <v>0.50000000000000011</v>
      </c>
      <c r="J51" s="1">
        <f t="shared" si="19"/>
        <v>133852573932.092</v>
      </c>
      <c r="M51" s="12"/>
      <c r="N51" s="49"/>
      <c r="O51" s="12"/>
      <c r="P51" s="49"/>
      <c r="Q51" s="12"/>
      <c r="R51" s="12"/>
    </row>
    <row r="52" spans="1:18" x14ac:dyDescent="0.25">
      <c r="B52" s="1">
        <v>181353146853.14685</v>
      </c>
      <c r="C52" s="1">
        <v>130283132530.12048</v>
      </c>
      <c r="D52" s="1">
        <v>2.3999999999999998E-3</v>
      </c>
      <c r="E52">
        <f t="shared" si="21"/>
        <v>-1.0000000000000002E-4</v>
      </c>
      <c r="F52" s="1">
        <v>1</v>
      </c>
      <c r="G52">
        <f t="shared" si="20"/>
        <v>0.45833333333333331</v>
      </c>
      <c r="H52" s="1">
        <v>0.2</v>
      </c>
      <c r="I52" s="1">
        <f t="shared" si="18"/>
        <v>0.16666666666666671</v>
      </c>
      <c r="J52" s="1">
        <f t="shared" si="19"/>
        <v>148496284438.45309</v>
      </c>
      <c r="M52" s="12"/>
      <c r="N52" s="49"/>
      <c r="O52" s="12"/>
      <c r="P52" s="49"/>
      <c r="Q52" s="12"/>
      <c r="R52" s="12"/>
    </row>
    <row r="53" spans="1:18" x14ac:dyDescent="0.25">
      <c r="B53" s="1">
        <v>181353146853.14685</v>
      </c>
      <c r="C53" s="1">
        <v>130283132530.12048</v>
      </c>
      <c r="D53" s="1">
        <v>2.3999999999999998E-3</v>
      </c>
      <c r="E53">
        <f t="shared" si="21"/>
        <v>9.9999999999999991E-5</v>
      </c>
      <c r="F53" s="1">
        <v>1</v>
      </c>
      <c r="G53">
        <f t="shared" si="20"/>
        <v>0.54166666666666663</v>
      </c>
      <c r="H53" s="1">
        <v>0.2</v>
      </c>
      <c r="I53" s="1">
        <f t="shared" si="18"/>
        <v>0.16666666666666666</v>
      </c>
      <c r="J53" s="1">
        <f t="shared" si="19"/>
        <v>152752118965.37198</v>
      </c>
      <c r="M53" s="12"/>
      <c r="N53" s="49"/>
      <c r="O53" s="12"/>
      <c r="P53" s="49"/>
      <c r="Q53" s="12"/>
      <c r="R53" s="12"/>
    </row>
    <row r="54" spans="1:18" x14ac:dyDescent="0.25">
      <c r="B54" s="1">
        <v>181353146853.14685</v>
      </c>
      <c r="C54" s="1">
        <v>130283132530.12048</v>
      </c>
      <c r="D54" s="1">
        <v>2.3999999999999998E-3</v>
      </c>
      <c r="E54">
        <f t="shared" si="21"/>
        <v>3.0000000000000003E-4</v>
      </c>
      <c r="F54" s="1">
        <v>1</v>
      </c>
      <c r="G54">
        <f t="shared" si="20"/>
        <v>0.625</v>
      </c>
      <c r="H54" s="1">
        <v>0.2</v>
      </c>
      <c r="I54" s="1">
        <f t="shared" si="18"/>
        <v>0.50000000000000011</v>
      </c>
      <c r="J54" s="1">
        <f t="shared" si="19"/>
        <v>146620077512.8486</v>
      </c>
      <c r="M54" s="12"/>
      <c r="N54" s="49"/>
      <c r="O54" s="12"/>
      <c r="P54" s="49"/>
      <c r="Q54" s="12"/>
      <c r="R54" s="12"/>
    </row>
    <row r="55" spans="1:18" x14ac:dyDescent="0.25">
      <c r="B55" s="1">
        <v>181353146853.14685</v>
      </c>
      <c r="C55" s="1">
        <v>130283132530.12048</v>
      </c>
      <c r="D55" s="1">
        <v>2.3999999999999998E-3</v>
      </c>
      <c r="E55">
        <f t="shared" si="21"/>
        <v>5.0000000000000001E-4</v>
      </c>
      <c r="F55" s="1">
        <v>1</v>
      </c>
      <c r="G55">
        <f t="shared" si="20"/>
        <v>0.70833333333333337</v>
      </c>
      <c r="H55" s="1">
        <v>0.2</v>
      </c>
      <c r="I55" s="1">
        <f t="shared" si="18"/>
        <v>0.83333333333333337</v>
      </c>
      <c r="J55" s="1">
        <f t="shared" si="19"/>
        <v>140488036060.32523</v>
      </c>
      <c r="M55" s="12"/>
      <c r="N55" s="49"/>
      <c r="O55" s="12"/>
      <c r="P55" s="49"/>
      <c r="Q55" s="12"/>
      <c r="R55" s="12"/>
    </row>
    <row r="56" spans="1:18" x14ac:dyDescent="0.25">
      <c r="B56" s="1">
        <v>181353146853.14685</v>
      </c>
      <c r="C56" s="1">
        <v>130283132530.12048</v>
      </c>
      <c r="D56" s="1">
        <v>2.3999999999999998E-3</v>
      </c>
      <c r="E56">
        <f t="shared" si="21"/>
        <v>6.9999999999999999E-4</v>
      </c>
      <c r="F56" s="1">
        <v>1</v>
      </c>
      <c r="G56">
        <f t="shared" si="20"/>
        <v>0.79166666666666674</v>
      </c>
      <c r="H56" s="1">
        <v>0.2</v>
      </c>
      <c r="I56" s="1">
        <f t="shared" si="18"/>
        <v>1.1666666666666667</v>
      </c>
      <c r="J56" s="1">
        <f t="shared" si="19"/>
        <v>134355994607.80185</v>
      </c>
      <c r="N56" s="23"/>
      <c r="O56" s="12"/>
      <c r="P56" s="12"/>
      <c r="Q56" s="12"/>
      <c r="R56" s="12"/>
    </row>
    <row r="57" spans="1:18" x14ac:dyDescent="0.25">
      <c r="A57" s="1"/>
      <c r="B57" s="1">
        <v>181353146853.14685</v>
      </c>
      <c r="C57" s="1">
        <v>130283132530.12048</v>
      </c>
      <c r="D57" s="1">
        <v>2.3999999999999998E-3</v>
      </c>
      <c r="E57">
        <f t="shared" si="21"/>
        <v>8.9999999999999998E-4</v>
      </c>
      <c r="F57" s="1">
        <v>1</v>
      </c>
      <c r="G57">
        <f t="shared" si="20"/>
        <v>0.875</v>
      </c>
      <c r="H57" s="1">
        <v>0.2</v>
      </c>
      <c r="I57" s="1">
        <f t="shared" si="18"/>
        <v>1.5</v>
      </c>
      <c r="J57" s="1">
        <f t="shared" si="19"/>
        <v>128223953155.27844</v>
      </c>
      <c r="N57" s="23"/>
      <c r="P57" s="12"/>
      <c r="Q57" s="12"/>
      <c r="R57" s="12"/>
    </row>
    <row r="58" spans="1:18" x14ac:dyDescent="0.25">
      <c r="A58" s="1"/>
      <c r="B58" s="31">
        <v>181353146853.14685</v>
      </c>
      <c r="C58" s="31">
        <v>130283132530.12048</v>
      </c>
      <c r="D58" s="1">
        <v>2.3999999999999998E-3</v>
      </c>
      <c r="E58" s="21">
        <v>1.1000000000000001E-3</v>
      </c>
      <c r="F58" s="1">
        <v>1</v>
      </c>
      <c r="G58">
        <f t="shared" si="20"/>
        <v>0.95833333333333348</v>
      </c>
      <c r="H58" s="31">
        <v>0.2</v>
      </c>
      <c r="I58" s="1">
        <f t="shared" si="18"/>
        <v>1.8333333333333337</v>
      </c>
      <c r="J58" s="1">
        <f t="shared" si="19"/>
        <v>122091911702.75507</v>
      </c>
      <c r="Q58" s="12"/>
      <c r="R58" s="12"/>
    </row>
    <row r="59" spans="1:18" x14ac:dyDescent="0.25">
      <c r="A59" s="1"/>
      <c r="B59" s="1"/>
      <c r="C59" s="1"/>
      <c r="D59" s="1"/>
      <c r="F59" s="1"/>
      <c r="H59" s="1"/>
      <c r="J59" s="1"/>
      <c r="Q59" s="12"/>
      <c r="R59" s="12"/>
    </row>
    <row r="60" spans="1:18" x14ac:dyDescent="0.25">
      <c r="A60" t="s">
        <v>152</v>
      </c>
      <c r="B60" s="2" t="s">
        <v>108</v>
      </c>
      <c r="C60" s="2" t="s">
        <v>111</v>
      </c>
      <c r="D60" s="2" t="s">
        <v>284</v>
      </c>
      <c r="E60" s="2" t="s">
        <v>285</v>
      </c>
      <c r="F60" s="2" t="s">
        <v>286</v>
      </c>
      <c r="G60" s="2" t="s">
        <v>135</v>
      </c>
      <c r="H60" s="2" t="s">
        <v>279</v>
      </c>
      <c r="I60" s="2" t="s">
        <v>280</v>
      </c>
      <c r="J60" s="2" t="s">
        <v>287</v>
      </c>
      <c r="Q60" s="12"/>
      <c r="R60" s="12"/>
    </row>
    <row r="61" spans="1:18" x14ac:dyDescent="0.25">
      <c r="B61" s="1">
        <v>0.6048951048951049</v>
      </c>
      <c r="C61" s="1">
        <v>0.46385542168674698</v>
      </c>
      <c r="D61" s="1">
        <v>2.3999999999999998E-3</v>
      </c>
      <c r="E61">
        <v>-1.1000000000000001E-3</v>
      </c>
      <c r="F61" s="1">
        <v>1</v>
      </c>
      <c r="G61">
        <f>(0.5+E61/D61)^F61</f>
        <v>4.1666666666666574E-2</v>
      </c>
      <c r="H61" s="1">
        <v>0.2</v>
      </c>
      <c r="I61" s="1">
        <f t="shared" ref="I61:I72" si="22">4*(ABS(E61)/D61)</f>
        <v>1.8333333333333337</v>
      </c>
      <c r="J61" s="1">
        <f t="shared" ref="J61:J72" si="23">(B61-C61)*G61+C61-(B61+C61)*(H61/2)*I61</f>
        <v>0.27379447861375561</v>
      </c>
      <c r="Q61" s="12"/>
    </row>
    <row r="62" spans="1:18" x14ac:dyDescent="0.25">
      <c r="B62" s="1">
        <v>0.6048951048951049</v>
      </c>
      <c r="C62" s="1">
        <v>0.46385542168674698</v>
      </c>
      <c r="D62" s="1">
        <v>2.3999999999999998E-3</v>
      </c>
      <c r="E62">
        <v>-8.9999999999999998E-4</v>
      </c>
      <c r="F62" s="1">
        <v>1</v>
      </c>
      <c r="G62">
        <f>(0.5+E62/D62)^F62</f>
        <v>0.125</v>
      </c>
      <c r="H62" s="1">
        <v>0.2</v>
      </c>
      <c r="I62" s="1">
        <f t="shared" si="22"/>
        <v>1.5</v>
      </c>
      <c r="J62" s="1">
        <f t="shared" si="23"/>
        <v>0.32117280310051394</v>
      </c>
    </row>
    <row r="63" spans="1:18" x14ac:dyDescent="0.25">
      <c r="A63" s="21"/>
      <c r="B63" s="1">
        <v>0.6048951048951049</v>
      </c>
      <c r="C63" s="1">
        <v>0.46385542168674698</v>
      </c>
      <c r="D63" s="1">
        <v>2.3999999999999998E-3</v>
      </c>
      <c r="E63">
        <v>-6.9999999999999999E-4</v>
      </c>
      <c r="F63" s="1">
        <v>1</v>
      </c>
      <c r="G63">
        <f t="shared" ref="G63:G72" si="24">(0.5+E63/D63)^F63</f>
        <v>0.20833333333333331</v>
      </c>
      <c r="H63" s="1">
        <v>0.2</v>
      </c>
      <c r="I63" s="1">
        <f t="shared" si="22"/>
        <v>1.1666666666666667</v>
      </c>
      <c r="J63" s="1">
        <f t="shared" si="23"/>
        <v>0.36855112758727215</v>
      </c>
    </row>
    <row r="64" spans="1:18" x14ac:dyDescent="0.25">
      <c r="B64" s="1">
        <v>0.6048951048951049</v>
      </c>
      <c r="C64" s="1">
        <v>0.46385542168674698</v>
      </c>
      <c r="D64" s="1">
        <v>2.3999999999999998E-3</v>
      </c>
      <c r="E64">
        <v>-5.0000000000000001E-4</v>
      </c>
      <c r="F64" s="1">
        <v>1</v>
      </c>
      <c r="G64">
        <f t="shared" si="24"/>
        <v>0.29166666666666663</v>
      </c>
      <c r="H64" s="1">
        <v>0.2</v>
      </c>
      <c r="I64" s="1">
        <f t="shared" si="22"/>
        <v>0.83333333333333337</v>
      </c>
      <c r="J64" s="1">
        <f t="shared" si="23"/>
        <v>0.41592945207403031</v>
      </c>
    </row>
    <row r="65" spans="1:10" x14ac:dyDescent="0.25">
      <c r="B65" s="1">
        <v>0.6048951048951049</v>
      </c>
      <c r="C65" s="1">
        <v>0.46385542168674698</v>
      </c>
      <c r="D65" s="1">
        <v>2.3999999999999998E-3</v>
      </c>
      <c r="E65">
        <v>-3.0000000000000003E-4</v>
      </c>
      <c r="F65" s="1">
        <v>1</v>
      </c>
      <c r="G65">
        <f t="shared" si="24"/>
        <v>0.375</v>
      </c>
      <c r="H65" s="1">
        <v>0.2</v>
      </c>
      <c r="I65" s="1">
        <f t="shared" si="22"/>
        <v>0.50000000000000011</v>
      </c>
      <c r="J65" s="1">
        <f t="shared" si="23"/>
        <v>0.46330777656078859</v>
      </c>
    </row>
    <row r="66" spans="1:10" x14ac:dyDescent="0.25">
      <c r="B66" s="1">
        <v>0.6048951048951049</v>
      </c>
      <c r="C66" s="1">
        <v>0.46385542168674698</v>
      </c>
      <c r="D66" s="1">
        <v>2.3999999999999998E-3</v>
      </c>
      <c r="E66">
        <v>-1.0000000000000002E-4</v>
      </c>
      <c r="F66" s="1">
        <v>1</v>
      </c>
      <c r="G66">
        <f t="shared" si="24"/>
        <v>0.45833333333333331</v>
      </c>
      <c r="H66" s="1">
        <v>0.2</v>
      </c>
      <c r="I66" s="1">
        <f t="shared" si="22"/>
        <v>0.16666666666666671</v>
      </c>
      <c r="J66" s="1">
        <f t="shared" si="23"/>
        <v>0.51068610104754686</v>
      </c>
    </row>
    <row r="67" spans="1:10" x14ac:dyDescent="0.25">
      <c r="B67" s="1">
        <v>0.6048951048951049</v>
      </c>
      <c r="C67" s="1">
        <v>0.46385542168674698</v>
      </c>
      <c r="D67" s="1">
        <v>2.3999999999999998E-3</v>
      </c>
      <c r="E67">
        <v>9.9999999999999991E-5</v>
      </c>
      <c r="F67" s="1">
        <v>1</v>
      </c>
      <c r="G67">
        <f t="shared" si="24"/>
        <v>0.54166666666666663</v>
      </c>
      <c r="H67" s="1">
        <v>0.2</v>
      </c>
      <c r="I67" s="1">
        <f t="shared" si="22"/>
        <v>0.16666666666666666</v>
      </c>
      <c r="J67" s="1">
        <f t="shared" si="23"/>
        <v>0.52243940798157662</v>
      </c>
    </row>
    <row r="68" spans="1:10" x14ac:dyDescent="0.25">
      <c r="B68" s="1">
        <v>0.6048951048951049</v>
      </c>
      <c r="C68" s="1">
        <v>0.46385542168674698</v>
      </c>
      <c r="D68" s="1">
        <v>2.3999999999999998E-3</v>
      </c>
      <c r="E68">
        <v>3.0000000000000003E-4</v>
      </c>
      <c r="F68" s="1">
        <v>1</v>
      </c>
      <c r="G68">
        <f t="shared" si="24"/>
        <v>0.625</v>
      </c>
      <c r="H68" s="1">
        <v>0.2</v>
      </c>
      <c r="I68" s="1">
        <f t="shared" si="22"/>
        <v>0.50000000000000011</v>
      </c>
      <c r="J68" s="1">
        <f t="shared" si="23"/>
        <v>0.49856769736287809</v>
      </c>
    </row>
    <row r="69" spans="1:10" x14ac:dyDescent="0.25">
      <c r="B69" s="1">
        <v>0.6048951048951049</v>
      </c>
      <c r="C69" s="1">
        <v>0.46385542168674698</v>
      </c>
      <c r="D69" s="1">
        <v>2.3999999999999998E-3</v>
      </c>
      <c r="E69">
        <v>5.0000000000000001E-4</v>
      </c>
      <c r="F69" s="1">
        <v>1</v>
      </c>
      <c r="G69">
        <f t="shared" si="24"/>
        <v>0.70833333333333337</v>
      </c>
      <c r="H69" s="1">
        <v>0.2</v>
      </c>
      <c r="I69" s="1">
        <f t="shared" si="22"/>
        <v>0.83333333333333337</v>
      </c>
      <c r="J69" s="1">
        <f t="shared" si="23"/>
        <v>0.47469598674417945</v>
      </c>
    </row>
    <row r="70" spans="1:10" x14ac:dyDescent="0.25">
      <c r="B70" s="1">
        <v>0.6048951048951049</v>
      </c>
      <c r="C70" s="1">
        <v>0.46385542168674698</v>
      </c>
      <c r="D70" s="1">
        <v>2.3999999999999998E-3</v>
      </c>
      <c r="E70">
        <v>6.9999999999999999E-4</v>
      </c>
      <c r="F70" s="1">
        <v>1</v>
      </c>
      <c r="G70">
        <f t="shared" si="24"/>
        <v>0.79166666666666674</v>
      </c>
      <c r="H70" s="1">
        <v>0.2</v>
      </c>
      <c r="I70" s="1">
        <f t="shared" si="22"/>
        <v>1.1666666666666667</v>
      </c>
      <c r="J70" s="1">
        <f t="shared" si="23"/>
        <v>0.45082427612548093</v>
      </c>
    </row>
    <row r="71" spans="1:10" x14ac:dyDescent="0.25">
      <c r="B71" s="1">
        <v>0.6048951048951049</v>
      </c>
      <c r="C71" s="1">
        <v>0.46385542168674698</v>
      </c>
      <c r="D71" s="1">
        <v>2.3999999999999998E-3</v>
      </c>
      <c r="E71">
        <v>8.9999999999999998E-4</v>
      </c>
      <c r="F71" s="1">
        <v>1</v>
      </c>
      <c r="G71">
        <f t="shared" si="24"/>
        <v>0.875</v>
      </c>
      <c r="H71" s="1">
        <v>0.2</v>
      </c>
      <c r="I71" s="1">
        <f t="shared" si="22"/>
        <v>1.5</v>
      </c>
      <c r="J71" s="1">
        <f t="shared" si="23"/>
        <v>0.4269525655067824</v>
      </c>
    </row>
    <row r="72" spans="1:10" x14ac:dyDescent="0.25">
      <c r="B72" s="1">
        <v>0.6048951048951049</v>
      </c>
      <c r="C72" s="1">
        <v>0.46385542168674698</v>
      </c>
      <c r="D72" s="1">
        <v>2.3999999999999998E-3</v>
      </c>
      <c r="E72" s="21">
        <v>1.1000000000000001E-3</v>
      </c>
      <c r="F72" s="1">
        <v>1</v>
      </c>
      <c r="G72">
        <f t="shared" si="24"/>
        <v>0.95833333333333348</v>
      </c>
      <c r="H72" s="31">
        <v>0.2</v>
      </c>
      <c r="I72" s="1">
        <f t="shared" si="22"/>
        <v>1.8333333333333337</v>
      </c>
      <c r="J72" s="1">
        <f t="shared" si="23"/>
        <v>0.40308085488808387</v>
      </c>
    </row>
    <row r="74" spans="1:10" x14ac:dyDescent="0.25">
      <c r="A74" t="s">
        <v>232</v>
      </c>
      <c r="B74" s="2" t="s">
        <v>108</v>
      </c>
      <c r="C74" s="2" t="s">
        <v>111</v>
      </c>
      <c r="D74" s="2" t="s">
        <v>284</v>
      </c>
      <c r="E74" s="2" t="s">
        <v>285</v>
      </c>
      <c r="F74" s="2" t="s">
        <v>286</v>
      </c>
      <c r="G74" s="2" t="s">
        <v>135</v>
      </c>
      <c r="H74" s="2" t="s">
        <v>279</v>
      </c>
      <c r="I74" s="2" t="s">
        <v>280</v>
      </c>
      <c r="J74" s="2" t="s">
        <v>287</v>
      </c>
    </row>
    <row r="75" spans="1:10" x14ac:dyDescent="0.25">
      <c r="B75" s="1">
        <v>56500000000</v>
      </c>
      <c r="C75" s="1">
        <v>44500000000</v>
      </c>
      <c r="D75" s="1">
        <v>2.3999999999999998E-3</v>
      </c>
      <c r="E75">
        <v>-1.1000000000000001E-3</v>
      </c>
      <c r="F75" s="1">
        <v>1</v>
      </c>
      <c r="G75">
        <f>(0.5+E75/D75)^F75</f>
        <v>4.1666666666666574E-2</v>
      </c>
      <c r="H75" s="1">
        <v>0.2</v>
      </c>
      <c r="I75" s="1">
        <f t="shared" ref="I75:I86" si="25">4*(ABS(E75)/D75)</f>
        <v>1.8333333333333337</v>
      </c>
      <c r="J75" s="1">
        <f t="shared" ref="J75:J86" si="26">(B75-C75)*G75+C75-(B75+C75)*(H75/2)*I75</f>
        <v>26483333333.333328</v>
      </c>
    </row>
    <row r="76" spans="1:10" x14ac:dyDescent="0.25">
      <c r="B76" s="1">
        <v>56500000000</v>
      </c>
      <c r="C76" s="1">
        <v>44500000000</v>
      </c>
      <c r="D76" s="1">
        <v>2.3999999999999998E-3</v>
      </c>
      <c r="E76">
        <f>-0.001+0.0001</f>
        <v>-8.9999999999999998E-4</v>
      </c>
      <c r="F76" s="1">
        <v>1</v>
      </c>
      <c r="G76">
        <f>(0.5+E76/D76)^F76</f>
        <v>0.125</v>
      </c>
      <c r="H76" s="1">
        <v>0.2</v>
      </c>
      <c r="I76" s="1">
        <f t="shared" si="25"/>
        <v>1.5</v>
      </c>
      <c r="J76" s="1">
        <f t="shared" si="26"/>
        <v>30850000000</v>
      </c>
    </row>
    <row r="77" spans="1:10" x14ac:dyDescent="0.25">
      <c r="A77" s="21"/>
      <c r="B77" s="1">
        <v>56500000000</v>
      </c>
      <c r="C77" s="1">
        <v>44500000000</v>
      </c>
      <c r="D77" s="1">
        <v>2.3999999999999998E-3</v>
      </c>
      <c r="E77">
        <f>E76+0.0002</f>
        <v>-6.9999999999999999E-4</v>
      </c>
      <c r="F77" s="1">
        <v>1</v>
      </c>
      <c r="G77">
        <f t="shared" ref="G77:G86" si="27">(0.5+E77/D77)^F77</f>
        <v>0.20833333333333331</v>
      </c>
      <c r="H77" s="1">
        <v>0.2</v>
      </c>
      <c r="I77" s="1">
        <f t="shared" si="25"/>
        <v>1.1666666666666667</v>
      </c>
      <c r="J77" s="1">
        <f t="shared" si="26"/>
        <v>35216666666.666664</v>
      </c>
    </row>
    <row r="78" spans="1:10" x14ac:dyDescent="0.25">
      <c r="B78" s="1">
        <v>56500000000</v>
      </c>
      <c r="C78" s="1">
        <v>44500000000</v>
      </c>
      <c r="D78" s="1">
        <v>2.3999999999999998E-3</v>
      </c>
      <c r="E78">
        <f t="shared" ref="E78:E85" si="28">E77+0.0002</f>
        <v>-5.0000000000000001E-4</v>
      </c>
      <c r="F78" s="1">
        <v>1</v>
      </c>
      <c r="G78">
        <f t="shared" si="27"/>
        <v>0.29166666666666663</v>
      </c>
      <c r="H78" s="1">
        <v>0.2</v>
      </c>
      <c r="I78" s="1">
        <f t="shared" si="25"/>
        <v>0.83333333333333337</v>
      </c>
      <c r="J78" s="1">
        <f t="shared" si="26"/>
        <v>39583333333.333336</v>
      </c>
    </row>
    <row r="79" spans="1:10" x14ac:dyDescent="0.25">
      <c r="B79" s="1">
        <v>56500000000</v>
      </c>
      <c r="C79" s="1">
        <v>44500000000</v>
      </c>
      <c r="D79" s="1">
        <v>2.3999999999999998E-3</v>
      </c>
      <c r="E79">
        <f t="shared" si="28"/>
        <v>-3.0000000000000003E-4</v>
      </c>
      <c r="F79" s="1">
        <v>1</v>
      </c>
      <c r="G79">
        <f t="shared" si="27"/>
        <v>0.375</v>
      </c>
      <c r="H79" s="1">
        <v>0.2</v>
      </c>
      <c r="I79" s="1">
        <f t="shared" si="25"/>
        <v>0.50000000000000011</v>
      </c>
      <c r="J79" s="1">
        <f t="shared" si="26"/>
        <v>43950000000</v>
      </c>
    </row>
    <row r="80" spans="1:10" x14ac:dyDescent="0.25">
      <c r="B80" s="1">
        <v>56500000000</v>
      </c>
      <c r="C80" s="1">
        <v>44500000000</v>
      </c>
      <c r="D80" s="1">
        <v>2.3999999999999998E-3</v>
      </c>
      <c r="E80">
        <f t="shared" si="28"/>
        <v>-1.0000000000000002E-4</v>
      </c>
      <c r="F80" s="1">
        <v>1</v>
      </c>
      <c r="G80">
        <f t="shared" si="27"/>
        <v>0.45833333333333331</v>
      </c>
      <c r="H80" s="1">
        <v>0.2</v>
      </c>
      <c r="I80" s="1">
        <f t="shared" si="25"/>
        <v>0.16666666666666671</v>
      </c>
      <c r="J80" s="1">
        <f t="shared" si="26"/>
        <v>48316666666.666664</v>
      </c>
    </row>
    <row r="81" spans="1:10" x14ac:dyDescent="0.25">
      <c r="B81" s="1">
        <v>56500000000</v>
      </c>
      <c r="C81" s="1">
        <v>44500000000</v>
      </c>
      <c r="D81" s="1">
        <v>2.3999999999999998E-3</v>
      </c>
      <c r="E81">
        <f t="shared" si="28"/>
        <v>9.9999999999999991E-5</v>
      </c>
      <c r="F81" s="1">
        <v>1</v>
      </c>
      <c r="G81">
        <f t="shared" si="27"/>
        <v>0.54166666666666663</v>
      </c>
      <c r="H81" s="1">
        <v>0.2</v>
      </c>
      <c r="I81" s="1">
        <f t="shared" si="25"/>
        <v>0.16666666666666666</v>
      </c>
      <c r="J81" s="1">
        <f t="shared" si="26"/>
        <v>49316666666.666664</v>
      </c>
    </row>
    <row r="82" spans="1:10" x14ac:dyDescent="0.25">
      <c r="B82" s="1">
        <v>56500000000</v>
      </c>
      <c r="C82" s="1">
        <v>44500000000</v>
      </c>
      <c r="D82" s="1">
        <v>2.3999999999999998E-3</v>
      </c>
      <c r="E82">
        <f t="shared" si="28"/>
        <v>3.0000000000000003E-4</v>
      </c>
      <c r="F82" s="1">
        <v>1</v>
      </c>
      <c r="G82">
        <f t="shared" si="27"/>
        <v>0.625</v>
      </c>
      <c r="H82" s="1">
        <v>0.2</v>
      </c>
      <c r="I82" s="1">
        <f t="shared" si="25"/>
        <v>0.50000000000000011</v>
      </c>
      <c r="J82" s="1">
        <f t="shared" si="26"/>
        <v>46950000000</v>
      </c>
    </row>
    <row r="83" spans="1:10" x14ac:dyDescent="0.25">
      <c r="B83" s="1">
        <v>56500000000</v>
      </c>
      <c r="C83" s="1">
        <v>44500000000</v>
      </c>
      <c r="D83" s="1">
        <v>2.3999999999999998E-3</v>
      </c>
      <c r="E83">
        <f t="shared" si="28"/>
        <v>5.0000000000000001E-4</v>
      </c>
      <c r="F83" s="1">
        <v>1</v>
      </c>
      <c r="G83">
        <f t="shared" si="27"/>
        <v>0.70833333333333337</v>
      </c>
      <c r="H83" s="1">
        <v>0.2</v>
      </c>
      <c r="I83" s="1">
        <f t="shared" si="25"/>
        <v>0.83333333333333337</v>
      </c>
      <c r="J83" s="1">
        <f t="shared" si="26"/>
        <v>44583333333.333336</v>
      </c>
    </row>
    <row r="84" spans="1:10" x14ac:dyDescent="0.25">
      <c r="B84" s="1">
        <v>56500000000</v>
      </c>
      <c r="C84" s="1">
        <v>44500000000</v>
      </c>
      <c r="D84" s="1">
        <v>2.3999999999999998E-3</v>
      </c>
      <c r="E84">
        <f t="shared" si="28"/>
        <v>6.9999999999999999E-4</v>
      </c>
      <c r="F84" s="1">
        <v>1</v>
      </c>
      <c r="G84">
        <f t="shared" si="27"/>
        <v>0.79166666666666674</v>
      </c>
      <c r="H84" s="1">
        <v>0.2</v>
      </c>
      <c r="I84" s="1">
        <f t="shared" si="25"/>
        <v>1.1666666666666667</v>
      </c>
      <c r="J84" s="1">
        <f t="shared" si="26"/>
        <v>42216666666.666664</v>
      </c>
    </row>
    <row r="85" spans="1:10" x14ac:dyDescent="0.25">
      <c r="B85" s="1">
        <v>56500000000</v>
      </c>
      <c r="C85" s="1">
        <v>44500000000</v>
      </c>
      <c r="D85" s="1">
        <v>2.3999999999999998E-3</v>
      </c>
      <c r="E85">
        <f t="shared" si="28"/>
        <v>8.9999999999999998E-4</v>
      </c>
      <c r="F85" s="1">
        <v>1</v>
      </c>
      <c r="G85">
        <f t="shared" si="27"/>
        <v>0.875</v>
      </c>
      <c r="H85" s="1">
        <v>0.2</v>
      </c>
      <c r="I85" s="1">
        <f t="shared" si="25"/>
        <v>1.5</v>
      </c>
      <c r="J85" s="1">
        <f t="shared" si="26"/>
        <v>39850000000</v>
      </c>
    </row>
    <row r="86" spans="1:10" x14ac:dyDescent="0.25">
      <c r="B86" s="1">
        <v>56500000000</v>
      </c>
      <c r="C86" s="1">
        <v>44500000000</v>
      </c>
      <c r="D86" s="1">
        <v>2.3999999999999998E-3</v>
      </c>
      <c r="E86" s="21">
        <v>1.1000000000000001E-3</v>
      </c>
      <c r="F86" s="1">
        <v>1</v>
      </c>
      <c r="G86">
        <f t="shared" si="27"/>
        <v>0.95833333333333348</v>
      </c>
      <c r="H86" s="31">
        <v>0.2</v>
      </c>
      <c r="I86" s="1">
        <f t="shared" si="25"/>
        <v>1.8333333333333337</v>
      </c>
      <c r="J86" s="1">
        <f t="shared" si="26"/>
        <v>37483333333.333328</v>
      </c>
    </row>
    <row r="88" spans="1:10" x14ac:dyDescent="0.25">
      <c r="A88" s="3" t="s">
        <v>6</v>
      </c>
      <c r="B88" s="2" t="s">
        <v>108</v>
      </c>
      <c r="C88" s="2" t="s">
        <v>111</v>
      </c>
      <c r="D88" s="2" t="s">
        <v>284</v>
      </c>
      <c r="E88" s="2" t="s">
        <v>285</v>
      </c>
      <c r="F88" s="2" t="s">
        <v>286</v>
      </c>
      <c r="G88" s="2" t="s">
        <v>135</v>
      </c>
      <c r="H88" s="2" t="s">
        <v>279</v>
      </c>
      <c r="I88" s="2" t="s">
        <v>280</v>
      </c>
      <c r="J88" s="2" t="s">
        <v>287</v>
      </c>
    </row>
    <row r="89" spans="1:10" x14ac:dyDescent="0.25">
      <c r="B89" s="1">
        <v>52200000000</v>
      </c>
      <c r="C89" s="1">
        <v>51600000000</v>
      </c>
      <c r="D89" s="1">
        <v>2.3999999999999998E-3</v>
      </c>
      <c r="E89">
        <v>-1.1000000000000001E-3</v>
      </c>
      <c r="F89" s="1">
        <v>1</v>
      </c>
      <c r="G89">
        <f>(0.5+E89/D89)^F89</f>
        <v>4.1666666666666574E-2</v>
      </c>
      <c r="H89" s="1">
        <v>0.2</v>
      </c>
      <c r="I89" s="1">
        <f t="shared" ref="I89:I100" si="29">4*(ABS(E89)/D89)</f>
        <v>1.8333333333333337</v>
      </c>
      <c r="J89" s="1">
        <f t="shared" ref="J89:J100" si="30">(B89-C89)*G89+C89-(B89+C89)*(H89/2)*I89</f>
        <v>32594999999.999996</v>
      </c>
    </row>
    <row r="90" spans="1:10" x14ac:dyDescent="0.25">
      <c r="B90" s="1">
        <v>52200000000</v>
      </c>
      <c r="C90" s="1">
        <v>51600000000</v>
      </c>
      <c r="D90" s="1">
        <v>2.3999999999999998E-3</v>
      </c>
      <c r="E90">
        <f>-0.001+0.0001</f>
        <v>-8.9999999999999998E-4</v>
      </c>
      <c r="F90" s="1">
        <v>1</v>
      </c>
      <c r="G90">
        <f t="shared" ref="G90:G100" si="31">(0.5+E90/D90)^F90</f>
        <v>0.125</v>
      </c>
      <c r="H90" s="1">
        <v>0.2</v>
      </c>
      <c r="I90" s="1">
        <f t="shared" si="29"/>
        <v>1.5</v>
      </c>
      <c r="J90" s="1">
        <f t="shared" si="30"/>
        <v>36105000000</v>
      </c>
    </row>
    <row r="91" spans="1:10" x14ac:dyDescent="0.25">
      <c r="B91" s="1">
        <v>52200000000</v>
      </c>
      <c r="C91" s="1">
        <v>51600000000</v>
      </c>
      <c r="D91" s="1">
        <v>2.3999999999999998E-3</v>
      </c>
      <c r="E91">
        <f>E90+0.0002</f>
        <v>-6.9999999999999999E-4</v>
      </c>
      <c r="F91" s="1">
        <v>1</v>
      </c>
      <c r="G91">
        <f t="shared" si="31"/>
        <v>0.20833333333333331</v>
      </c>
      <c r="H91" s="1">
        <v>0.2</v>
      </c>
      <c r="I91" s="1">
        <f t="shared" si="29"/>
        <v>1.1666666666666667</v>
      </c>
      <c r="J91" s="1">
        <f t="shared" si="30"/>
        <v>39615000000</v>
      </c>
    </row>
    <row r="92" spans="1:10" x14ac:dyDescent="0.25">
      <c r="B92" s="1">
        <v>52200000000</v>
      </c>
      <c r="C92" s="1">
        <v>51600000000</v>
      </c>
      <c r="D92" s="1">
        <v>2.3999999999999998E-3</v>
      </c>
      <c r="E92">
        <f t="shared" ref="E92:E99" si="32">E91+0.0002</f>
        <v>-5.0000000000000001E-4</v>
      </c>
      <c r="F92" s="1">
        <v>1</v>
      </c>
      <c r="G92">
        <f t="shared" si="31"/>
        <v>0.29166666666666663</v>
      </c>
      <c r="H92" s="1">
        <v>0.2</v>
      </c>
      <c r="I92" s="1">
        <f t="shared" si="29"/>
        <v>0.83333333333333337</v>
      </c>
      <c r="J92" s="1">
        <f t="shared" si="30"/>
        <v>43125000000</v>
      </c>
    </row>
    <row r="93" spans="1:10" x14ac:dyDescent="0.25">
      <c r="B93" s="1">
        <v>52200000000</v>
      </c>
      <c r="C93" s="1">
        <v>51600000000</v>
      </c>
      <c r="D93" s="1">
        <v>2.3999999999999998E-3</v>
      </c>
      <c r="E93">
        <f t="shared" si="32"/>
        <v>-3.0000000000000003E-4</v>
      </c>
      <c r="F93" s="1">
        <v>1</v>
      </c>
      <c r="G93">
        <f t="shared" si="31"/>
        <v>0.375</v>
      </c>
      <c r="H93" s="1">
        <v>0.2</v>
      </c>
      <c r="I93" s="1">
        <f t="shared" si="29"/>
        <v>0.50000000000000011</v>
      </c>
      <c r="J93" s="1">
        <f t="shared" si="30"/>
        <v>46635000000</v>
      </c>
    </row>
    <row r="94" spans="1:10" x14ac:dyDescent="0.25">
      <c r="B94" s="1">
        <v>52200000000</v>
      </c>
      <c r="C94" s="1">
        <v>51600000000</v>
      </c>
      <c r="D94" s="1">
        <v>2.3999999999999998E-3</v>
      </c>
      <c r="E94">
        <f t="shared" si="32"/>
        <v>-1.0000000000000002E-4</v>
      </c>
      <c r="F94" s="1">
        <v>1</v>
      </c>
      <c r="G94">
        <f t="shared" si="31"/>
        <v>0.45833333333333331</v>
      </c>
      <c r="H94" s="1">
        <v>0.2</v>
      </c>
      <c r="I94" s="1">
        <f t="shared" si="29"/>
        <v>0.16666666666666671</v>
      </c>
      <c r="J94" s="1">
        <f t="shared" si="30"/>
        <v>50145000000</v>
      </c>
    </row>
    <row r="95" spans="1:10" x14ac:dyDescent="0.25">
      <c r="B95" s="1">
        <v>52200000000</v>
      </c>
      <c r="C95" s="1">
        <v>51600000000</v>
      </c>
      <c r="D95" s="1">
        <v>2.3999999999999998E-3</v>
      </c>
      <c r="E95">
        <f t="shared" si="32"/>
        <v>9.9999999999999991E-5</v>
      </c>
      <c r="F95" s="1">
        <v>1</v>
      </c>
      <c r="G95">
        <f t="shared" si="31"/>
        <v>0.54166666666666663</v>
      </c>
      <c r="H95" s="1">
        <v>0.2</v>
      </c>
      <c r="I95" s="1">
        <f t="shared" si="29"/>
        <v>0.16666666666666666</v>
      </c>
      <c r="J95" s="1">
        <f t="shared" si="30"/>
        <v>50195000000</v>
      </c>
    </row>
    <row r="96" spans="1:10" x14ac:dyDescent="0.25">
      <c r="B96" s="1">
        <v>52200000000</v>
      </c>
      <c r="C96" s="1">
        <v>51600000000</v>
      </c>
      <c r="D96" s="1">
        <v>2.3999999999999998E-3</v>
      </c>
      <c r="E96">
        <f t="shared" si="32"/>
        <v>3.0000000000000003E-4</v>
      </c>
      <c r="F96" s="1">
        <v>1</v>
      </c>
      <c r="G96">
        <f t="shared" si="31"/>
        <v>0.625</v>
      </c>
      <c r="H96" s="1">
        <v>0.2</v>
      </c>
      <c r="I96" s="1">
        <f t="shared" si="29"/>
        <v>0.50000000000000011</v>
      </c>
      <c r="J96" s="1">
        <f t="shared" si="30"/>
        <v>46785000000</v>
      </c>
    </row>
    <row r="97" spans="1:10" x14ac:dyDescent="0.25">
      <c r="B97" s="1">
        <v>52200000000</v>
      </c>
      <c r="C97" s="1">
        <v>51600000000</v>
      </c>
      <c r="D97" s="1">
        <v>2.3999999999999998E-3</v>
      </c>
      <c r="E97">
        <f t="shared" si="32"/>
        <v>5.0000000000000001E-4</v>
      </c>
      <c r="F97" s="1">
        <v>1</v>
      </c>
      <c r="G97">
        <f t="shared" si="31"/>
        <v>0.70833333333333337</v>
      </c>
      <c r="H97" s="1">
        <v>0.2</v>
      </c>
      <c r="I97" s="1">
        <f t="shared" si="29"/>
        <v>0.83333333333333337</v>
      </c>
      <c r="J97" s="1">
        <f t="shared" si="30"/>
        <v>43375000000</v>
      </c>
    </row>
    <row r="98" spans="1:10" x14ac:dyDescent="0.25">
      <c r="B98" s="1">
        <v>52200000000</v>
      </c>
      <c r="C98" s="1">
        <v>51600000000</v>
      </c>
      <c r="D98" s="1">
        <v>2.3999999999999998E-3</v>
      </c>
      <c r="E98">
        <f t="shared" si="32"/>
        <v>6.9999999999999999E-4</v>
      </c>
      <c r="F98" s="1">
        <v>1</v>
      </c>
      <c r="G98">
        <f t="shared" si="31"/>
        <v>0.79166666666666674</v>
      </c>
      <c r="H98" s="1">
        <v>0.2</v>
      </c>
      <c r="I98" s="1">
        <f t="shared" si="29"/>
        <v>1.1666666666666667</v>
      </c>
      <c r="J98" s="1">
        <f t="shared" si="30"/>
        <v>39965000000</v>
      </c>
    </row>
    <row r="99" spans="1:10" x14ac:dyDescent="0.25">
      <c r="B99" s="1">
        <v>52200000000</v>
      </c>
      <c r="C99" s="1">
        <v>51600000000</v>
      </c>
      <c r="D99" s="1">
        <v>2.3999999999999998E-3</v>
      </c>
      <c r="E99">
        <f t="shared" si="32"/>
        <v>8.9999999999999998E-4</v>
      </c>
      <c r="F99" s="1">
        <v>1</v>
      </c>
      <c r="G99">
        <f t="shared" si="31"/>
        <v>0.875</v>
      </c>
      <c r="H99" s="1">
        <v>0.2</v>
      </c>
      <c r="I99" s="1">
        <f t="shared" si="29"/>
        <v>1.5</v>
      </c>
      <c r="J99" s="1">
        <f t="shared" si="30"/>
        <v>36555000000</v>
      </c>
    </row>
    <row r="100" spans="1:10" x14ac:dyDescent="0.25">
      <c r="B100" s="1">
        <v>52200000000</v>
      </c>
      <c r="C100" s="1">
        <v>51600000000</v>
      </c>
      <c r="D100" s="1">
        <v>2.3999999999999998E-3</v>
      </c>
      <c r="E100" s="21">
        <v>1.1000000000000001E-3</v>
      </c>
      <c r="F100" s="1">
        <v>1</v>
      </c>
      <c r="G100">
        <f t="shared" si="31"/>
        <v>0.95833333333333348</v>
      </c>
      <c r="H100" s="31">
        <v>0.2</v>
      </c>
      <c r="I100" s="1">
        <f t="shared" si="29"/>
        <v>1.8333333333333337</v>
      </c>
      <c r="J100" s="1">
        <f t="shared" si="30"/>
        <v>33144999999.999996</v>
      </c>
    </row>
    <row r="102" spans="1:10" x14ac:dyDescent="0.25">
      <c r="A102" s="3" t="s">
        <v>235</v>
      </c>
      <c r="B102" s="2" t="s">
        <v>108</v>
      </c>
      <c r="C102" s="2" t="s">
        <v>111</v>
      </c>
      <c r="D102" s="2" t="s">
        <v>284</v>
      </c>
      <c r="E102" s="2" t="s">
        <v>285</v>
      </c>
      <c r="F102" s="2" t="s">
        <v>286</v>
      </c>
      <c r="G102" s="2" t="s">
        <v>135</v>
      </c>
      <c r="H102" s="2" t="s">
        <v>279</v>
      </c>
      <c r="I102" s="2" t="s">
        <v>280</v>
      </c>
      <c r="J102" s="2" t="s">
        <v>287</v>
      </c>
    </row>
    <row r="103" spans="1:10" x14ac:dyDescent="0.25">
      <c r="B103">
        <v>0</v>
      </c>
      <c r="C103" s="1">
        <v>-1.8106995884773599E-11</v>
      </c>
      <c r="D103" s="1">
        <v>2.3999999999999998E-3</v>
      </c>
      <c r="E103">
        <v>-1.1000000000000001E-3</v>
      </c>
      <c r="F103" s="1">
        <v>1</v>
      </c>
      <c r="G103">
        <f>(0.5+E103/D103)^F103</f>
        <v>4.1666666666666574E-2</v>
      </c>
      <c r="H103" s="1">
        <v>0.2</v>
      </c>
      <c r="I103" s="1">
        <f t="shared" ref="I103:I114" si="33">4*(ABS(E103)/D103)</f>
        <v>1.8333333333333337</v>
      </c>
      <c r="J103" s="1">
        <f t="shared" ref="J103:J114" si="34">(B103-C103)*G103+C103-(B103+C103)*(H103/2)*I103</f>
        <v>-1.4032921810699541E-11</v>
      </c>
    </row>
    <row r="104" spans="1:10" x14ac:dyDescent="0.25">
      <c r="B104">
        <v>0</v>
      </c>
      <c r="C104" s="1">
        <v>-1.8106995884773599E-11</v>
      </c>
      <c r="D104" s="1">
        <v>2.3999999999999998E-3</v>
      </c>
      <c r="E104">
        <f>-0.001+0.0001</f>
        <v>-8.9999999999999998E-4</v>
      </c>
      <c r="F104" s="1">
        <v>1</v>
      </c>
      <c r="G104">
        <f>(0.5+E104/D104)^F104</f>
        <v>0.125</v>
      </c>
      <c r="H104" s="1">
        <v>0.2</v>
      </c>
      <c r="I104" s="1">
        <f t="shared" si="33"/>
        <v>1.5</v>
      </c>
      <c r="J104" s="1">
        <f t="shared" si="34"/>
        <v>-1.312757201646086E-11</v>
      </c>
    </row>
    <row r="105" spans="1:10" x14ac:dyDescent="0.25">
      <c r="B105">
        <v>0</v>
      </c>
      <c r="C105" s="1">
        <v>-1.8106995884773599E-11</v>
      </c>
      <c r="D105" s="1">
        <v>2.3999999999999998E-3</v>
      </c>
      <c r="E105">
        <f>E104+0.0002</f>
        <v>-6.9999999999999999E-4</v>
      </c>
      <c r="F105" s="1">
        <v>1</v>
      </c>
      <c r="G105">
        <f t="shared" ref="G105:G114" si="35">(0.5+E105/D105)^F105</f>
        <v>0.20833333333333331</v>
      </c>
      <c r="H105" s="1">
        <v>0.2</v>
      </c>
      <c r="I105" s="1">
        <f t="shared" si="33"/>
        <v>1.1666666666666667</v>
      </c>
      <c r="J105" s="1">
        <f t="shared" si="34"/>
        <v>-1.2222222222222179E-11</v>
      </c>
    </row>
    <row r="106" spans="1:10" x14ac:dyDescent="0.25">
      <c r="B106">
        <v>0</v>
      </c>
      <c r="C106" s="1">
        <v>-1.8106995884773599E-11</v>
      </c>
      <c r="D106" s="1">
        <v>2.3999999999999998E-3</v>
      </c>
      <c r="E106">
        <f t="shared" ref="E106:E113" si="36">E105+0.0002</f>
        <v>-5.0000000000000001E-4</v>
      </c>
      <c r="F106" s="1">
        <v>1</v>
      </c>
      <c r="G106">
        <f t="shared" si="35"/>
        <v>0.29166666666666663</v>
      </c>
      <c r="H106" s="1">
        <v>0.2</v>
      </c>
      <c r="I106" s="1">
        <f t="shared" si="33"/>
        <v>0.83333333333333337</v>
      </c>
      <c r="J106" s="1">
        <f t="shared" si="34"/>
        <v>-1.1316872427983498E-11</v>
      </c>
    </row>
    <row r="107" spans="1:10" x14ac:dyDescent="0.25">
      <c r="B107">
        <v>0</v>
      </c>
      <c r="C107" s="1">
        <v>-1.8106995884773599E-11</v>
      </c>
      <c r="D107" s="1">
        <v>2.3999999999999998E-3</v>
      </c>
      <c r="E107">
        <f t="shared" si="36"/>
        <v>-3.0000000000000003E-4</v>
      </c>
      <c r="F107" s="1">
        <v>1</v>
      </c>
      <c r="G107">
        <f t="shared" si="35"/>
        <v>0.375</v>
      </c>
      <c r="H107" s="1">
        <v>0.2</v>
      </c>
      <c r="I107" s="1">
        <f t="shared" si="33"/>
        <v>0.50000000000000011</v>
      </c>
      <c r="J107" s="1">
        <f t="shared" si="34"/>
        <v>-1.041152263374482E-11</v>
      </c>
    </row>
    <row r="108" spans="1:10" x14ac:dyDescent="0.25">
      <c r="B108">
        <v>0</v>
      </c>
      <c r="C108" s="1">
        <v>-1.8106995884773599E-11</v>
      </c>
      <c r="D108" s="1">
        <v>2.3999999999999998E-3</v>
      </c>
      <c r="E108">
        <f t="shared" si="36"/>
        <v>-1.0000000000000002E-4</v>
      </c>
      <c r="F108" s="1">
        <v>1</v>
      </c>
      <c r="G108">
        <f t="shared" si="35"/>
        <v>0.45833333333333331</v>
      </c>
      <c r="H108" s="1">
        <v>0.2</v>
      </c>
      <c r="I108" s="1">
        <f t="shared" si="33"/>
        <v>0.16666666666666671</v>
      </c>
      <c r="J108" s="1">
        <f t="shared" si="34"/>
        <v>-9.5061728395061401E-12</v>
      </c>
    </row>
    <row r="109" spans="1:10" x14ac:dyDescent="0.25">
      <c r="B109">
        <v>0</v>
      </c>
      <c r="C109" s="1">
        <v>-1.8106995884773599E-11</v>
      </c>
      <c r="D109" s="1">
        <v>2.3999999999999998E-3</v>
      </c>
      <c r="E109">
        <f t="shared" si="36"/>
        <v>9.9999999999999991E-5</v>
      </c>
      <c r="F109" s="1">
        <v>1</v>
      </c>
      <c r="G109">
        <f t="shared" si="35"/>
        <v>0.54166666666666663</v>
      </c>
      <c r="H109" s="1">
        <v>0.2</v>
      </c>
      <c r="I109" s="1">
        <f t="shared" si="33"/>
        <v>0.16666666666666666</v>
      </c>
      <c r="J109" s="1">
        <f t="shared" si="34"/>
        <v>-7.9972565157750074E-12</v>
      </c>
    </row>
    <row r="110" spans="1:10" x14ac:dyDescent="0.25">
      <c r="B110">
        <v>0</v>
      </c>
      <c r="C110" s="1">
        <v>-1.8106995884773599E-11</v>
      </c>
      <c r="D110" s="1">
        <v>2.3999999999999998E-3</v>
      </c>
      <c r="E110">
        <f t="shared" si="36"/>
        <v>3.0000000000000003E-4</v>
      </c>
      <c r="F110" s="1">
        <v>1</v>
      </c>
      <c r="G110">
        <f t="shared" si="35"/>
        <v>0.625</v>
      </c>
      <c r="H110" s="1">
        <v>0.2</v>
      </c>
      <c r="I110" s="1">
        <f t="shared" si="33"/>
        <v>0.50000000000000011</v>
      </c>
      <c r="J110" s="1">
        <f t="shared" si="34"/>
        <v>-5.8847736625514192E-12</v>
      </c>
    </row>
    <row r="111" spans="1:10" x14ac:dyDescent="0.25">
      <c r="B111">
        <v>0</v>
      </c>
      <c r="C111" s="1">
        <v>-1.8106995884773599E-11</v>
      </c>
      <c r="D111" s="1">
        <v>2.3999999999999998E-3</v>
      </c>
      <c r="E111">
        <f t="shared" si="36"/>
        <v>5.0000000000000001E-4</v>
      </c>
      <c r="F111" s="1">
        <v>1</v>
      </c>
      <c r="G111">
        <f t="shared" si="35"/>
        <v>0.70833333333333337</v>
      </c>
      <c r="H111" s="1">
        <v>0.2</v>
      </c>
      <c r="I111" s="1">
        <f t="shared" si="33"/>
        <v>0.83333333333333337</v>
      </c>
      <c r="J111" s="1">
        <f t="shared" si="34"/>
        <v>-3.7722908093278318E-12</v>
      </c>
    </row>
    <row r="112" spans="1:10" x14ac:dyDescent="0.25">
      <c r="B112">
        <v>0</v>
      </c>
      <c r="C112" s="1">
        <v>-1.8106995884773599E-11</v>
      </c>
      <c r="D112" s="1">
        <v>2.3999999999999998E-3</v>
      </c>
      <c r="E112">
        <f t="shared" si="36"/>
        <v>6.9999999999999999E-4</v>
      </c>
      <c r="F112" s="1">
        <v>1</v>
      </c>
      <c r="G112">
        <f t="shared" si="35"/>
        <v>0.79166666666666674</v>
      </c>
      <c r="H112" s="1">
        <v>0.2</v>
      </c>
      <c r="I112" s="1">
        <f t="shared" si="33"/>
        <v>1.1666666666666667</v>
      </c>
      <c r="J112" s="1">
        <f t="shared" si="34"/>
        <v>-1.6598079561042456E-12</v>
      </c>
    </row>
    <row r="113" spans="1:10" x14ac:dyDescent="0.25">
      <c r="B113">
        <v>0</v>
      </c>
      <c r="C113" s="1">
        <v>-1.8106995884773599E-11</v>
      </c>
      <c r="D113" s="1">
        <v>2.3999999999999998E-3</v>
      </c>
      <c r="E113">
        <f t="shared" si="36"/>
        <v>8.9999999999999998E-4</v>
      </c>
      <c r="F113" s="1">
        <v>1</v>
      </c>
      <c r="G113">
        <f t="shared" si="35"/>
        <v>0.875</v>
      </c>
      <c r="H113" s="1">
        <v>0.2</v>
      </c>
      <c r="I113" s="1">
        <f t="shared" si="33"/>
        <v>1.5</v>
      </c>
      <c r="J113" s="1">
        <f t="shared" si="34"/>
        <v>4.5267489711934183E-13</v>
      </c>
    </row>
    <row r="114" spans="1:10" x14ac:dyDescent="0.25">
      <c r="B114">
        <v>0</v>
      </c>
      <c r="C114" s="1">
        <v>-1.8106995884773599E-11</v>
      </c>
      <c r="D114" s="1">
        <v>2.3999999999999998E-3</v>
      </c>
      <c r="E114" s="21">
        <v>1.1000000000000001E-3</v>
      </c>
      <c r="F114" s="1">
        <v>1</v>
      </c>
      <c r="G114">
        <f t="shared" si="35"/>
        <v>0.95833333333333348</v>
      </c>
      <c r="H114" s="31">
        <v>0.2</v>
      </c>
      <c r="I114" s="1">
        <f t="shared" si="33"/>
        <v>1.8333333333333337</v>
      </c>
      <c r="J114" s="1">
        <f t="shared" si="34"/>
        <v>2.56515775034293E-12</v>
      </c>
    </row>
    <row r="116" spans="1:10" x14ac:dyDescent="0.25">
      <c r="A116" s="3" t="s">
        <v>12</v>
      </c>
      <c r="B116" s="2" t="s">
        <v>108</v>
      </c>
      <c r="C116" s="2" t="s">
        <v>111</v>
      </c>
      <c r="D116" s="2" t="s">
        <v>284</v>
      </c>
      <c r="E116" s="2" t="s">
        <v>285</v>
      </c>
      <c r="F116" s="2" t="s">
        <v>286</v>
      </c>
      <c r="G116" s="2" t="s">
        <v>135</v>
      </c>
      <c r="H116" s="2" t="s">
        <v>279</v>
      </c>
      <c r="I116" s="2" t="s">
        <v>280</v>
      </c>
      <c r="J116" s="2" t="s">
        <v>287</v>
      </c>
    </row>
    <row r="117" spans="1:10" x14ac:dyDescent="0.25">
      <c r="B117" s="1">
        <v>580.29999999999995</v>
      </c>
      <c r="C117" s="1">
        <v>0</v>
      </c>
      <c r="D117" s="1">
        <v>2.3999999999999998E-3</v>
      </c>
      <c r="E117">
        <v>-1.1000000000000001E-3</v>
      </c>
      <c r="F117" s="1">
        <v>1</v>
      </c>
      <c r="G117">
        <f>(0.5+E117/D117)^F117</f>
        <v>4.1666666666666574E-2</v>
      </c>
      <c r="H117" s="1">
        <v>0.2</v>
      </c>
      <c r="I117" s="1">
        <f t="shared" ref="I117:I128" si="37">4*(ABS(E117)/D117)</f>
        <v>1.8333333333333337</v>
      </c>
      <c r="J117" s="1">
        <f t="shared" ref="J117:J128" si="38">(B117-C117)*G117+C117-(B117+C117)*(H117/2)*I117</f>
        <v>-82.209166666666761</v>
      </c>
    </row>
    <row r="118" spans="1:10" x14ac:dyDescent="0.25">
      <c r="B118" s="1">
        <v>580.29999999999995</v>
      </c>
      <c r="C118" s="1">
        <v>0</v>
      </c>
      <c r="D118" s="1">
        <v>2.3999999999999998E-3</v>
      </c>
      <c r="E118">
        <f>-0.001+0.0001</f>
        <v>-8.9999999999999998E-4</v>
      </c>
      <c r="F118" s="1">
        <v>1</v>
      </c>
      <c r="G118">
        <f>(0.5+E118/D118)^F118</f>
        <v>0.125</v>
      </c>
      <c r="H118" s="1">
        <v>0.2</v>
      </c>
      <c r="I118" s="1">
        <f t="shared" si="37"/>
        <v>1.5</v>
      </c>
      <c r="J118" s="1">
        <f t="shared" si="38"/>
        <v>-14.507500000000007</v>
      </c>
    </row>
    <row r="119" spans="1:10" x14ac:dyDescent="0.25">
      <c r="B119" s="1">
        <v>580.29999999999995</v>
      </c>
      <c r="C119" s="1">
        <v>0</v>
      </c>
      <c r="D119" s="1">
        <v>2.3999999999999998E-3</v>
      </c>
      <c r="E119">
        <f>E118+0.0002</f>
        <v>-6.9999999999999999E-4</v>
      </c>
      <c r="F119" s="1">
        <v>1</v>
      </c>
      <c r="G119">
        <f t="shared" ref="G119:G128" si="39">(0.5+E119/D119)^F119</f>
        <v>0.20833333333333331</v>
      </c>
      <c r="H119" s="1">
        <v>0.2</v>
      </c>
      <c r="I119" s="1">
        <f t="shared" si="37"/>
        <v>1.1666666666666667</v>
      </c>
      <c r="J119" s="1">
        <f t="shared" si="38"/>
        <v>53.194166666666646</v>
      </c>
    </row>
    <row r="120" spans="1:10" x14ac:dyDescent="0.25">
      <c r="B120" s="1">
        <v>580.29999999999995</v>
      </c>
      <c r="C120" s="1">
        <v>0</v>
      </c>
      <c r="D120" s="1">
        <v>2.3999999999999998E-3</v>
      </c>
      <c r="E120">
        <f t="shared" ref="E120:E127" si="40">E119+0.0002</f>
        <v>-5.0000000000000001E-4</v>
      </c>
      <c r="F120" s="1">
        <v>1</v>
      </c>
      <c r="G120">
        <f t="shared" si="39"/>
        <v>0.29166666666666663</v>
      </c>
      <c r="H120" s="1">
        <v>0.2</v>
      </c>
      <c r="I120" s="1">
        <f t="shared" si="37"/>
        <v>0.83333333333333337</v>
      </c>
      <c r="J120" s="1">
        <f t="shared" si="38"/>
        <v>120.8958333333333</v>
      </c>
    </row>
    <row r="121" spans="1:10" x14ac:dyDescent="0.25">
      <c r="B121" s="1">
        <v>580.29999999999995</v>
      </c>
      <c r="C121" s="1">
        <v>0</v>
      </c>
      <c r="D121" s="1">
        <v>2.3999999999999998E-3</v>
      </c>
      <c r="E121">
        <f t="shared" si="40"/>
        <v>-3.0000000000000003E-4</v>
      </c>
      <c r="F121" s="1">
        <v>1</v>
      </c>
      <c r="G121">
        <f t="shared" si="39"/>
        <v>0.375</v>
      </c>
      <c r="H121" s="1">
        <v>0.2</v>
      </c>
      <c r="I121" s="1">
        <f t="shared" si="37"/>
        <v>0.50000000000000011</v>
      </c>
      <c r="J121" s="1">
        <f t="shared" si="38"/>
        <v>188.59749999999997</v>
      </c>
    </row>
    <row r="122" spans="1:10" x14ac:dyDescent="0.25">
      <c r="B122" s="1">
        <v>580.29999999999995</v>
      </c>
      <c r="C122" s="1">
        <v>0</v>
      </c>
      <c r="D122" s="1">
        <v>2.3999999999999998E-3</v>
      </c>
      <c r="E122">
        <f t="shared" si="40"/>
        <v>-1.0000000000000002E-4</v>
      </c>
      <c r="F122" s="1">
        <v>1</v>
      </c>
      <c r="G122">
        <f t="shared" si="39"/>
        <v>0.45833333333333331</v>
      </c>
      <c r="H122" s="1">
        <v>0.2</v>
      </c>
      <c r="I122" s="1">
        <f t="shared" si="37"/>
        <v>0.16666666666666671</v>
      </c>
      <c r="J122" s="1">
        <f t="shared" si="38"/>
        <v>256.29916666666662</v>
      </c>
    </row>
    <row r="123" spans="1:10" x14ac:dyDescent="0.25">
      <c r="B123" s="1">
        <v>580.29999999999995</v>
      </c>
      <c r="C123" s="1">
        <v>0</v>
      </c>
      <c r="D123" s="1">
        <v>2.3999999999999998E-3</v>
      </c>
      <c r="E123">
        <f t="shared" si="40"/>
        <v>9.9999999999999991E-5</v>
      </c>
      <c r="F123" s="1">
        <v>1</v>
      </c>
      <c r="G123">
        <f t="shared" si="39"/>
        <v>0.54166666666666663</v>
      </c>
      <c r="H123" s="1">
        <v>0.2</v>
      </c>
      <c r="I123" s="1">
        <f t="shared" si="37"/>
        <v>0.16666666666666666</v>
      </c>
      <c r="J123" s="1">
        <f t="shared" si="38"/>
        <v>304.65749999999991</v>
      </c>
    </row>
    <row r="124" spans="1:10" x14ac:dyDescent="0.25">
      <c r="B124" s="1">
        <v>580.29999999999995</v>
      </c>
      <c r="C124" s="1">
        <v>0</v>
      </c>
      <c r="D124" s="1">
        <v>2.3999999999999998E-3</v>
      </c>
      <c r="E124">
        <f t="shared" si="40"/>
        <v>3.0000000000000003E-4</v>
      </c>
      <c r="F124" s="1">
        <v>1</v>
      </c>
      <c r="G124">
        <f t="shared" si="39"/>
        <v>0.625</v>
      </c>
      <c r="H124" s="1">
        <v>0.2</v>
      </c>
      <c r="I124" s="1">
        <f t="shared" si="37"/>
        <v>0.50000000000000011</v>
      </c>
      <c r="J124" s="1">
        <f t="shared" si="38"/>
        <v>333.67250000000001</v>
      </c>
    </row>
    <row r="125" spans="1:10" x14ac:dyDescent="0.25">
      <c r="B125" s="1">
        <v>580.29999999999995</v>
      </c>
      <c r="C125" s="1">
        <v>0</v>
      </c>
      <c r="D125" s="1">
        <v>2.3999999999999998E-3</v>
      </c>
      <c r="E125">
        <f t="shared" si="40"/>
        <v>5.0000000000000001E-4</v>
      </c>
      <c r="F125" s="1">
        <v>1</v>
      </c>
      <c r="G125">
        <f t="shared" si="39"/>
        <v>0.70833333333333337</v>
      </c>
      <c r="H125" s="1">
        <v>0.2</v>
      </c>
      <c r="I125" s="1">
        <f t="shared" si="37"/>
        <v>0.83333333333333337</v>
      </c>
      <c r="J125" s="1">
        <f t="shared" si="38"/>
        <v>362.6875</v>
      </c>
    </row>
    <row r="126" spans="1:10" x14ac:dyDescent="0.25">
      <c r="B126" s="1">
        <v>580.29999999999995</v>
      </c>
      <c r="C126" s="1">
        <v>0</v>
      </c>
      <c r="D126" s="1">
        <v>2.3999999999999998E-3</v>
      </c>
      <c r="E126">
        <f t="shared" si="40"/>
        <v>6.9999999999999999E-4</v>
      </c>
      <c r="F126" s="1">
        <v>1</v>
      </c>
      <c r="G126">
        <f t="shared" si="39"/>
        <v>0.79166666666666674</v>
      </c>
      <c r="H126" s="1">
        <v>0.2</v>
      </c>
      <c r="I126" s="1">
        <f t="shared" si="37"/>
        <v>1.1666666666666667</v>
      </c>
      <c r="J126" s="1">
        <f t="shared" si="38"/>
        <v>391.70250000000004</v>
      </c>
    </row>
    <row r="127" spans="1:10" x14ac:dyDescent="0.25">
      <c r="B127" s="1">
        <v>580.29999999999995</v>
      </c>
      <c r="C127" s="1">
        <v>0</v>
      </c>
      <c r="D127" s="1">
        <v>2.3999999999999998E-3</v>
      </c>
      <c r="E127">
        <f t="shared" si="40"/>
        <v>8.9999999999999998E-4</v>
      </c>
      <c r="F127" s="1">
        <v>1</v>
      </c>
      <c r="G127">
        <f t="shared" si="39"/>
        <v>0.875</v>
      </c>
      <c r="H127" s="1">
        <v>0.2</v>
      </c>
      <c r="I127" s="1">
        <f t="shared" si="37"/>
        <v>1.5</v>
      </c>
      <c r="J127" s="1">
        <f t="shared" si="38"/>
        <v>420.71749999999992</v>
      </c>
    </row>
    <row r="128" spans="1:10" x14ac:dyDescent="0.25">
      <c r="B128" s="1">
        <v>580.29999999999995</v>
      </c>
      <c r="C128" s="1">
        <v>0</v>
      </c>
      <c r="D128" s="1">
        <v>2.3999999999999998E-3</v>
      </c>
      <c r="E128" s="21">
        <v>1.1000000000000001E-3</v>
      </c>
      <c r="F128" s="1">
        <v>1</v>
      </c>
      <c r="G128">
        <f t="shared" si="39"/>
        <v>0.95833333333333348</v>
      </c>
      <c r="H128" s="31">
        <v>0.2</v>
      </c>
      <c r="I128" s="1">
        <f t="shared" si="37"/>
        <v>1.8333333333333337</v>
      </c>
      <c r="J128" s="1">
        <f t="shared" si="38"/>
        <v>449.73250000000002</v>
      </c>
    </row>
    <row r="130" spans="1:10" x14ac:dyDescent="0.25">
      <c r="A130" s="3" t="s">
        <v>14</v>
      </c>
      <c r="B130" s="2" t="s">
        <v>108</v>
      </c>
      <c r="C130" s="2" t="s">
        <v>111</v>
      </c>
      <c r="D130" s="2" t="s">
        <v>284</v>
      </c>
      <c r="E130" s="2" t="s">
        <v>285</v>
      </c>
      <c r="F130" s="2" t="s">
        <v>286</v>
      </c>
      <c r="G130" s="2" t="s">
        <v>135</v>
      </c>
      <c r="H130" s="2" t="s">
        <v>279</v>
      </c>
      <c r="I130" s="2" t="s">
        <v>280</v>
      </c>
      <c r="J130" s="2" t="s">
        <v>287</v>
      </c>
    </row>
    <row r="131" spans="1:10" x14ac:dyDescent="0.25">
      <c r="B131">
        <v>9.3000000000000002E-11</v>
      </c>
      <c r="C131">
        <v>1.268E-8</v>
      </c>
      <c r="D131" s="1">
        <v>2.3999999999999998E-3</v>
      </c>
      <c r="E131">
        <v>-1.1000000000000001E-3</v>
      </c>
      <c r="F131" s="1">
        <v>1</v>
      </c>
      <c r="G131">
        <f>(0.5+E131/D131)^F131</f>
        <v>4.1666666666666574E-2</v>
      </c>
      <c r="H131" s="1">
        <v>0.2</v>
      </c>
      <c r="I131" s="1">
        <f>4*(ABS(E131)/D131)</f>
        <v>1.8333333333333337</v>
      </c>
      <c r="J131" s="1">
        <f t="shared" ref="J131:J142" si="41">(B131-C131)*G131+C131-(B131+C131)*(H131/2)*I131</f>
        <v>9.8138249999999999E-9</v>
      </c>
    </row>
    <row r="132" spans="1:10" x14ac:dyDescent="0.25">
      <c r="B132">
        <v>9.3000000000000002E-11</v>
      </c>
      <c r="C132">
        <v>1.268E-8</v>
      </c>
      <c r="D132" s="1">
        <v>2.3999999999999998E-3</v>
      </c>
      <c r="E132">
        <f>-0.001+0.0001</f>
        <v>-8.9999999999999998E-4</v>
      </c>
      <c r="F132" s="1">
        <v>1</v>
      </c>
      <c r="G132">
        <f>(0.5+E132/D132)^F132</f>
        <v>0.125</v>
      </c>
      <c r="H132" s="1">
        <v>0.2</v>
      </c>
      <c r="I132" s="1">
        <f t="shared" ref="I132:I142" si="42">4*(ABS(E132)/D132)</f>
        <v>1.5</v>
      </c>
      <c r="J132" s="1">
        <f t="shared" si="41"/>
        <v>9.1906749999999984E-9</v>
      </c>
    </row>
    <row r="133" spans="1:10" x14ac:dyDescent="0.25">
      <c r="B133">
        <v>9.3000000000000002E-11</v>
      </c>
      <c r="C133">
        <v>1.268E-8</v>
      </c>
      <c r="D133" s="1">
        <v>2.3999999999999998E-3</v>
      </c>
      <c r="E133">
        <f>E132+0.0002</f>
        <v>-6.9999999999999999E-4</v>
      </c>
      <c r="F133" s="1">
        <v>1</v>
      </c>
      <c r="G133">
        <f t="shared" ref="G133:G142" si="43">(0.5+E133/D133)^F133</f>
        <v>0.20833333333333331</v>
      </c>
      <c r="H133" s="1">
        <v>0.2</v>
      </c>
      <c r="I133" s="1">
        <f t="shared" si="42"/>
        <v>1.1666666666666667</v>
      </c>
      <c r="J133" s="1">
        <f t="shared" si="41"/>
        <v>8.5675250000000001E-9</v>
      </c>
    </row>
    <row r="134" spans="1:10" x14ac:dyDescent="0.25">
      <c r="B134">
        <v>9.3000000000000002E-11</v>
      </c>
      <c r="C134">
        <v>1.268E-8</v>
      </c>
      <c r="D134" s="1">
        <v>2.3999999999999998E-3</v>
      </c>
      <c r="E134">
        <f t="shared" ref="E134:E141" si="44">E133+0.0002</f>
        <v>-5.0000000000000001E-4</v>
      </c>
      <c r="F134" s="1">
        <v>1</v>
      </c>
      <c r="G134">
        <f t="shared" si="43"/>
        <v>0.29166666666666663</v>
      </c>
      <c r="H134" s="1">
        <v>0.2</v>
      </c>
      <c r="I134" s="1">
        <f t="shared" si="42"/>
        <v>0.83333333333333337</v>
      </c>
      <c r="J134" s="1">
        <f t="shared" si="41"/>
        <v>7.9443750000000003E-9</v>
      </c>
    </row>
    <row r="135" spans="1:10" x14ac:dyDescent="0.25">
      <c r="B135">
        <v>9.3000000000000002E-11</v>
      </c>
      <c r="C135">
        <v>1.268E-8</v>
      </c>
      <c r="D135" s="1">
        <v>2.3999999999999998E-3</v>
      </c>
      <c r="E135">
        <f t="shared" si="44"/>
        <v>-3.0000000000000003E-4</v>
      </c>
      <c r="F135" s="1">
        <v>1</v>
      </c>
      <c r="G135">
        <f t="shared" si="43"/>
        <v>0.375</v>
      </c>
      <c r="H135" s="1">
        <v>0.2</v>
      </c>
      <c r="I135" s="1">
        <f t="shared" si="42"/>
        <v>0.50000000000000011</v>
      </c>
      <c r="J135" s="1">
        <f t="shared" si="41"/>
        <v>7.3212249999999996E-9</v>
      </c>
    </row>
    <row r="136" spans="1:10" x14ac:dyDescent="0.25">
      <c r="B136">
        <v>9.3000000000000002E-11</v>
      </c>
      <c r="C136">
        <v>1.268E-8</v>
      </c>
      <c r="D136" s="1">
        <v>2.3999999999999998E-3</v>
      </c>
      <c r="E136">
        <f t="shared" si="44"/>
        <v>-1.0000000000000002E-4</v>
      </c>
      <c r="F136" s="1">
        <v>1</v>
      </c>
      <c r="G136">
        <f t="shared" si="43"/>
        <v>0.45833333333333331</v>
      </c>
      <c r="H136" s="1">
        <v>0.2</v>
      </c>
      <c r="I136" s="1">
        <f t="shared" si="42"/>
        <v>0.16666666666666671</v>
      </c>
      <c r="J136" s="1">
        <f t="shared" si="41"/>
        <v>6.6980750000000006E-9</v>
      </c>
    </row>
    <row r="137" spans="1:10" x14ac:dyDescent="0.25">
      <c r="B137">
        <v>9.3000000000000002E-11</v>
      </c>
      <c r="C137">
        <v>1.268E-8</v>
      </c>
      <c r="D137" s="1">
        <v>2.3999999999999998E-3</v>
      </c>
      <c r="E137">
        <f t="shared" si="44"/>
        <v>9.9999999999999991E-5</v>
      </c>
      <c r="F137" s="1">
        <v>1</v>
      </c>
      <c r="G137">
        <f t="shared" si="43"/>
        <v>0.54166666666666663</v>
      </c>
      <c r="H137" s="1">
        <v>0.2</v>
      </c>
      <c r="I137" s="1">
        <f t="shared" si="42"/>
        <v>0.16666666666666666</v>
      </c>
      <c r="J137" s="1">
        <f t="shared" si="41"/>
        <v>5.6491583333333337E-9</v>
      </c>
    </row>
    <row r="138" spans="1:10" x14ac:dyDescent="0.25">
      <c r="B138">
        <v>9.3000000000000002E-11</v>
      </c>
      <c r="C138">
        <v>1.268E-8</v>
      </c>
      <c r="D138" s="1">
        <v>2.3999999999999998E-3</v>
      </c>
      <c r="E138">
        <f t="shared" si="44"/>
        <v>3.0000000000000003E-4</v>
      </c>
      <c r="F138" s="1">
        <v>1</v>
      </c>
      <c r="G138">
        <f t="shared" si="43"/>
        <v>0.625</v>
      </c>
      <c r="H138" s="1">
        <v>0.2</v>
      </c>
      <c r="I138" s="1">
        <f t="shared" si="42"/>
        <v>0.50000000000000011</v>
      </c>
      <c r="J138" s="1">
        <f t="shared" si="41"/>
        <v>4.1744749999999999E-9</v>
      </c>
    </row>
    <row r="139" spans="1:10" x14ac:dyDescent="0.25">
      <c r="B139">
        <v>9.3000000000000002E-11</v>
      </c>
      <c r="C139">
        <v>1.268E-8</v>
      </c>
      <c r="D139" s="1">
        <v>2.3999999999999998E-3</v>
      </c>
      <c r="E139">
        <f t="shared" si="44"/>
        <v>5.0000000000000001E-4</v>
      </c>
      <c r="F139" s="1">
        <v>1</v>
      </c>
      <c r="G139">
        <f t="shared" si="43"/>
        <v>0.70833333333333337</v>
      </c>
      <c r="H139" s="1">
        <v>0.2</v>
      </c>
      <c r="I139" s="1">
        <f t="shared" si="42"/>
        <v>0.83333333333333337</v>
      </c>
      <c r="J139" s="1">
        <f t="shared" si="41"/>
        <v>2.6997916666666652E-9</v>
      </c>
    </row>
    <row r="140" spans="1:10" x14ac:dyDescent="0.25">
      <c r="B140">
        <v>9.3000000000000002E-11</v>
      </c>
      <c r="C140">
        <v>1.268E-8</v>
      </c>
      <c r="D140" s="1">
        <v>2.3999999999999998E-3</v>
      </c>
      <c r="E140">
        <f t="shared" si="44"/>
        <v>6.9999999999999999E-4</v>
      </c>
      <c r="F140" s="1">
        <v>1</v>
      </c>
      <c r="G140">
        <f t="shared" si="43"/>
        <v>0.79166666666666674</v>
      </c>
      <c r="H140" s="1">
        <v>0.2</v>
      </c>
      <c r="I140" s="1">
        <f t="shared" si="42"/>
        <v>1.1666666666666667</v>
      </c>
      <c r="J140" s="1">
        <f t="shared" si="41"/>
        <v>1.225108333333331E-9</v>
      </c>
    </row>
    <row r="141" spans="1:10" x14ac:dyDescent="0.25">
      <c r="B141">
        <v>9.3000000000000002E-11</v>
      </c>
      <c r="C141">
        <v>1.268E-8</v>
      </c>
      <c r="D141" s="1">
        <v>2.3999999999999998E-3</v>
      </c>
      <c r="E141">
        <f t="shared" si="44"/>
        <v>8.9999999999999998E-4</v>
      </c>
      <c r="F141" s="1">
        <v>1</v>
      </c>
      <c r="G141">
        <f t="shared" si="43"/>
        <v>0.875</v>
      </c>
      <c r="H141" s="1">
        <v>0.2</v>
      </c>
      <c r="I141" s="1">
        <f t="shared" si="42"/>
        <v>1.5</v>
      </c>
      <c r="J141" s="1">
        <f t="shared" si="41"/>
        <v>-2.4957499999999994E-10</v>
      </c>
    </row>
    <row r="142" spans="1:10" x14ac:dyDescent="0.25">
      <c r="B142">
        <v>9.3000000000000002E-11</v>
      </c>
      <c r="C142">
        <v>1.268E-8</v>
      </c>
      <c r="D142" s="1">
        <v>2.3999999999999998E-3</v>
      </c>
      <c r="E142" s="21">
        <v>1.1000000000000001E-3</v>
      </c>
      <c r="F142" s="1">
        <v>1</v>
      </c>
      <c r="G142">
        <f t="shared" si="43"/>
        <v>0.95833333333333348</v>
      </c>
      <c r="H142" s="31">
        <v>0.2</v>
      </c>
      <c r="I142" s="1">
        <f t="shared" si="42"/>
        <v>1.8333333333333337</v>
      </c>
      <c r="J142" s="1">
        <f t="shared" si="41"/>
        <v>-1.7242583333333362E-9</v>
      </c>
    </row>
    <row r="143" spans="1:10" x14ac:dyDescent="0.25">
      <c r="D143" s="1"/>
      <c r="E143" s="21"/>
      <c r="F143" s="1"/>
      <c r="H143" s="31"/>
      <c r="I143" s="1"/>
      <c r="J143" s="1"/>
    </row>
    <row r="144" spans="1:10" x14ac:dyDescent="0.25">
      <c r="A144" s="3" t="s">
        <v>16</v>
      </c>
      <c r="B144" s="2" t="s">
        <v>108</v>
      </c>
      <c r="C144" s="2" t="s">
        <v>111</v>
      </c>
      <c r="D144" s="2" t="s">
        <v>284</v>
      </c>
      <c r="E144" s="2" t="s">
        <v>285</v>
      </c>
      <c r="F144" s="2" t="s">
        <v>286</v>
      </c>
      <c r="G144" s="2" t="s">
        <v>135</v>
      </c>
      <c r="H144" s="2" t="s">
        <v>279</v>
      </c>
      <c r="I144" s="2" t="s">
        <v>280</v>
      </c>
      <c r="J144" s="2" t="s">
        <v>287</v>
      </c>
    </row>
    <row r="145" spans="1:10" x14ac:dyDescent="0.25">
      <c r="B145" s="1">
        <v>1.5699999999999999E-4</v>
      </c>
      <c r="C145" s="1">
        <v>1.0000000000000001E-5</v>
      </c>
      <c r="D145" s="1">
        <v>2.3999999999999998E-3</v>
      </c>
      <c r="E145">
        <v>-1.1000000000000001E-3</v>
      </c>
      <c r="F145" s="1">
        <v>1</v>
      </c>
      <c r="G145">
        <f>(0.5+E145/D145)^F145</f>
        <v>4.1666666666666574E-2</v>
      </c>
      <c r="H145" s="1">
        <v>0.2</v>
      </c>
      <c r="I145" s="1">
        <f>4*(ABS(E145)/D145)</f>
        <v>1.8333333333333337</v>
      </c>
      <c r="J145" s="1">
        <f>(B145-C145)*G145+C145-(B145+C145)*(H145/2)*I145</f>
        <v>-1.4491666666666689E-5</v>
      </c>
    </row>
    <row r="146" spans="1:10" x14ac:dyDescent="0.25">
      <c r="B146" s="1">
        <v>1.5699999999999999E-4</v>
      </c>
      <c r="C146" s="1">
        <v>1.0000000000000001E-5</v>
      </c>
      <c r="D146" s="1">
        <v>2.3999999999999998E-3</v>
      </c>
      <c r="E146">
        <f>-0.001+0.0001</f>
        <v>-8.9999999999999998E-4</v>
      </c>
      <c r="F146" s="1">
        <v>1</v>
      </c>
      <c r="G146">
        <f>(0.5+E146/D146)^F146</f>
        <v>0.125</v>
      </c>
      <c r="H146" s="1">
        <v>0.2</v>
      </c>
      <c r="I146" s="1">
        <f t="shared" ref="I146:I156" si="45">4*(ABS(E146)/D146)</f>
        <v>1.5</v>
      </c>
      <c r="J146" s="1">
        <f t="shared" ref="J146:J156" si="46">(B146-C146)*G146+C146-(B146+C146)*(H146/2)*I146</f>
        <v>3.3249999999999995E-6</v>
      </c>
    </row>
    <row r="147" spans="1:10" x14ac:dyDescent="0.25">
      <c r="B147" s="1">
        <v>1.5699999999999999E-4</v>
      </c>
      <c r="C147" s="1">
        <v>1.0000000000000001E-5</v>
      </c>
      <c r="D147" s="1">
        <v>2.3999999999999998E-3</v>
      </c>
      <c r="E147">
        <f>E146+0.0002</f>
        <v>-6.9999999999999999E-4</v>
      </c>
      <c r="F147" s="1">
        <v>1</v>
      </c>
      <c r="G147">
        <f t="shared" ref="G147:G156" si="47">(0.5+E147/D147)^F147</f>
        <v>0.20833333333333331</v>
      </c>
      <c r="H147" s="1">
        <v>0.2</v>
      </c>
      <c r="I147" s="1">
        <f t="shared" si="45"/>
        <v>1.1666666666666667</v>
      </c>
      <c r="J147" s="1">
        <f t="shared" si="46"/>
        <v>2.1141666666666664E-5</v>
      </c>
    </row>
    <row r="148" spans="1:10" x14ac:dyDescent="0.25">
      <c r="B148" s="1">
        <v>1.5699999999999999E-4</v>
      </c>
      <c r="C148" s="1">
        <v>1.0000000000000001E-5</v>
      </c>
      <c r="D148" s="1">
        <v>2.3999999999999998E-3</v>
      </c>
      <c r="E148">
        <f t="shared" ref="E148:E155" si="48">E147+0.0002</f>
        <v>-5.0000000000000001E-4</v>
      </c>
      <c r="F148" s="1">
        <v>1</v>
      </c>
      <c r="G148">
        <f t="shared" si="47"/>
        <v>0.29166666666666663</v>
      </c>
      <c r="H148" s="1">
        <v>0.2</v>
      </c>
      <c r="I148" s="1">
        <f t="shared" si="45"/>
        <v>0.83333333333333337</v>
      </c>
      <c r="J148" s="1">
        <f t="shared" si="46"/>
        <v>3.8958333333333323E-5</v>
      </c>
    </row>
    <row r="149" spans="1:10" x14ac:dyDescent="0.25">
      <c r="B149" s="1">
        <v>1.5699999999999999E-4</v>
      </c>
      <c r="C149" s="1">
        <v>1.0000000000000001E-5</v>
      </c>
      <c r="D149" s="1">
        <v>2.3999999999999998E-3</v>
      </c>
      <c r="E149">
        <f t="shared" si="48"/>
        <v>-3.0000000000000003E-4</v>
      </c>
      <c r="F149" s="1">
        <v>1</v>
      </c>
      <c r="G149">
        <f t="shared" si="47"/>
        <v>0.375</v>
      </c>
      <c r="H149" s="1">
        <v>0.2</v>
      </c>
      <c r="I149" s="1">
        <f t="shared" si="45"/>
        <v>0.50000000000000011</v>
      </c>
      <c r="J149" s="1">
        <f t="shared" si="46"/>
        <v>5.6774999999999998E-5</v>
      </c>
    </row>
    <row r="150" spans="1:10" x14ac:dyDescent="0.25">
      <c r="B150" s="1">
        <v>1.5699999999999999E-4</v>
      </c>
      <c r="C150" s="1">
        <v>1.0000000000000001E-5</v>
      </c>
      <c r="D150" s="1">
        <v>2.3999999999999998E-3</v>
      </c>
      <c r="E150">
        <f t="shared" si="48"/>
        <v>-1.0000000000000002E-4</v>
      </c>
      <c r="F150" s="1">
        <v>1</v>
      </c>
      <c r="G150">
        <f t="shared" si="47"/>
        <v>0.45833333333333331</v>
      </c>
      <c r="H150" s="1">
        <v>0.2</v>
      </c>
      <c r="I150" s="1">
        <f t="shared" si="45"/>
        <v>0.16666666666666671</v>
      </c>
      <c r="J150" s="1">
        <f t="shared" si="46"/>
        <v>7.4591666666666659E-5</v>
      </c>
    </row>
    <row r="151" spans="1:10" x14ac:dyDescent="0.25">
      <c r="B151" s="1">
        <v>1.5699999999999999E-4</v>
      </c>
      <c r="C151" s="1">
        <v>1.0000000000000001E-5</v>
      </c>
      <c r="D151" s="1">
        <v>2.3999999999999998E-3</v>
      </c>
      <c r="E151">
        <f t="shared" si="48"/>
        <v>9.9999999999999991E-5</v>
      </c>
      <c r="F151" s="1">
        <v>1</v>
      </c>
      <c r="G151">
        <f t="shared" si="47"/>
        <v>0.54166666666666663</v>
      </c>
      <c r="H151" s="1">
        <v>0.2</v>
      </c>
      <c r="I151" s="1">
        <f t="shared" si="45"/>
        <v>0.16666666666666666</v>
      </c>
      <c r="J151" s="1">
        <f t="shared" si="46"/>
        <v>8.6841666666666659E-5</v>
      </c>
    </row>
    <row r="152" spans="1:10" x14ac:dyDescent="0.25">
      <c r="B152" s="1">
        <v>1.5699999999999999E-4</v>
      </c>
      <c r="C152" s="1">
        <v>1.0000000000000001E-5</v>
      </c>
      <c r="D152" s="1">
        <v>2.3999999999999998E-3</v>
      </c>
      <c r="E152">
        <f t="shared" si="48"/>
        <v>3.0000000000000003E-4</v>
      </c>
      <c r="F152" s="1">
        <v>1</v>
      </c>
      <c r="G152">
        <f t="shared" si="47"/>
        <v>0.625</v>
      </c>
      <c r="H152" s="1">
        <v>0.2</v>
      </c>
      <c r="I152" s="1">
        <f t="shared" si="45"/>
        <v>0.50000000000000011</v>
      </c>
      <c r="J152" s="1">
        <f t="shared" si="46"/>
        <v>9.3524999999999996E-5</v>
      </c>
    </row>
    <row r="153" spans="1:10" x14ac:dyDescent="0.25">
      <c r="B153" s="1">
        <v>1.5699999999999999E-4</v>
      </c>
      <c r="C153" s="1">
        <v>1.0000000000000001E-5</v>
      </c>
      <c r="D153" s="1">
        <v>2.3999999999999998E-3</v>
      </c>
      <c r="E153">
        <f t="shared" si="48"/>
        <v>5.0000000000000001E-4</v>
      </c>
      <c r="F153" s="1">
        <v>1</v>
      </c>
      <c r="G153">
        <f t="shared" si="47"/>
        <v>0.70833333333333337</v>
      </c>
      <c r="H153" s="1">
        <v>0.2</v>
      </c>
      <c r="I153" s="1">
        <f t="shared" si="45"/>
        <v>0.83333333333333337</v>
      </c>
      <c r="J153" s="1">
        <f t="shared" si="46"/>
        <v>1.0020833333333333E-4</v>
      </c>
    </row>
    <row r="154" spans="1:10" x14ac:dyDescent="0.25">
      <c r="B154" s="1">
        <v>1.5699999999999999E-4</v>
      </c>
      <c r="C154" s="1">
        <v>1.0000000000000001E-5</v>
      </c>
      <c r="D154" s="1">
        <v>2.3999999999999998E-3</v>
      </c>
      <c r="E154">
        <f t="shared" si="48"/>
        <v>6.9999999999999999E-4</v>
      </c>
      <c r="F154" s="1">
        <v>1</v>
      </c>
      <c r="G154">
        <f t="shared" si="47"/>
        <v>0.79166666666666674</v>
      </c>
      <c r="H154" s="1">
        <v>0.2</v>
      </c>
      <c r="I154" s="1">
        <f t="shared" si="45"/>
        <v>1.1666666666666667</v>
      </c>
      <c r="J154" s="1">
        <f t="shared" si="46"/>
        <v>1.0689166666666669E-4</v>
      </c>
    </row>
    <row r="155" spans="1:10" x14ac:dyDescent="0.25">
      <c r="B155" s="1">
        <v>1.5699999999999999E-4</v>
      </c>
      <c r="C155" s="1">
        <v>1.0000000000000001E-5</v>
      </c>
      <c r="D155" s="1">
        <v>2.3999999999999998E-3</v>
      </c>
      <c r="E155">
        <f t="shared" si="48"/>
        <v>8.9999999999999998E-4</v>
      </c>
      <c r="F155" s="1">
        <v>1</v>
      </c>
      <c r="G155">
        <f t="shared" si="47"/>
        <v>0.875</v>
      </c>
      <c r="H155" s="1">
        <v>0.2</v>
      </c>
      <c r="I155" s="1">
        <f t="shared" si="45"/>
        <v>1.5</v>
      </c>
      <c r="J155" s="1">
        <f t="shared" si="46"/>
        <v>1.13575E-4</v>
      </c>
    </row>
    <row r="156" spans="1:10" x14ac:dyDescent="0.25">
      <c r="B156" s="1">
        <v>1.5699999999999999E-4</v>
      </c>
      <c r="C156" s="1">
        <v>1.0000000000000001E-5</v>
      </c>
      <c r="D156" s="1">
        <v>2.3999999999999998E-3</v>
      </c>
      <c r="E156" s="21">
        <v>1.1000000000000001E-3</v>
      </c>
      <c r="F156" s="1">
        <v>1</v>
      </c>
      <c r="G156">
        <f t="shared" si="47"/>
        <v>0.95833333333333348</v>
      </c>
      <c r="H156" s="31">
        <v>0.2</v>
      </c>
      <c r="I156" s="1">
        <f t="shared" si="45"/>
        <v>1.8333333333333337</v>
      </c>
      <c r="J156" s="1">
        <f t="shared" si="46"/>
        <v>1.2025833333333335E-4</v>
      </c>
    </row>
    <row r="157" spans="1:10" x14ac:dyDescent="0.25">
      <c r="A157" s="3" t="s">
        <v>21</v>
      </c>
      <c r="B157" s="2" t="s">
        <v>108</v>
      </c>
      <c r="C157" s="2" t="s">
        <v>111</v>
      </c>
      <c r="D157" s="2" t="s">
        <v>284</v>
      </c>
      <c r="E157" s="2" t="s">
        <v>285</v>
      </c>
      <c r="F157" s="2" t="s">
        <v>286</v>
      </c>
      <c r="G157" s="2" t="s">
        <v>135</v>
      </c>
      <c r="H157" s="2" t="s">
        <v>279</v>
      </c>
      <c r="I157" s="2" t="s">
        <v>280</v>
      </c>
      <c r="J157" s="2" t="s">
        <v>287</v>
      </c>
    </row>
    <row r="158" spans="1:10" x14ac:dyDescent="0.25">
      <c r="B158" s="1">
        <v>1.0000000000000001E-5</v>
      </c>
      <c r="C158" s="1">
        <v>1.5699999999999999E-5</v>
      </c>
      <c r="D158" s="1">
        <v>2.3999999999999998E-3</v>
      </c>
      <c r="E158">
        <v>-1.1000000000000001E-3</v>
      </c>
      <c r="F158" s="1">
        <v>1</v>
      </c>
      <c r="G158">
        <f>(0.5+E158/D158)^F158</f>
        <v>4.1666666666666574E-2</v>
      </c>
      <c r="H158" s="1">
        <v>0.2</v>
      </c>
      <c r="I158" s="1">
        <f>4*(ABS(E158)/D158)</f>
        <v>1.8333333333333337</v>
      </c>
      <c r="J158" s="1">
        <f>(B158-C158)*G158+C158-(B158+C158)*(H158/2)*I158</f>
        <v>1.0750833333333332E-5</v>
      </c>
    </row>
    <row r="159" spans="1:10" x14ac:dyDescent="0.25">
      <c r="B159" s="1">
        <v>1.0000000000000001E-5</v>
      </c>
      <c r="C159" s="1">
        <v>1.5699999999999999E-5</v>
      </c>
      <c r="D159" s="1">
        <v>2.3999999999999998E-3</v>
      </c>
      <c r="E159">
        <f>-0.001+0.0001</f>
        <v>-8.9999999999999998E-4</v>
      </c>
      <c r="F159" s="1">
        <v>1</v>
      </c>
      <c r="G159">
        <f>(0.5+E159/D159)^F159</f>
        <v>0.125</v>
      </c>
      <c r="H159" s="1">
        <v>0.2</v>
      </c>
      <c r="I159" s="1">
        <f t="shared" ref="I159:I169" si="49">4*(ABS(E159)/D159)</f>
        <v>1.5</v>
      </c>
      <c r="J159" s="1">
        <f t="shared" ref="J159:J169" si="50">(B159-C159)*G159+C159-(B159+C159)*(H159/2)*I159</f>
        <v>1.1132499999999999E-5</v>
      </c>
    </row>
    <row r="160" spans="1:10" x14ac:dyDescent="0.25">
      <c r="B160" s="1">
        <v>1.0000000000000001E-5</v>
      </c>
      <c r="C160" s="1">
        <v>1.5699999999999999E-5</v>
      </c>
      <c r="D160" s="1">
        <v>2.3999999999999998E-3</v>
      </c>
      <c r="E160">
        <f>E159+0.0002</f>
        <v>-6.9999999999999999E-4</v>
      </c>
      <c r="F160" s="1">
        <v>1</v>
      </c>
      <c r="G160">
        <f t="shared" ref="G160:G169" si="51">(0.5+E160/D160)^F160</f>
        <v>0.20833333333333331</v>
      </c>
      <c r="H160" s="1">
        <v>0.2</v>
      </c>
      <c r="I160" s="1">
        <f t="shared" si="49"/>
        <v>1.1666666666666667</v>
      </c>
      <c r="J160" s="1">
        <f t="shared" si="50"/>
        <v>1.1514166666666666E-5</v>
      </c>
    </row>
    <row r="161" spans="1:11" x14ac:dyDescent="0.25">
      <c r="B161" s="1">
        <v>1.0000000000000001E-5</v>
      </c>
      <c r="C161" s="1">
        <v>1.5699999999999999E-5</v>
      </c>
      <c r="D161" s="1">
        <v>2.3999999999999998E-3</v>
      </c>
      <c r="E161">
        <f t="shared" ref="E161:E168" si="52">E160+0.0002</f>
        <v>-5.0000000000000001E-4</v>
      </c>
      <c r="F161" s="1">
        <v>1</v>
      </c>
      <c r="G161">
        <f t="shared" si="51"/>
        <v>0.29166666666666663</v>
      </c>
      <c r="H161" s="1">
        <v>0.2</v>
      </c>
      <c r="I161" s="1">
        <f t="shared" si="49"/>
        <v>0.83333333333333337</v>
      </c>
      <c r="J161" s="1">
        <f t="shared" si="50"/>
        <v>1.1895833333333332E-5</v>
      </c>
    </row>
    <row r="162" spans="1:11" x14ac:dyDescent="0.25">
      <c r="B162" s="1">
        <v>1.0000000000000001E-5</v>
      </c>
      <c r="C162" s="1">
        <v>1.5699999999999999E-5</v>
      </c>
      <c r="D162" s="1">
        <v>2.3999999999999998E-3</v>
      </c>
      <c r="E162">
        <f t="shared" si="52"/>
        <v>-3.0000000000000003E-4</v>
      </c>
      <c r="F162" s="1">
        <v>1</v>
      </c>
      <c r="G162">
        <f t="shared" si="51"/>
        <v>0.375</v>
      </c>
      <c r="H162" s="1">
        <v>0.2</v>
      </c>
      <c r="I162" s="1">
        <f t="shared" si="49"/>
        <v>0.50000000000000011</v>
      </c>
      <c r="J162" s="1">
        <f t="shared" si="50"/>
        <v>1.2277499999999999E-5</v>
      </c>
    </row>
    <row r="163" spans="1:11" x14ac:dyDescent="0.25">
      <c r="B163" s="1">
        <v>1.0000000000000001E-5</v>
      </c>
      <c r="C163" s="1">
        <v>1.5699999999999999E-5</v>
      </c>
      <c r="D163" s="1">
        <v>2.3999999999999998E-3</v>
      </c>
      <c r="E163">
        <f t="shared" si="52"/>
        <v>-1.0000000000000002E-4</v>
      </c>
      <c r="F163" s="1">
        <v>1</v>
      </c>
      <c r="G163">
        <f t="shared" si="51"/>
        <v>0.45833333333333331</v>
      </c>
      <c r="H163" s="1">
        <v>0.2</v>
      </c>
      <c r="I163" s="1">
        <f t="shared" si="49"/>
        <v>0.16666666666666671</v>
      </c>
      <c r="J163" s="1">
        <f t="shared" si="50"/>
        <v>1.2659166666666666E-5</v>
      </c>
    </row>
    <row r="164" spans="1:11" x14ac:dyDescent="0.25">
      <c r="B164" s="1">
        <v>1.0000000000000001E-5</v>
      </c>
      <c r="C164" s="1">
        <v>1.5699999999999999E-5</v>
      </c>
      <c r="D164" s="1">
        <v>2.3999999999999998E-3</v>
      </c>
      <c r="E164">
        <f t="shared" si="52"/>
        <v>9.9999999999999991E-5</v>
      </c>
      <c r="F164" s="1">
        <v>1</v>
      </c>
      <c r="G164">
        <f t="shared" si="51"/>
        <v>0.54166666666666663</v>
      </c>
      <c r="H164" s="1">
        <v>0.2</v>
      </c>
      <c r="I164" s="1">
        <f t="shared" si="49"/>
        <v>0.16666666666666666</v>
      </c>
      <c r="J164" s="1">
        <f t="shared" si="50"/>
        <v>1.2184166666666666E-5</v>
      </c>
    </row>
    <row r="165" spans="1:11" x14ac:dyDescent="0.25">
      <c r="B165" s="1">
        <v>1.0000000000000001E-5</v>
      </c>
      <c r="C165" s="1">
        <v>1.5699999999999999E-5</v>
      </c>
      <c r="D165" s="1">
        <v>2.3999999999999998E-3</v>
      </c>
      <c r="E165">
        <f t="shared" si="52"/>
        <v>3.0000000000000003E-4</v>
      </c>
      <c r="F165" s="1">
        <v>1</v>
      </c>
      <c r="G165">
        <f t="shared" si="51"/>
        <v>0.625</v>
      </c>
      <c r="H165" s="1">
        <v>0.2</v>
      </c>
      <c r="I165" s="1">
        <f t="shared" si="49"/>
        <v>0.50000000000000011</v>
      </c>
      <c r="J165" s="1">
        <f t="shared" si="50"/>
        <v>1.08525E-5</v>
      </c>
    </row>
    <row r="166" spans="1:11" x14ac:dyDescent="0.25">
      <c r="B166" s="1">
        <v>1.0000000000000001E-5</v>
      </c>
      <c r="C166" s="1">
        <v>1.5699999999999999E-5</v>
      </c>
      <c r="D166" s="1">
        <v>2.3999999999999998E-3</v>
      </c>
      <c r="E166">
        <f t="shared" si="52"/>
        <v>5.0000000000000001E-4</v>
      </c>
      <c r="F166" s="1">
        <v>1</v>
      </c>
      <c r="G166">
        <f t="shared" si="51"/>
        <v>0.70833333333333337</v>
      </c>
      <c r="H166" s="1">
        <v>0.2</v>
      </c>
      <c r="I166" s="1">
        <f t="shared" si="49"/>
        <v>0.83333333333333337</v>
      </c>
      <c r="J166" s="1">
        <f t="shared" si="50"/>
        <v>9.5208333333333321E-6</v>
      </c>
    </row>
    <row r="167" spans="1:11" x14ac:dyDescent="0.25">
      <c r="B167" s="1">
        <v>1.0000000000000001E-5</v>
      </c>
      <c r="C167" s="1">
        <v>1.5699999999999999E-5</v>
      </c>
      <c r="D167" s="1">
        <v>2.3999999999999998E-3</v>
      </c>
      <c r="E167">
        <f t="shared" si="52"/>
        <v>6.9999999999999999E-4</v>
      </c>
      <c r="F167" s="1">
        <v>1</v>
      </c>
      <c r="G167">
        <f t="shared" si="51"/>
        <v>0.79166666666666674</v>
      </c>
      <c r="H167" s="1">
        <v>0.2</v>
      </c>
      <c r="I167" s="1">
        <f t="shared" si="49"/>
        <v>1.1666666666666667</v>
      </c>
      <c r="J167" s="1">
        <f t="shared" si="50"/>
        <v>8.189166666666666E-6</v>
      </c>
    </row>
    <row r="168" spans="1:11" x14ac:dyDescent="0.25">
      <c r="B168" s="1">
        <v>1.0000000000000001E-5</v>
      </c>
      <c r="C168" s="1">
        <v>1.5699999999999999E-5</v>
      </c>
      <c r="D168" s="1">
        <v>2.3999999999999998E-3</v>
      </c>
      <c r="E168">
        <f t="shared" si="52"/>
        <v>8.9999999999999998E-4</v>
      </c>
      <c r="F168" s="1">
        <v>1</v>
      </c>
      <c r="G168">
        <f t="shared" si="51"/>
        <v>0.875</v>
      </c>
      <c r="H168" s="1">
        <v>0.2</v>
      </c>
      <c r="I168" s="1">
        <f t="shared" si="49"/>
        <v>1.5</v>
      </c>
      <c r="J168" s="1">
        <f t="shared" si="50"/>
        <v>6.8574999999999991E-6</v>
      </c>
    </row>
    <row r="169" spans="1:11" x14ac:dyDescent="0.25">
      <c r="B169" s="1">
        <v>1.0000000000000001E-5</v>
      </c>
      <c r="C169" s="1">
        <v>1.5699999999999999E-5</v>
      </c>
      <c r="D169" s="1">
        <v>2.3999999999999998E-3</v>
      </c>
      <c r="E169" s="21">
        <v>1.1000000000000001E-3</v>
      </c>
      <c r="F169" s="1">
        <v>1</v>
      </c>
      <c r="G169">
        <f t="shared" si="51"/>
        <v>0.95833333333333348</v>
      </c>
      <c r="H169" s="31">
        <v>0.2</v>
      </c>
      <c r="I169" s="1">
        <f t="shared" si="49"/>
        <v>1.8333333333333337</v>
      </c>
      <c r="J169" s="1">
        <f t="shared" si="50"/>
        <v>5.5258333333333314E-6</v>
      </c>
    </row>
    <row r="170" spans="1:11" x14ac:dyDescent="0.25">
      <c r="A170" s="3" t="s">
        <v>83</v>
      </c>
      <c r="B170" s="2" t="s">
        <v>108</v>
      </c>
      <c r="C170" s="2" t="s">
        <v>111</v>
      </c>
      <c r="D170" s="2" t="s">
        <v>132</v>
      </c>
      <c r="E170" s="2" t="s">
        <v>60</v>
      </c>
      <c r="F170" s="2" t="s">
        <v>134</v>
      </c>
      <c r="G170" s="2" t="s">
        <v>135</v>
      </c>
      <c r="H170" s="2" t="s">
        <v>279</v>
      </c>
      <c r="I170" s="2" t="s">
        <v>280</v>
      </c>
      <c r="J170" s="2" t="s">
        <v>287</v>
      </c>
      <c r="K170" s="2" t="s">
        <v>155</v>
      </c>
    </row>
    <row r="171" spans="1:11" x14ac:dyDescent="0.25">
      <c r="B171" s="1">
        <v>2.5</v>
      </c>
      <c r="C171" s="1">
        <v>3.2</v>
      </c>
      <c r="D171" s="1">
        <v>2.3999999999999998E-3</v>
      </c>
      <c r="E171">
        <v>-1.1000000000000001E-3</v>
      </c>
      <c r="F171" s="1">
        <v>1</v>
      </c>
      <c r="G171">
        <f>(0.5+E171/D171)^F171</f>
        <v>4.1666666666666574E-2</v>
      </c>
      <c r="H171" s="1">
        <v>0.2</v>
      </c>
      <c r="I171" s="1">
        <f>4*(ABS(E171)/D171)</f>
        <v>1.8333333333333337</v>
      </c>
      <c r="J171" s="1">
        <f>(B171-C171)*G171+C171-(B171+C171)*(H171/2)*I171</f>
        <v>2.125833333333333</v>
      </c>
      <c r="K171" s="1">
        <f>1/J171</f>
        <v>0.47040376323010591</v>
      </c>
    </row>
    <row r="172" spans="1:11" x14ac:dyDescent="0.25">
      <c r="B172" s="1">
        <v>2.5</v>
      </c>
      <c r="C172" s="1">
        <v>3.2</v>
      </c>
      <c r="D172" s="1">
        <v>2.3999999999999998E-3</v>
      </c>
      <c r="E172">
        <f>-0.001+0.0001</f>
        <v>-8.9999999999999998E-4</v>
      </c>
      <c r="F172" s="1">
        <v>1</v>
      </c>
      <c r="G172">
        <f>(0.5+E172/D172)^F172</f>
        <v>0.125</v>
      </c>
      <c r="H172" s="1">
        <v>0.2</v>
      </c>
      <c r="I172" s="1">
        <f t="shared" ref="I172:I182" si="53">4*(ABS(E172)/D172)</f>
        <v>1.5</v>
      </c>
      <c r="J172" s="1">
        <f t="shared" ref="J172:J182" si="54">(B172-C172)*G172+C172-(B172+C172)*(H172/2)*I172</f>
        <v>2.2575000000000003</v>
      </c>
      <c r="K172" s="1">
        <f t="shared" ref="K172:K182" si="55">1/J172</f>
        <v>0.44296788482834987</v>
      </c>
    </row>
    <row r="173" spans="1:11" x14ac:dyDescent="0.25">
      <c r="B173" s="1">
        <v>2.5</v>
      </c>
      <c r="C173" s="1">
        <v>3.2</v>
      </c>
      <c r="D173" s="1">
        <v>2.3999999999999998E-3</v>
      </c>
      <c r="E173">
        <f>E172+0.0002</f>
        <v>-6.9999999999999999E-4</v>
      </c>
      <c r="F173" s="1">
        <v>1</v>
      </c>
      <c r="G173">
        <f t="shared" ref="G173:G182" si="56">(0.5+E173/D173)^F173</f>
        <v>0.20833333333333331</v>
      </c>
      <c r="H173" s="1">
        <v>0.2</v>
      </c>
      <c r="I173" s="1">
        <f t="shared" si="53"/>
        <v>1.1666666666666667</v>
      </c>
      <c r="J173" s="1">
        <f t="shared" si="54"/>
        <v>2.3891666666666667</v>
      </c>
      <c r="K173" s="1">
        <f t="shared" si="55"/>
        <v>0.41855598186257414</v>
      </c>
    </row>
    <row r="174" spans="1:11" x14ac:dyDescent="0.25">
      <c r="B174" s="1">
        <v>2.5</v>
      </c>
      <c r="C174" s="1">
        <v>3.2</v>
      </c>
      <c r="D174" s="1">
        <v>2.3999999999999998E-3</v>
      </c>
      <c r="E174">
        <f t="shared" ref="E174:E181" si="57">E173+0.0002</f>
        <v>-5.0000000000000001E-4</v>
      </c>
      <c r="F174" s="1">
        <v>1</v>
      </c>
      <c r="G174">
        <f t="shared" si="56"/>
        <v>0.29166666666666663</v>
      </c>
      <c r="H174" s="1">
        <v>0.2</v>
      </c>
      <c r="I174" s="1">
        <f t="shared" si="53"/>
        <v>0.83333333333333337</v>
      </c>
      <c r="J174" s="1">
        <f t="shared" si="54"/>
        <v>2.5208333333333335</v>
      </c>
      <c r="K174" s="1">
        <f t="shared" si="55"/>
        <v>0.39669421487603301</v>
      </c>
    </row>
    <row r="175" spans="1:11" x14ac:dyDescent="0.25">
      <c r="B175" s="1">
        <v>2.5</v>
      </c>
      <c r="C175" s="1">
        <v>3.2</v>
      </c>
      <c r="D175" s="1">
        <v>2.3999999999999998E-3</v>
      </c>
      <c r="E175">
        <f t="shared" si="57"/>
        <v>-3.0000000000000003E-4</v>
      </c>
      <c r="F175" s="1">
        <v>1</v>
      </c>
      <c r="G175">
        <f t="shared" si="56"/>
        <v>0.375</v>
      </c>
      <c r="H175" s="1">
        <v>0.2</v>
      </c>
      <c r="I175" s="1">
        <f t="shared" si="53"/>
        <v>0.50000000000000011</v>
      </c>
      <c r="J175" s="1">
        <f t="shared" si="54"/>
        <v>2.6524999999999999</v>
      </c>
      <c r="K175" s="1">
        <f t="shared" si="55"/>
        <v>0.37700282752120645</v>
      </c>
    </row>
    <row r="176" spans="1:11" x14ac:dyDescent="0.25">
      <c r="B176" s="1">
        <v>2.5</v>
      </c>
      <c r="C176" s="1">
        <v>3.2</v>
      </c>
      <c r="D176" s="1">
        <v>2.3999999999999998E-3</v>
      </c>
      <c r="E176">
        <f t="shared" si="57"/>
        <v>-1.0000000000000002E-4</v>
      </c>
      <c r="F176" s="1">
        <v>1</v>
      </c>
      <c r="G176">
        <f t="shared" si="56"/>
        <v>0.45833333333333331</v>
      </c>
      <c r="H176" s="1">
        <v>0.2</v>
      </c>
      <c r="I176" s="1">
        <f t="shared" si="53"/>
        <v>0.16666666666666671</v>
      </c>
      <c r="J176" s="1">
        <f t="shared" si="54"/>
        <v>2.7841666666666667</v>
      </c>
      <c r="K176" s="1">
        <f t="shared" si="55"/>
        <v>0.35917390002993116</v>
      </c>
    </row>
    <row r="177" spans="1:11" x14ac:dyDescent="0.25">
      <c r="B177" s="1">
        <v>2.5</v>
      </c>
      <c r="C177" s="1">
        <v>3.2</v>
      </c>
      <c r="D177" s="1">
        <v>2.3999999999999998E-3</v>
      </c>
      <c r="E177">
        <f t="shared" si="57"/>
        <v>9.9999999999999991E-5</v>
      </c>
      <c r="F177" s="1">
        <v>1</v>
      </c>
      <c r="G177">
        <f t="shared" si="56"/>
        <v>0.54166666666666663</v>
      </c>
      <c r="H177" s="1">
        <v>0.2</v>
      </c>
      <c r="I177" s="1">
        <f t="shared" si="53"/>
        <v>0.16666666666666666</v>
      </c>
      <c r="J177" s="1">
        <f t="shared" si="54"/>
        <v>2.7258333333333331</v>
      </c>
      <c r="K177" s="1">
        <f t="shared" si="55"/>
        <v>0.36686028737389181</v>
      </c>
    </row>
    <row r="178" spans="1:11" x14ac:dyDescent="0.25">
      <c r="B178" s="1">
        <v>2.5</v>
      </c>
      <c r="C178" s="1">
        <v>3.2</v>
      </c>
      <c r="D178" s="1">
        <v>2.3999999999999998E-3</v>
      </c>
      <c r="E178">
        <f t="shared" si="57"/>
        <v>3.0000000000000003E-4</v>
      </c>
      <c r="F178" s="1">
        <v>1</v>
      </c>
      <c r="G178">
        <f t="shared" si="56"/>
        <v>0.625</v>
      </c>
      <c r="H178" s="1">
        <v>0.2</v>
      </c>
      <c r="I178" s="1">
        <f t="shared" si="53"/>
        <v>0.50000000000000011</v>
      </c>
      <c r="J178" s="1">
        <f t="shared" si="54"/>
        <v>2.4775</v>
      </c>
      <c r="K178" s="1">
        <f t="shared" si="55"/>
        <v>0.40363269424823411</v>
      </c>
    </row>
    <row r="179" spans="1:11" x14ac:dyDescent="0.25">
      <c r="B179" s="1">
        <v>2.5</v>
      </c>
      <c r="C179" s="1">
        <v>3.2</v>
      </c>
      <c r="D179" s="1">
        <v>2.3999999999999998E-3</v>
      </c>
      <c r="E179">
        <f t="shared" si="57"/>
        <v>5.0000000000000001E-4</v>
      </c>
      <c r="F179" s="1">
        <v>1</v>
      </c>
      <c r="G179">
        <f t="shared" si="56"/>
        <v>0.70833333333333337</v>
      </c>
      <c r="H179" s="1">
        <v>0.2</v>
      </c>
      <c r="I179" s="1">
        <f t="shared" si="53"/>
        <v>0.83333333333333337</v>
      </c>
      <c r="J179" s="1">
        <f t="shared" si="54"/>
        <v>2.2291666666666665</v>
      </c>
      <c r="K179" s="1">
        <f t="shared" si="55"/>
        <v>0.44859813084112155</v>
      </c>
    </row>
    <row r="180" spans="1:11" x14ac:dyDescent="0.25">
      <c r="B180" s="1">
        <v>2.5</v>
      </c>
      <c r="C180" s="1">
        <v>3.2</v>
      </c>
      <c r="D180" s="1">
        <v>2.3999999999999998E-3</v>
      </c>
      <c r="E180">
        <f t="shared" si="57"/>
        <v>6.9999999999999999E-4</v>
      </c>
      <c r="F180" s="1">
        <v>1</v>
      </c>
      <c r="G180">
        <f t="shared" si="56"/>
        <v>0.79166666666666674</v>
      </c>
      <c r="H180" s="1">
        <v>0.2</v>
      </c>
      <c r="I180" s="1">
        <f t="shared" si="53"/>
        <v>1.1666666666666667</v>
      </c>
      <c r="J180" s="1">
        <f t="shared" si="54"/>
        <v>1.9808333333333334</v>
      </c>
      <c r="K180" s="1">
        <f t="shared" si="55"/>
        <v>0.50483803113167858</v>
      </c>
    </row>
    <row r="181" spans="1:11" x14ac:dyDescent="0.25">
      <c r="B181" s="1">
        <v>2.5</v>
      </c>
      <c r="C181" s="1">
        <v>3.2</v>
      </c>
      <c r="D181" s="1">
        <v>2.3999999999999998E-3</v>
      </c>
      <c r="E181">
        <f t="shared" si="57"/>
        <v>8.9999999999999998E-4</v>
      </c>
      <c r="F181" s="1">
        <v>1</v>
      </c>
      <c r="G181">
        <f t="shared" si="56"/>
        <v>0.875</v>
      </c>
      <c r="H181" s="1">
        <v>0.2</v>
      </c>
      <c r="I181" s="1">
        <f t="shared" si="53"/>
        <v>1.5</v>
      </c>
      <c r="J181" s="1">
        <f t="shared" si="54"/>
        <v>1.7324999999999999</v>
      </c>
      <c r="K181" s="1">
        <f t="shared" si="55"/>
        <v>0.57720057720057727</v>
      </c>
    </row>
    <row r="182" spans="1:11" x14ac:dyDescent="0.25">
      <c r="B182" s="1">
        <v>2.5</v>
      </c>
      <c r="C182" s="1">
        <v>3.2</v>
      </c>
      <c r="D182" s="1">
        <v>2.3999999999999998E-3</v>
      </c>
      <c r="E182" s="21">
        <v>1.1000000000000001E-3</v>
      </c>
      <c r="F182" s="1">
        <v>1</v>
      </c>
      <c r="G182">
        <f t="shared" si="56"/>
        <v>0.95833333333333348</v>
      </c>
      <c r="H182" s="31">
        <v>0.2</v>
      </c>
      <c r="I182" s="1">
        <f t="shared" si="53"/>
        <v>1.8333333333333337</v>
      </c>
      <c r="J182" s="1">
        <f t="shared" si="54"/>
        <v>1.4841666666666664</v>
      </c>
      <c r="K182" s="1">
        <f t="shared" si="55"/>
        <v>0.67377877596855706</v>
      </c>
    </row>
    <row r="184" spans="1:11" x14ac:dyDescent="0.25">
      <c r="A184" s="3" t="s">
        <v>17</v>
      </c>
      <c r="B184" s="2" t="s">
        <v>108</v>
      </c>
      <c r="C184" s="2" t="s">
        <v>111</v>
      </c>
      <c r="D184" s="2" t="s">
        <v>284</v>
      </c>
      <c r="E184" s="2" t="s">
        <v>285</v>
      </c>
      <c r="F184" s="2" t="s">
        <v>286</v>
      </c>
      <c r="G184" s="2" t="s">
        <v>135</v>
      </c>
      <c r="H184" s="2" t="s">
        <v>279</v>
      </c>
      <c r="I184" s="2" t="s">
        <v>280</v>
      </c>
      <c r="J184" s="2" t="s">
        <v>287</v>
      </c>
    </row>
    <row r="185" spans="1:11" x14ac:dyDescent="0.25">
      <c r="B185" s="1">
        <v>5300</v>
      </c>
      <c r="C185" s="1">
        <v>5800</v>
      </c>
      <c r="D185" s="1">
        <v>2.3999999999999998E-3</v>
      </c>
      <c r="E185">
        <v>-1.1000000000000001E-3</v>
      </c>
      <c r="F185" s="1">
        <v>1</v>
      </c>
      <c r="G185">
        <f>(0.5+E185/D185)^F185</f>
        <v>4.1666666666666574E-2</v>
      </c>
      <c r="H185" s="1">
        <v>0.2</v>
      </c>
      <c r="I185" s="1">
        <f>4*(ABS(E185)/D185)</f>
        <v>1.8333333333333337</v>
      </c>
      <c r="J185" s="1">
        <f>(B185-C185)*G185+C185-(B185+C185)*(H185/2)*I185</f>
        <v>3744.1666666666665</v>
      </c>
    </row>
    <row r="186" spans="1:11" x14ac:dyDescent="0.25">
      <c r="B186" s="1">
        <v>5300</v>
      </c>
      <c r="C186" s="1">
        <v>5800</v>
      </c>
      <c r="D186" s="1">
        <v>2.3999999999999998E-3</v>
      </c>
      <c r="E186">
        <f>-0.001+0.0001</f>
        <v>-8.9999999999999998E-4</v>
      </c>
      <c r="F186" s="1">
        <v>1</v>
      </c>
      <c r="G186">
        <f>(0.5+E186/D186)^F186</f>
        <v>0.125</v>
      </c>
      <c r="H186" s="1">
        <v>0.2</v>
      </c>
      <c r="I186" s="1">
        <f t="shared" ref="I186:I196" si="58">4*(ABS(E186)/D186)</f>
        <v>1.5</v>
      </c>
      <c r="J186" s="1">
        <f t="shared" ref="J186:J196" si="59">(B186-C186)*G186+C186-(B186+C186)*(H186/2)*I186</f>
        <v>4072.5</v>
      </c>
    </row>
    <row r="187" spans="1:11" x14ac:dyDescent="0.25">
      <c r="B187" s="1">
        <v>5300</v>
      </c>
      <c r="C187" s="1">
        <v>5800</v>
      </c>
      <c r="D187" s="1">
        <v>2.3999999999999998E-3</v>
      </c>
      <c r="E187">
        <f>E186+0.0002</f>
        <v>-6.9999999999999999E-4</v>
      </c>
      <c r="F187" s="1">
        <v>1</v>
      </c>
      <c r="G187">
        <f t="shared" ref="G187:G196" si="60">(0.5+E187/D187)^F187</f>
        <v>0.20833333333333331</v>
      </c>
      <c r="H187" s="1">
        <v>0.2</v>
      </c>
      <c r="I187" s="1">
        <f t="shared" si="58"/>
        <v>1.1666666666666667</v>
      </c>
      <c r="J187" s="1">
        <f t="shared" si="59"/>
        <v>4400.833333333333</v>
      </c>
    </row>
    <row r="188" spans="1:11" x14ac:dyDescent="0.25">
      <c r="B188" s="1">
        <v>5300</v>
      </c>
      <c r="C188" s="1">
        <v>5800</v>
      </c>
      <c r="D188" s="1">
        <v>2.3999999999999998E-3</v>
      </c>
      <c r="E188">
        <f t="shared" ref="E188:E195" si="61">E187+0.0002</f>
        <v>-5.0000000000000001E-4</v>
      </c>
      <c r="F188" s="1">
        <v>1</v>
      </c>
      <c r="G188">
        <f t="shared" si="60"/>
        <v>0.29166666666666663</v>
      </c>
      <c r="H188" s="1">
        <v>0.2</v>
      </c>
      <c r="I188" s="1">
        <f t="shared" si="58"/>
        <v>0.83333333333333337</v>
      </c>
      <c r="J188" s="1">
        <f t="shared" si="59"/>
        <v>4729.166666666667</v>
      </c>
    </row>
    <row r="189" spans="1:11" x14ac:dyDescent="0.25">
      <c r="B189" s="1">
        <v>5300</v>
      </c>
      <c r="C189" s="1">
        <v>5800</v>
      </c>
      <c r="D189" s="1">
        <v>2.3999999999999998E-3</v>
      </c>
      <c r="E189">
        <f t="shared" si="61"/>
        <v>-3.0000000000000003E-4</v>
      </c>
      <c r="F189" s="1">
        <v>1</v>
      </c>
      <c r="G189">
        <f t="shared" si="60"/>
        <v>0.375</v>
      </c>
      <c r="H189" s="1">
        <v>0.2</v>
      </c>
      <c r="I189" s="1">
        <f t="shared" si="58"/>
        <v>0.50000000000000011</v>
      </c>
      <c r="J189" s="1">
        <f t="shared" si="59"/>
        <v>5057.5</v>
      </c>
    </row>
    <row r="190" spans="1:11" x14ac:dyDescent="0.25">
      <c r="B190" s="1">
        <v>5300</v>
      </c>
      <c r="C190" s="1">
        <v>5800</v>
      </c>
      <c r="D190" s="1">
        <v>2.3999999999999998E-3</v>
      </c>
      <c r="E190">
        <f t="shared" si="61"/>
        <v>-1.0000000000000002E-4</v>
      </c>
      <c r="F190" s="1">
        <v>1</v>
      </c>
      <c r="G190">
        <f t="shared" si="60"/>
        <v>0.45833333333333331</v>
      </c>
      <c r="H190" s="1">
        <v>0.2</v>
      </c>
      <c r="I190" s="1">
        <f t="shared" si="58"/>
        <v>0.16666666666666671</v>
      </c>
      <c r="J190" s="1">
        <f t="shared" si="59"/>
        <v>5385.833333333333</v>
      </c>
    </row>
    <row r="191" spans="1:11" x14ac:dyDescent="0.25">
      <c r="B191" s="1">
        <v>5300</v>
      </c>
      <c r="C191" s="1">
        <v>5800</v>
      </c>
      <c r="D191" s="1">
        <v>2.3999999999999998E-3</v>
      </c>
      <c r="E191">
        <f t="shared" si="61"/>
        <v>9.9999999999999991E-5</v>
      </c>
      <c r="F191" s="1">
        <v>1</v>
      </c>
      <c r="G191">
        <f t="shared" si="60"/>
        <v>0.54166666666666663</v>
      </c>
      <c r="H191" s="1">
        <v>0.2</v>
      </c>
      <c r="I191" s="1">
        <f t="shared" si="58"/>
        <v>0.16666666666666666</v>
      </c>
      <c r="J191" s="1">
        <f t="shared" si="59"/>
        <v>5344.166666666667</v>
      </c>
    </row>
    <row r="192" spans="1:11" x14ac:dyDescent="0.25">
      <c r="B192" s="1">
        <v>5300</v>
      </c>
      <c r="C192" s="1">
        <v>5800</v>
      </c>
      <c r="D192" s="1">
        <v>2.3999999999999998E-3</v>
      </c>
      <c r="E192">
        <f t="shared" si="61"/>
        <v>3.0000000000000003E-4</v>
      </c>
      <c r="F192" s="1">
        <v>1</v>
      </c>
      <c r="G192">
        <f t="shared" si="60"/>
        <v>0.625</v>
      </c>
      <c r="H192" s="1">
        <v>0.2</v>
      </c>
      <c r="I192" s="1">
        <f t="shared" si="58"/>
        <v>0.50000000000000011</v>
      </c>
      <c r="J192" s="1">
        <f t="shared" si="59"/>
        <v>4932.5</v>
      </c>
    </row>
    <row r="193" spans="2:10" x14ac:dyDescent="0.25">
      <c r="B193" s="1">
        <v>5300</v>
      </c>
      <c r="C193" s="1">
        <v>5800</v>
      </c>
      <c r="D193" s="1">
        <v>2.3999999999999998E-3</v>
      </c>
      <c r="E193">
        <f t="shared" si="61"/>
        <v>5.0000000000000001E-4</v>
      </c>
      <c r="F193" s="1">
        <v>1</v>
      </c>
      <c r="G193">
        <f t="shared" si="60"/>
        <v>0.70833333333333337</v>
      </c>
      <c r="H193" s="1">
        <v>0.2</v>
      </c>
      <c r="I193" s="1">
        <f t="shared" si="58"/>
        <v>0.83333333333333337</v>
      </c>
      <c r="J193" s="1">
        <f t="shared" si="59"/>
        <v>4520.833333333333</v>
      </c>
    </row>
    <row r="194" spans="2:10" x14ac:dyDescent="0.25">
      <c r="B194" s="1">
        <v>5300</v>
      </c>
      <c r="C194" s="1">
        <v>5800</v>
      </c>
      <c r="D194" s="1">
        <v>2.3999999999999998E-3</v>
      </c>
      <c r="E194">
        <f t="shared" si="61"/>
        <v>6.9999999999999999E-4</v>
      </c>
      <c r="F194" s="1">
        <v>1</v>
      </c>
      <c r="G194">
        <f t="shared" si="60"/>
        <v>0.79166666666666674</v>
      </c>
      <c r="H194" s="1">
        <v>0.2</v>
      </c>
      <c r="I194" s="1">
        <f t="shared" si="58"/>
        <v>1.1666666666666667</v>
      </c>
      <c r="J194" s="1">
        <f t="shared" si="59"/>
        <v>4109.166666666667</v>
      </c>
    </row>
    <row r="195" spans="2:10" x14ac:dyDescent="0.25">
      <c r="B195" s="1">
        <v>5300</v>
      </c>
      <c r="C195" s="1">
        <v>5800</v>
      </c>
      <c r="D195" s="1">
        <v>2.3999999999999998E-3</v>
      </c>
      <c r="E195">
        <f t="shared" si="61"/>
        <v>8.9999999999999998E-4</v>
      </c>
      <c r="F195" s="1">
        <v>1</v>
      </c>
      <c r="G195">
        <f t="shared" si="60"/>
        <v>0.875</v>
      </c>
      <c r="H195" s="1">
        <v>0.2</v>
      </c>
      <c r="I195" s="1">
        <f t="shared" si="58"/>
        <v>1.5</v>
      </c>
      <c r="J195" s="1">
        <f t="shared" si="59"/>
        <v>3697.5</v>
      </c>
    </row>
    <row r="196" spans="2:10" x14ac:dyDescent="0.25">
      <c r="B196" s="1">
        <v>5300</v>
      </c>
      <c r="C196" s="1">
        <v>5800</v>
      </c>
      <c r="D196" s="1">
        <v>2.3999999999999998E-3</v>
      </c>
      <c r="E196" s="21">
        <v>1.1000000000000001E-3</v>
      </c>
      <c r="F196" s="1">
        <v>1</v>
      </c>
      <c r="G196">
        <f t="shared" si="60"/>
        <v>0.95833333333333348</v>
      </c>
      <c r="H196" s="31">
        <v>0.2</v>
      </c>
      <c r="I196" s="1">
        <f t="shared" si="58"/>
        <v>1.8333333333333337</v>
      </c>
      <c r="J196" s="1">
        <f t="shared" si="59"/>
        <v>3285.8333333333326</v>
      </c>
    </row>
    <row r="200" spans="2:10" x14ac:dyDescent="0.25">
      <c r="J200" s="1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0"/>
  <sheetViews>
    <sheetView topLeftCell="A29" zoomScaleNormal="100" workbookViewId="0">
      <selection activeCell="H25" sqref="H25"/>
    </sheetView>
  </sheetViews>
  <sheetFormatPr defaultRowHeight="14" x14ac:dyDescent="0.25"/>
  <cols>
    <col min="1" max="1" width="12" customWidth="1"/>
    <col min="2" max="2" width="12.36328125" customWidth="1"/>
    <col min="3" max="3" width="10.453125" bestFit="1" customWidth="1"/>
    <col min="4" max="4" width="11.90625" customWidth="1"/>
    <col min="5" max="5" width="10.453125" bestFit="1" customWidth="1"/>
    <col min="6" max="6" width="11.36328125" customWidth="1"/>
    <col min="7" max="7" width="10.54296875" bestFit="1" customWidth="1"/>
    <col min="8" max="8" width="10.36328125" bestFit="1" customWidth="1"/>
    <col min="9" max="10" width="11.36328125" bestFit="1" customWidth="1"/>
    <col min="11" max="11" width="11.6328125" customWidth="1"/>
    <col min="12" max="23" width="10.26953125" bestFit="1" customWidth="1"/>
    <col min="24" max="25" width="11.36328125" bestFit="1" customWidth="1"/>
    <col min="26" max="26" width="10.90625" customWidth="1"/>
  </cols>
  <sheetData>
    <row r="1" spans="1:27" x14ac:dyDescent="0.25"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t="s">
        <v>174</v>
      </c>
      <c r="M1" t="s">
        <v>176</v>
      </c>
      <c r="N1" t="s">
        <v>177</v>
      </c>
      <c r="O1" t="s">
        <v>227</v>
      </c>
      <c r="P1" t="s">
        <v>228</v>
      </c>
    </row>
    <row r="2" spans="1:27" x14ac:dyDescent="0.25">
      <c r="A2" s="1" t="s">
        <v>229</v>
      </c>
      <c r="B2" s="1">
        <v>166000000000</v>
      </c>
      <c r="C2" s="1">
        <v>77000000000</v>
      </c>
      <c r="D2" s="1">
        <v>44500000000</v>
      </c>
      <c r="E2" s="1">
        <v>43000000000</v>
      </c>
      <c r="F2" s="1">
        <v>43000000000</v>
      </c>
      <c r="G2" s="1">
        <v>-4.4000000000000004</v>
      </c>
      <c r="H2" s="1">
        <v>0</v>
      </c>
      <c r="I2" s="1">
        <v>1.26E-8</v>
      </c>
      <c r="J2" s="1">
        <v>1.0000000000000001E-5</v>
      </c>
      <c r="K2" s="1">
        <v>0</v>
      </c>
      <c r="L2" s="1">
        <v>1.5699999999999999E-5</v>
      </c>
      <c r="M2" s="1">
        <v>0</v>
      </c>
      <c r="N2" s="1">
        <v>0</v>
      </c>
      <c r="O2" s="1">
        <v>3.2</v>
      </c>
      <c r="P2" s="1">
        <v>5800</v>
      </c>
    </row>
    <row r="3" spans="1:27" x14ac:dyDescent="0.25">
      <c r="A3" s="1" t="s">
        <v>230</v>
      </c>
      <c r="B3" s="1">
        <v>286000000000</v>
      </c>
      <c r="C3" s="1">
        <v>173000000000</v>
      </c>
      <c r="D3" s="1">
        <v>56500000000</v>
      </c>
      <c r="E3" s="1">
        <v>43500000000</v>
      </c>
      <c r="F3" s="1">
        <v>43500000000</v>
      </c>
      <c r="G3" s="1">
        <v>0</v>
      </c>
      <c r="H3" s="1">
        <v>580.29999999999995</v>
      </c>
      <c r="I3" s="1">
        <v>9.3000000000000002E-11</v>
      </c>
      <c r="J3" s="1">
        <v>1.5699999999999999E-4</v>
      </c>
      <c r="K3" s="1">
        <v>0</v>
      </c>
      <c r="L3" s="1">
        <v>1.0000000000000001E-5</v>
      </c>
      <c r="M3" s="1">
        <v>0</v>
      </c>
      <c r="N3" s="1">
        <v>0</v>
      </c>
      <c r="O3" s="1">
        <v>2.5</v>
      </c>
      <c r="P3" s="1">
        <v>5300</v>
      </c>
    </row>
    <row r="4" spans="1:27" x14ac:dyDescent="0.25">
      <c r="A4" s="1"/>
      <c r="B4" s="1"/>
      <c r="C4" s="1"/>
    </row>
    <row r="5" spans="1:27" x14ac:dyDescent="0.25">
      <c r="A5" s="1"/>
      <c r="B5" s="1"/>
      <c r="C5" s="1"/>
    </row>
    <row r="6" spans="1:27" x14ac:dyDescent="0.25">
      <c r="A6" s="1"/>
      <c r="B6" s="1"/>
      <c r="C6" s="1"/>
    </row>
    <row r="7" spans="1:27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232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83</v>
      </c>
      <c r="X7" s="3" t="s">
        <v>17</v>
      </c>
      <c r="Y7" s="3" t="s">
        <v>18</v>
      </c>
      <c r="Z7" s="3" t="s">
        <v>19</v>
      </c>
      <c r="AA7" s="3" t="s">
        <v>20</v>
      </c>
    </row>
    <row r="8" spans="1:27" x14ac:dyDescent="0.25">
      <c r="A8" t="s">
        <v>273</v>
      </c>
      <c r="B8" s="5">
        <v>1</v>
      </c>
      <c r="C8" s="12">
        <v>130283132530.12048</v>
      </c>
      <c r="D8" s="12">
        <v>130283132530.12048</v>
      </c>
      <c r="E8" s="12">
        <v>0.46385542168674698</v>
      </c>
      <c r="F8" s="12">
        <v>0</v>
      </c>
      <c r="G8" s="12">
        <v>44500000000</v>
      </c>
      <c r="H8" s="12">
        <v>51600000000</v>
      </c>
      <c r="I8" s="12">
        <v>51600000000</v>
      </c>
      <c r="J8" s="12">
        <v>-1.8106995884773599E-11</v>
      </c>
      <c r="K8" s="12">
        <v>-1.8106995884773599E-11</v>
      </c>
      <c r="L8" s="12">
        <v>0</v>
      </c>
      <c r="M8" s="12">
        <v>2.0000000000000001E-4</v>
      </c>
      <c r="N8" s="12">
        <v>0</v>
      </c>
      <c r="O8" s="12">
        <v>0</v>
      </c>
      <c r="P8" s="12">
        <v>1.268E-8</v>
      </c>
      <c r="Q8" s="12">
        <v>0</v>
      </c>
      <c r="R8" s="12">
        <v>1.0000000000000001E-5</v>
      </c>
      <c r="S8" s="12">
        <v>1.5699999999999999E-5</v>
      </c>
      <c r="T8" s="12">
        <v>1.5699999999999999E-5</v>
      </c>
      <c r="U8" s="12">
        <v>0</v>
      </c>
      <c r="V8" s="12">
        <v>0</v>
      </c>
      <c r="W8" s="12">
        <v>3.2</v>
      </c>
      <c r="X8" s="12">
        <v>5800</v>
      </c>
      <c r="Y8" s="12">
        <v>-1.1999999999999999E-3</v>
      </c>
      <c r="Z8" s="12">
        <v>-1E-3</v>
      </c>
      <c r="AA8" s="5">
        <v>2</v>
      </c>
    </row>
    <row r="9" spans="1:27" x14ac:dyDescent="0.25">
      <c r="B9" s="5">
        <v>2</v>
      </c>
      <c r="C9" s="12">
        <v>132836633246.2718</v>
      </c>
      <c r="D9" s="12">
        <v>132836633246.2718</v>
      </c>
      <c r="E9" s="12">
        <v>0.47090740584716489</v>
      </c>
      <c r="F9" s="12">
        <v>0</v>
      </c>
      <c r="G9" s="12">
        <v>45100000000</v>
      </c>
      <c r="H9" s="12">
        <v>51630000000</v>
      </c>
      <c r="I9" s="12">
        <v>51630000000</v>
      </c>
      <c r="J9" s="12">
        <v>-1.7201646090534918E-11</v>
      </c>
      <c r="K9" s="12">
        <v>-1.7201646090534918E-11</v>
      </c>
      <c r="L9" s="12">
        <v>0</v>
      </c>
      <c r="M9" s="12">
        <v>2.0000000000000001E-4</v>
      </c>
      <c r="N9" s="12">
        <v>29.015000000000022</v>
      </c>
      <c r="O9" s="12">
        <v>29.015000000000022</v>
      </c>
      <c r="P9" s="12">
        <v>1.2050649999999999E-8</v>
      </c>
      <c r="Q9" s="12">
        <v>0</v>
      </c>
      <c r="R9" s="12">
        <v>1.7350000000000008E-5</v>
      </c>
      <c r="S9" s="12">
        <v>1.5414999999999997E-5</v>
      </c>
      <c r="T9" s="12">
        <v>1.5414999999999997E-5</v>
      </c>
      <c r="U9" s="12">
        <v>0</v>
      </c>
      <c r="V9" s="12">
        <v>0</v>
      </c>
      <c r="W9" s="12">
        <v>3.165</v>
      </c>
      <c r="X9" s="12">
        <v>5775</v>
      </c>
      <c r="Y9" s="12">
        <f t="shared" ref="Y9:Y19" si="0">Y8+0.0002</f>
        <v>-9.999999999999998E-4</v>
      </c>
      <c r="Z9" s="12">
        <f t="shared" ref="Z9:Z19" si="1">Z8+0.0002</f>
        <v>-8.0000000000000004E-4</v>
      </c>
      <c r="AA9" s="5">
        <v>2</v>
      </c>
    </row>
    <row r="10" spans="1:27" x14ac:dyDescent="0.25">
      <c r="B10" s="5">
        <v>3</v>
      </c>
      <c r="C10" s="12">
        <v>137943634678.57443</v>
      </c>
      <c r="D10" s="12">
        <v>137943634678.57443</v>
      </c>
      <c r="E10" s="12">
        <v>0.48501137416800066</v>
      </c>
      <c r="F10" s="12">
        <v>0</v>
      </c>
      <c r="G10" s="12">
        <v>46300000000</v>
      </c>
      <c r="H10" s="12">
        <v>51690000000</v>
      </c>
      <c r="I10" s="12">
        <v>51690000000</v>
      </c>
      <c r="J10" s="12">
        <v>-1.5390946502057558E-11</v>
      </c>
      <c r="K10" s="12">
        <v>-1.5390946502057558E-11</v>
      </c>
      <c r="L10" s="12">
        <v>0</v>
      </c>
      <c r="M10" s="12">
        <v>2.0000000000000001E-4</v>
      </c>
      <c r="N10" s="12">
        <v>87.045000000000002</v>
      </c>
      <c r="O10" s="12">
        <v>87.045000000000002</v>
      </c>
      <c r="P10" s="12">
        <v>1.0791949999999999E-8</v>
      </c>
      <c r="Q10" s="12">
        <v>0</v>
      </c>
      <c r="R10" s="12">
        <v>3.2050000000000007E-5</v>
      </c>
      <c r="S10" s="12">
        <v>1.4844999999999999E-5</v>
      </c>
      <c r="T10" s="12">
        <v>1.4844999999999999E-5</v>
      </c>
      <c r="U10" s="12">
        <v>0</v>
      </c>
      <c r="V10" s="12">
        <v>0</v>
      </c>
      <c r="W10" s="12">
        <v>3.0950000000000002</v>
      </c>
      <c r="X10" s="12">
        <v>5725</v>
      </c>
      <c r="Y10" s="12">
        <f t="shared" si="0"/>
        <v>-7.9999999999999982E-4</v>
      </c>
      <c r="Z10" s="12">
        <f t="shared" si="1"/>
        <v>-6.0000000000000006E-4</v>
      </c>
      <c r="AA10" s="5">
        <v>2</v>
      </c>
    </row>
    <row r="11" spans="1:27" x14ac:dyDescent="0.25">
      <c r="B11" s="5">
        <v>4</v>
      </c>
      <c r="C11" s="12">
        <v>143050636110.87708</v>
      </c>
      <c r="D11" s="12">
        <v>143050636110.87708</v>
      </c>
      <c r="E11" s="12">
        <v>0.49911534248883649</v>
      </c>
      <c r="F11" s="12">
        <v>0</v>
      </c>
      <c r="G11" s="12">
        <v>47500000000</v>
      </c>
      <c r="H11" s="12">
        <v>51750000000</v>
      </c>
      <c r="I11" s="12">
        <v>51750000000</v>
      </c>
      <c r="J11" s="12">
        <v>-1.3580246913580199E-11</v>
      </c>
      <c r="K11" s="12">
        <v>-1.3580246913580199E-11</v>
      </c>
      <c r="L11" s="12">
        <v>0</v>
      </c>
      <c r="M11" s="12">
        <v>2.0000000000000001E-4</v>
      </c>
      <c r="N11" s="12">
        <v>145.07499999999999</v>
      </c>
      <c r="O11" s="12">
        <v>145.07499999999999</v>
      </c>
      <c r="P11" s="12">
        <v>9.5332500000000003E-9</v>
      </c>
      <c r="Q11" s="12">
        <v>0</v>
      </c>
      <c r="R11" s="12">
        <v>4.6749999999999998E-5</v>
      </c>
      <c r="S11" s="12">
        <v>1.4275E-5</v>
      </c>
      <c r="T11" s="12">
        <v>1.4275E-5</v>
      </c>
      <c r="U11" s="12">
        <v>0</v>
      </c>
      <c r="V11" s="12">
        <v>0</v>
      </c>
      <c r="W11" s="12">
        <v>3.0250000000000004</v>
      </c>
      <c r="X11" s="12">
        <v>5675</v>
      </c>
      <c r="Y11" s="12">
        <f t="shared" si="0"/>
        <v>-5.9999999999999984E-4</v>
      </c>
      <c r="Z11" s="12">
        <f t="shared" si="1"/>
        <v>-4.0000000000000007E-4</v>
      </c>
      <c r="AA11" s="5">
        <v>2</v>
      </c>
    </row>
    <row r="12" spans="1:27" x14ac:dyDescent="0.25">
      <c r="B12" s="5">
        <v>5</v>
      </c>
      <c r="C12" s="12">
        <v>148157637543.17972</v>
      </c>
      <c r="D12" s="12">
        <v>148157637543.17972</v>
      </c>
      <c r="E12" s="12">
        <v>0.5132193108096722</v>
      </c>
      <c r="F12" s="12">
        <v>0</v>
      </c>
      <c r="G12" s="12">
        <v>48700000000</v>
      </c>
      <c r="H12" s="12">
        <v>51810000000</v>
      </c>
      <c r="I12" s="12">
        <v>51810000000</v>
      </c>
      <c r="J12" s="12">
        <v>-1.176954732510284E-11</v>
      </c>
      <c r="K12" s="12">
        <v>-1.176954732510284E-11</v>
      </c>
      <c r="L12" s="12">
        <v>0</v>
      </c>
      <c r="M12" s="12">
        <v>2.0000000000000001E-4</v>
      </c>
      <c r="N12" s="12">
        <v>203.10499999999996</v>
      </c>
      <c r="O12" s="12">
        <v>203.10499999999996</v>
      </c>
      <c r="P12" s="12">
        <v>8.2745500000000001E-9</v>
      </c>
      <c r="Q12" s="12">
        <v>0</v>
      </c>
      <c r="R12" s="12">
        <v>6.1450000000000003E-5</v>
      </c>
      <c r="S12" s="12">
        <v>1.3705E-5</v>
      </c>
      <c r="T12" s="12">
        <v>1.3705E-5</v>
      </c>
      <c r="U12" s="12">
        <v>0</v>
      </c>
      <c r="V12" s="12">
        <v>0</v>
      </c>
      <c r="W12" s="12">
        <v>2.9550000000000001</v>
      </c>
      <c r="X12" s="12">
        <v>5625</v>
      </c>
      <c r="Y12" s="12">
        <f t="shared" si="0"/>
        <v>-3.9999999999999986E-4</v>
      </c>
      <c r="Z12" s="12">
        <f t="shared" si="1"/>
        <v>-2.0000000000000006E-4</v>
      </c>
      <c r="AA12" s="5">
        <v>2</v>
      </c>
    </row>
    <row r="13" spans="1:27" x14ac:dyDescent="0.25">
      <c r="B13" s="5">
        <v>6</v>
      </c>
      <c r="C13" s="12">
        <v>153264638975.48236</v>
      </c>
      <c r="D13" s="12">
        <v>153264638975.48236</v>
      </c>
      <c r="E13" s="12">
        <v>0.52732327913050803</v>
      </c>
      <c r="F13" s="12">
        <v>0</v>
      </c>
      <c r="G13" s="12">
        <v>49900000000</v>
      </c>
      <c r="H13" s="12">
        <v>51870000000</v>
      </c>
      <c r="I13" s="12">
        <v>51870000000</v>
      </c>
      <c r="J13" s="12">
        <v>-9.9588477366254791E-12</v>
      </c>
      <c r="K13" s="12">
        <v>-9.9588477366254791E-12</v>
      </c>
      <c r="L13" s="12">
        <v>0</v>
      </c>
      <c r="M13" s="12">
        <v>2.0000000000000001E-4</v>
      </c>
      <c r="N13" s="12">
        <v>261.13499999999999</v>
      </c>
      <c r="O13" s="12">
        <v>261.13499999999999</v>
      </c>
      <c r="P13" s="12">
        <v>7.0158499999999999E-9</v>
      </c>
      <c r="Q13" s="12">
        <v>0</v>
      </c>
      <c r="R13" s="12">
        <v>7.6149999999999994E-5</v>
      </c>
      <c r="S13" s="12">
        <v>1.3134999999999999E-5</v>
      </c>
      <c r="T13" s="12">
        <v>1.3134999999999999E-5</v>
      </c>
      <c r="U13" s="12">
        <v>0</v>
      </c>
      <c r="V13" s="12">
        <v>0</v>
      </c>
      <c r="W13" s="12">
        <v>2.8850000000000002</v>
      </c>
      <c r="X13" s="12">
        <v>5575</v>
      </c>
      <c r="Y13" s="12">
        <f t="shared" si="0"/>
        <v>-1.9999999999999985E-4</v>
      </c>
      <c r="Z13" s="12">
        <f t="shared" si="1"/>
        <v>0</v>
      </c>
      <c r="AA13" s="5">
        <v>2</v>
      </c>
    </row>
    <row r="14" spans="1:27" x14ac:dyDescent="0.25">
      <c r="B14" s="5">
        <v>7</v>
      </c>
      <c r="C14" s="12">
        <v>158371640407.78497</v>
      </c>
      <c r="D14" s="12">
        <v>158371640407.78497</v>
      </c>
      <c r="E14" s="12">
        <v>0.54142724745134385</v>
      </c>
      <c r="F14" s="12">
        <v>0</v>
      </c>
      <c r="G14" s="12">
        <v>51100000000</v>
      </c>
      <c r="H14" s="12">
        <v>51930000000</v>
      </c>
      <c r="I14" s="12">
        <v>51930000000</v>
      </c>
      <c r="J14" s="12">
        <v>-8.1481481481481182E-12</v>
      </c>
      <c r="K14" s="12">
        <v>-8.1481481481481182E-12</v>
      </c>
      <c r="L14" s="12">
        <v>0</v>
      </c>
      <c r="M14" s="12">
        <v>2.0000000000000001E-4</v>
      </c>
      <c r="N14" s="12">
        <v>319.16500000000002</v>
      </c>
      <c r="O14" s="12">
        <v>319.16500000000002</v>
      </c>
      <c r="P14" s="12">
        <v>5.7571499999999989E-9</v>
      </c>
      <c r="Q14" s="12">
        <v>0</v>
      </c>
      <c r="R14" s="12">
        <v>9.0849999999999999E-5</v>
      </c>
      <c r="S14" s="12">
        <v>1.2564999999999999E-5</v>
      </c>
      <c r="T14" s="12">
        <v>1.2564999999999999E-5</v>
      </c>
      <c r="U14" s="12">
        <v>0</v>
      </c>
      <c r="V14" s="12">
        <v>0</v>
      </c>
      <c r="W14" s="12">
        <v>2.8149999999999999</v>
      </c>
      <c r="X14" s="12">
        <v>5525</v>
      </c>
      <c r="Y14" s="12">
        <f t="shared" si="0"/>
        <v>0</v>
      </c>
      <c r="Z14" s="12">
        <f t="shared" si="1"/>
        <v>2.0000000000000001E-4</v>
      </c>
      <c r="AA14" s="5">
        <v>2</v>
      </c>
    </row>
    <row r="15" spans="1:27" x14ac:dyDescent="0.25">
      <c r="B15" s="5">
        <v>8</v>
      </c>
      <c r="C15" s="12">
        <v>163478641840.08762</v>
      </c>
      <c r="D15" s="12">
        <v>163478641840.08762</v>
      </c>
      <c r="E15" s="12">
        <v>0.55553121577217968</v>
      </c>
      <c r="F15" s="12">
        <v>0</v>
      </c>
      <c r="G15" s="12">
        <v>52300000000</v>
      </c>
      <c r="H15" s="12">
        <v>51990000000</v>
      </c>
      <c r="I15" s="12">
        <v>51990000000</v>
      </c>
      <c r="J15" s="12">
        <v>-6.337448559670759E-12</v>
      </c>
      <c r="K15" s="12">
        <v>-6.337448559670759E-12</v>
      </c>
      <c r="L15" s="12">
        <v>0</v>
      </c>
      <c r="M15" s="12">
        <v>2.0000000000000001E-4</v>
      </c>
      <c r="N15" s="12">
        <v>377.19499999999999</v>
      </c>
      <c r="O15" s="12">
        <v>377.19499999999999</v>
      </c>
      <c r="P15" s="12">
        <v>4.4984499999999995E-9</v>
      </c>
      <c r="Q15" s="12">
        <v>0</v>
      </c>
      <c r="R15" s="12">
        <v>1.0555E-4</v>
      </c>
      <c r="S15" s="12">
        <v>1.1995E-5</v>
      </c>
      <c r="T15" s="12">
        <v>1.1995E-5</v>
      </c>
      <c r="U15" s="12">
        <v>0</v>
      </c>
      <c r="V15" s="12">
        <v>0</v>
      </c>
      <c r="W15" s="12">
        <v>2.7450000000000001</v>
      </c>
      <c r="X15" s="12">
        <v>5475</v>
      </c>
      <c r="Y15" s="12">
        <f t="shared" si="0"/>
        <v>2.0000000000000001E-4</v>
      </c>
      <c r="Z15" s="12">
        <f t="shared" si="1"/>
        <v>4.0000000000000002E-4</v>
      </c>
      <c r="AA15" s="5">
        <v>2</v>
      </c>
    </row>
    <row r="16" spans="1:27" x14ac:dyDescent="0.25">
      <c r="B16" s="5">
        <v>9</v>
      </c>
      <c r="C16" s="12">
        <v>168585643272.39026</v>
      </c>
      <c r="D16" s="12">
        <v>168585643272.39026</v>
      </c>
      <c r="E16" s="12">
        <v>0.56963518409301539</v>
      </c>
      <c r="F16" s="12">
        <v>0</v>
      </c>
      <c r="G16" s="12">
        <v>53500000000</v>
      </c>
      <c r="H16" s="12">
        <v>52050000000</v>
      </c>
      <c r="I16" s="12">
        <v>52050000000</v>
      </c>
      <c r="J16" s="12">
        <v>-4.5267489711933997E-12</v>
      </c>
      <c r="K16" s="12">
        <v>-4.5267489711933997E-12</v>
      </c>
      <c r="L16" s="12">
        <v>0</v>
      </c>
      <c r="M16" s="12">
        <v>2.0000000000000001E-4</v>
      </c>
      <c r="N16" s="12">
        <v>435.22499999999997</v>
      </c>
      <c r="O16" s="12">
        <v>435.22499999999997</v>
      </c>
      <c r="P16" s="12">
        <v>3.2397499999999993E-9</v>
      </c>
      <c r="Q16" s="12">
        <v>0</v>
      </c>
      <c r="R16" s="12">
        <v>1.2025E-4</v>
      </c>
      <c r="S16" s="12">
        <v>1.1425E-5</v>
      </c>
      <c r="T16" s="12">
        <v>1.1425E-5</v>
      </c>
      <c r="U16" s="12">
        <v>0</v>
      </c>
      <c r="V16" s="12">
        <v>0</v>
      </c>
      <c r="W16" s="12">
        <v>2.6749999999999998</v>
      </c>
      <c r="X16" s="12">
        <v>5425</v>
      </c>
      <c r="Y16" s="12">
        <f t="shared" si="0"/>
        <v>4.0000000000000002E-4</v>
      </c>
      <c r="Z16" s="12">
        <f t="shared" si="1"/>
        <v>6.0000000000000006E-4</v>
      </c>
      <c r="AA16" s="5">
        <v>2</v>
      </c>
    </row>
    <row r="17" spans="1:27" x14ac:dyDescent="0.25">
      <c r="B17" s="5">
        <v>10</v>
      </c>
      <c r="C17" s="12">
        <v>173692644704.6929</v>
      </c>
      <c r="D17" s="12">
        <v>173692644704.6929</v>
      </c>
      <c r="E17" s="12">
        <v>0.58373915241385121</v>
      </c>
      <c r="F17" s="12">
        <v>0</v>
      </c>
      <c r="G17" s="12">
        <v>54700000000</v>
      </c>
      <c r="H17" s="12">
        <v>52110000000</v>
      </c>
      <c r="I17" s="12">
        <v>52110000000</v>
      </c>
      <c r="J17" s="12">
        <v>-2.7160493827160405E-12</v>
      </c>
      <c r="K17" s="12">
        <v>-2.7160493827160405E-12</v>
      </c>
      <c r="L17" s="12">
        <v>0</v>
      </c>
      <c r="M17" s="12">
        <v>2.0000000000000001E-4</v>
      </c>
      <c r="N17" s="12">
        <v>493.25499999999994</v>
      </c>
      <c r="O17" s="12">
        <v>493.25499999999994</v>
      </c>
      <c r="P17" s="12">
        <v>1.9810500000000007E-9</v>
      </c>
      <c r="Q17" s="12">
        <v>0</v>
      </c>
      <c r="R17" s="12">
        <v>1.3495E-4</v>
      </c>
      <c r="S17" s="12">
        <v>1.0855E-5</v>
      </c>
      <c r="T17" s="12">
        <v>1.0855E-5</v>
      </c>
      <c r="U17" s="12">
        <v>0</v>
      </c>
      <c r="V17" s="12">
        <v>0</v>
      </c>
      <c r="W17" s="12">
        <v>2.605</v>
      </c>
      <c r="X17" s="12">
        <v>5375</v>
      </c>
      <c r="Y17" s="12">
        <f t="shared" si="0"/>
        <v>6.0000000000000006E-4</v>
      </c>
      <c r="Z17" s="12">
        <f t="shared" si="1"/>
        <v>8.0000000000000004E-4</v>
      </c>
      <c r="AA17" s="5">
        <v>2</v>
      </c>
    </row>
    <row r="18" spans="1:27" x14ac:dyDescent="0.25">
      <c r="B18" s="5">
        <v>11</v>
      </c>
      <c r="C18" s="12">
        <v>178799646136.99554</v>
      </c>
      <c r="D18" s="12">
        <v>178799646136.99554</v>
      </c>
      <c r="E18" s="12">
        <v>0.59784312073468704</v>
      </c>
      <c r="F18" s="12">
        <v>0</v>
      </c>
      <c r="G18" s="12">
        <v>55900000000</v>
      </c>
      <c r="H18" s="12">
        <v>52170000000</v>
      </c>
      <c r="I18" s="12">
        <v>52170000000</v>
      </c>
      <c r="J18" s="12">
        <v>-9.0534979423868124E-13</v>
      </c>
      <c r="K18" s="12">
        <v>-9.0534979423868124E-13</v>
      </c>
      <c r="L18" s="12">
        <v>0</v>
      </c>
      <c r="M18" s="12">
        <v>2.0000000000000001E-4</v>
      </c>
      <c r="N18" s="12">
        <v>551.28499999999997</v>
      </c>
      <c r="O18" s="12">
        <v>551.28499999999997</v>
      </c>
      <c r="P18" s="12">
        <v>7.2235000000000051E-10</v>
      </c>
      <c r="Q18" s="12">
        <v>0</v>
      </c>
      <c r="R18" s="12">
        <v>1.4964999999999998E-4</v>
      </c>
      <c r="S18" s="12">
        <v>1.0285000000000001E-5</v>
      </c>
      <c r="T18" s="12">
        <v>1.0285000000000001E-5</v>
      </c>
      <c r="U18" s="12">
        <v>0</v>
      </c>
      <c r="V18" s="12">
        <v>0</v>
      </c>
      <c r="W18" s="12">
        <v>2.5350000000000001</v>
      </c>
      <c r="X18" s="12">
        <v>5325</v>
      </c>
      <c r="Y18" s="12">
        <f t="shared" si="0"/>
        <v>8.0000000000000004E-4</v>
      </c>
      <c r="Z18" s="12">
        <f t="shared" si="1"/>
        <v>1E-3</v>
      </c>
      <c r="AA18" s="5">
        <v>2</v>
      </c>
    </row>
    <row r="19" spans="1:27" x14ac:dyDescent="0.25">
      <c r="A19" t="s">
        <v>274</v>
      </c>
      <c r="B19" s="5">
        <v>12</v>
      </c>
      <c r="C19" s="12">
        <v>181353146853.14685</v>
      </c>
      <c r="D19" s="12">
        <v>181353146853.14685</v>
      </c>
      <c r="E19" s="12">
        <v>0.6048951048951049</v>
      </c>
      <c r="F19" s="12">
        <v>0</v>
      </c>
      <c r="G19" s="12">
        <v>56500000000</v>
      </c>
      <c r="H19" s="12">
        <v>52200000000</v>
      </c>
      <c r="I19" s="12">
        <v>52200000000</v>
      </c>
      <c r="J19" s="12">
        <v>0</v>
      </c>
      <c r="K19" s="12">
        <v>0</v>
      </c>
      <c r="L19" s="12">
        <v>0</v>
      </c>
      <c r="M19" s="12">
        <v>2.0000000000000001E-4</v>
      </c>
      <c r="N19" s="12">
        <v>580.29999999999995</v>
      </c>
      <c r="O19" s="12">
        <v>580.29999999999995</v>
      </c>
      <c r="P19" s="12">
        <v>9.3000000000000002E-11</v>
      </c>
      <c r="Q19" s="12">
        <v>0</v>
      </c>
      <c r="R19" s="12">
        <v>1.5699999999999999E-4</v>
      </c>
      <c r="S19" s="12">
        <v>1.0000000000000001E-5</v>
      </c>
      <c r="T19" s="12">
        <v>1.0000000000000001E-5</v>
      </c>
      <c r="U19" s="12">
        <v>0</v>
      </c>
      <c r="V19" s="12">
        <v>0</v>
      </c>
      <c r="W19" s="12">
        <v>2.5</v>
      </c>
      <c r="X19" s="12">
        <v>5300</v>
      </c>
      <c r="Y19" s="12">
        <f t="shared" si="0"/>
        <v>1E-3</v>
      </c>
      <c r="Z19" s="12">
        <f t="shared" si="1"/>
        <v>1.2000000000000001E-3</v>
      </c>
      <c r="AA19" s="5">
        <v>2</v>
      </c>
    </row>
    <row r="20" spans="1:27" x14ac:dyDescent="0.25">
      <c r="X20" s="1"/>
    </row>
    <row r="21" spans="1:27" x14ac:dyDescent="0.25">
      <c r="A21" s="20"/>
      <c r="B21" s="1"/>
      <c r="C21" s="1"/>
    </row>
    <row r="22" spans="1:27" x14ac:dyDescent="0.25">
      <c r="A22" s="1"/>
      <c r="B22" s="1"/>
      <c r="C22" s="1"/>
    </row>
    <row r="23" spans="1:27" x14ac:dyDescent="0.25">
      <c r="A23" s="1"/>
      <c r="B23" s="1"/>
      <c r="C23" s="1"/>
    </row>
    <row r="24" spans="1:27" x14ac:dyDescent="0.25">
      <c r="A24" t="s">
        <v>146</v>
      </c>
      <c r="B24" s="2" t="s">
        <v>231</v>
      </c>
      <c r="C24" s="2" t="s">
        <v>111</v>
      </c>
      <c r="D24" s="2" t="s">
        <v>132</v>
      </c>
      <c r="E24" s="2" t="s">
        <v>234</v>
      </c>
      <c r="F24" s="2" t="s">
        <v>134</v>
      </c>
      <c r="G24" s="2" t="s">
        <v>135</v>
      </c>
      <c r="H24" s="2" t="s">
        <v>129</v>
      </c>
    </row>
    <row r="25" spans="1:27" x14ac:dyDescent="0.25">
      <c r="B25" s="1">
        <v>181353146853.14685</v>
      </c>
      <c r="C25" s="1">
        <v>130283132530.12048</v>
      </c>
      <c r="D25" s="1">
        <v>2E-3</v>
      </c>
      <c r="E25">
        <f>-0.001+0.0001</f>
        <v>-8.9999999999999998E-4</v>
      </c>
      <c r="F25" s="1">
        <v>1</v>
      </c>
      <c r="G25">
        <f>(0.5+E25/D25)^F25</f>
        <v>5.0000000000000044E-2</v>
      </c>
      <c r="H25" s="1">
        <f t="shared" ref="H25:H34" si="2">(B25-C25)*G25+C25</f>
        <v>132836633246.2718</v>
      </c>
    </row>
    <row r="26" spans="1:27" x14ac:dyDescent="0.25">
      <c r="B26" s="1">
        <v>181353146853.14685</v>
      </c>
      <c r="C26" s="1">
        <v>130283132530.12048</v>
      </c>
      <c r="D26" s="1">
        <v>2E-3</v>
      </c>
      <c r="E26">
        <f>E25+0.0002</f>
        <v>-6.9999999999999999E-4</v>
      </c>
      <c r="F26" s="1">
        <v>1</v>
      </c>
      <c r="G26">
        <f t="shared" ref="G26:G34" si="3">(0.5+E26/D26)^F26</f>
        <v>0.15000000000000002</v>
      </c>
      <c r="H26" s="1">
        <f t="shared" si="2"/>
        <v>137943634678.57443</v>
      </c>
    </row>
    <row r="27" spans="1:27" x14ac:dyDescent="0.25">
      <c r="A27" s="21"/>
      <c r="B27" s="1">
        <v>181353146853.14685</v>
      </c>
      <c r="C27" s="1">
        <v>130283132530.12048</v>
      </c>
      <c r="D27" s="1">
        <v>2E-3</v>
      </c>
      <c r="E27">
        <f t="shared" ref="E27:E34" si="4">E26+0.0002</f>
        <v>-5.0000000000000001E-4</v>
      </c>
      <c r="F27" s="1">
        <v>1</v>
      </c>
      <c r="G27">
        <f t="shared" si="3"/>
        <v>0.25</v>
      </c>
      <c r="H27" s="1">
        <f t="shared" si="2"/>
        <v>143050636110.87708</v>
      </c>
    </row>
    <row r="28" spans="1:27" x14ac:dyDescent="0.25">
      <c r="B28" s="1">
        <v>181353146853.14685</v>
      </c>
      <c r="C28" s="1">
        <v>130283132530.12048</v>
      </c>
      <c r="D28" s="1">
        <v>2E-3</v>
      </c>
      <c r="E28">
        <f t="shared" si="4"/>
        <v>-3.0000000000000003E-4</v>
      </c>
      <c r="F28" s="1">
        <v>1</v>
      </c>
      <c r="G28">
        <f t="shared" si="3"/>
        <v>0.35</v>
      </c>
      <c r="H28" s="1">
        <f t="shared" si="2"/>
        <v>148157637543.17972</v>
      </c>
    </row>
    <row r="29" spans="1:27" x14ac:dyDescent="0.25">
      <c r="B29" s="1">
        <v>181353146853.14685</v>
      </c>
      <c r="C29" s="1">
        <v>130283132530.12048</v>
      </c>
      <c r="D29" s="1">
        <v>2E-3</v>
      </c>
      <c r="E29">
        <f t="shared" si="4"/>
        <v>-1.0000000000000002E-4</v>
      </c>
      <c r="F29" s="1">
        <v>1</v>
      </c>
      <c r="G29">
        <f t="shared" si="3"/>
        <v>0.45</v>
      </c>
      <c r="H29" s="1">
        <f t="shared" si="2"/>
        <v>153264638975.48236</v>
      </c>
    </row>
    <row r="30" spans="1:27" x14ac:dyDescent="0.25">
      <c r="B30" s="1">
        <v>181353146853.14685</v>
      </c>
      <c r="C30" s="1">
        <v>130283132530.12048</v>
      </c>
      <c r="D30" s="1">
        <v>2E-3</v>
      </c>
      <c r="E30">
        <f t="shared" si="4"/>
        <v>9.9999999999999991E-5</v>
      </c>
      <c r="F30" s="1">
        <v>1</v>
      </c>
      <c r="G30">
        <f t="shared" si="3"/>
        <v>0.55000000000000004</v>
      </c>
      <c r="H30" s="1">
        <f t="shared" si="2"/>
        <v>158371640407.78497</v>
      </c>
    </row>
    <row r="31" spans="1:27" x14ac:dyDescent="0.25">
      <c r="B31" s="1">
        <v>181353146853.14685</v>
      </c>
      <c r="C31" s="1">
        <v>130283132530.12048</v>
      </c>
      <c r="D31" s="1">
        <v>2E-3</v>
      </c>
      <c r="E31">
        <f t="shared" si="4"/>
        <v>3.0000000000000003E-4</v>
      </c>
      <c r="F31" s="1">
        <v>1</v>
      </c>
      <c r="G31">
        <f t="shared" si="3"/>
        <v>0.65</v>
      </c>
      <c r="H31" s="1">
        <f t="shared" si="2"/>
        <v>163478641840.08762</v>
      </c>
    </row>
    <row r="32" spans="1:27" x14ac:dyDescent="0.25">
      <c r="B32" s="1">
        <v>181353146853.14685</v>
      </c>
      <c r="C32" s="1">
        <v>130283132530.12048</v>
      </c>
      <c r="D32" s="1">
        <v>2E-3</v>
      </c>
      <c r="E32">
        <f t="shared" si="4"/>
        <v>5.0000000000000001E-4</v>
      </c>
      <c r="F32" s="1">
        <v>1</v>
      </c>
      <c r="G32">
        <f t="shared" si="3"/>
        <v>0.75</v>
      </c>
      <c r="H32" s="1">
        <f t="shared" si="2"/>
        <v>168585643272.39026</v>
      </c>
    </row>
    <row r="33" spans="1:8" x14ac:dyDescent="0.25">
      <c r="B33" s="1">
        <v>181353146853.14685</v>
      </c>
      <c r="C33" s="1">
        <v>130283132530.12048</v>
      </c>
      <c r="D33" s="1">
        <v>2E-3</v>
      </c>
      <c r="E33">
        <f t="shared" si="4"/>
        <v>6.9999999999999999E-4</v>
      </c>
      <c r="F33" s="1">
        <v>1</v>
      </c>
      <c r="G33">
        <f t="shared" si="3"/>
        <v>0.85</v>
      </c>
      <c r="H33" s="1">
        <f t="shared" si="2"/>
        <v>173692644704.6929</v>
      </c>
    </row>
    <row r="34" spans="1:8" x14ac:dyDescent="0.25">
      <c r="B34" s="1">
        <v>181353146853.14685</v>
      </c>
      <c r="C34" s="1">
        <v>130283132530.12048</v>
      </c>
      <c r="D34" s="1">
        <v>2E-3</v>
      </c>
      <c r="E34">
        <f t="shared" si="4"/>
        <v>8.9999999999999998E-4</v>
      </c>
      <c r="F34" s="1">
        <v>1</v>
      </c>
      <c r="G34">
        <f t="shared" si="3"/>
        <v>0.95</v>
      </c>
      <c r="H34" s="1">
        <f t="shared" si="2"/>
        <v>178799646136.99554</v>
      </c>
    </row>
    <row r="35" spans="1:8" x14ac:dyDescent="0.25">
      <c r="A35" s="1"/>
      <c r="B35" s="1"/>
      <c r="C35" s="1"/>
    </row>
    <row r="36" spans="1:8" x14ac:dyDescent="0.25">
      <c r="A36" s="1"/>
      <c r="B36" s="1"/>
      <c r="C36" s="1"/>
    </row>
    <row r="37" spans="1:8" x14ac:dyDescent="0.25">
      <c r="A37" t="s">
        <v>152</v>
      </c>
      <c r="B37" s="2" t="s">
        <v>108</v>
      </c>
      <c r="C37" s="2" t="s">
        <v>111</v>
      </c>
      <c r="D37" s="2" t="s">
        <v>132</v>
      </c>
      <c r="E37" s="2" t="s">
        <v>234</v>
      </c>
      <c r="F37" s="2" t="s">
        <v>134</v>
      </c>
      <c r="G37" s="2" t="s">
        <v>135</v>
      </c>
      <c r="H37" s="2" t="s">
        <v>129</v>
      </c>
    </row>
    <row r="38" spans="1:8" x14ac:dyDescent="0.25">
      <c r="B38" s="1">
        <v>0.6048951048951049</v>
      </c>
      <c r="C38" s="1">
        <v>0.46385542168674698</v>
      </c>
      <c r="D38" s="1">
        <v>2E-3</v>
      </c>
      <c r="E38">
        <v>-8.9999999999999998E-4</v>
      </c>
      <c r="F38" s="1">
        <v>1</v>
      </c>
      <c r="G38">
        <f>(0.5+E38/D38)^F38</f>
        <v>5.0000000000000044E-2</v>
      </c>
      <c r="H38">
        <f t="shared" ref="H38:H47" si="5">(B38-C38)*G38+C38</f>
        <v>0.47090740584716489</v>
      </c>
    </row>
    <row r="39" spans="1:8" x14ac:dyDescent="0.25">
      <c r="B39" s="1">
        <v>0.6048951048951049</v>
      </c>
      <c r="C39" s="1">
        <v>0.46385542168674698</v>
      </c>
      <c r="D39" s="1">
        <v>2E-3</v>
      </c>
      <c r="E39">
        <v>-6.9999999999999999E-4</v>
      </c>
      <c r="F39" s="1">
        <v>1</v>
      </c>
      <c r="G39">
        <f t="shared" ref="G39:G47" si="6">(0.5+E39/D39)^F39</f>
        <v>0.15000000000000002</v>
      </c>
      <c r="H39">
        <f t="shared" si="5"/>
        <v>0.48501137416800066</v>
      </c>
    </row>
    <row r="40" spans="1:8" x14ac:dyDescent="0.25">
      <c r="A40" s="21"/>
      <c r="B40" s="1">
        <v>0.6048951048951049</v>
      </c>
      <c r="C40" s="1">
        <v>0.46385542168674698</v>
      </c>
      <c r="D40" s="1">
        <v>2E-3</v>
      </c>
      <c r="E40">
        <v>-5.0000000000000001E-4</v>
      </c>
      <c r="F40" s="1">
        <v>1</v>
      </c>
      <c r="G40">
        <f t="shared" si="6"/>
        <v>0.25</v>
      </c>
      <c r="H40">
        <f t="shared" si="5"/>
        <v>0.49911534248883649</v>
      </c>
    </row>
    <row r="41" spans="1:8" x14ac:dyDescent="0.25">
      <c r="B41" s="1">
        <v>0.6048951048951049</v>
      </c>
      <c r="C41" s="1">
        <v>0.46385542168674698</v>
      </c>
      <c r="D41" s="1">
        <v>2E-3</v>
      </c>
      <c r="E41">
        <v>-3.0000000000000003E-4</v>
      </c>
      <c r="F41" s="1">
        <v>1</v>
      </c>
      <c r="G41">
        <f t="shared" si="6"/>
        <v>0.35</v>
      </c>
      <c r="H41">
        <f t="shared" si="5"/>
        <v>0.5132193108096722</v>
      </c>
    </row>
    <row r="42" spans="1:8" x14ac:dyDescent="0.25">
      <c r="B42" s="1">
        <v>0.6048951048951049</v>
      </c>
      <c r="C42" s="1">
        <v>0.46385542168674698</v>
      </c>
      <c r="D42" s="1">
        <v>2E-3</v>
      </c>
      <c r="E42">
        <v>-1.0000000000000002E-4</v>
      </c>
      <c r="F42" s="1">
        <v>1</v>
      </c>
      <c r="G42">
        <f t="shared" si="6"/>
        <v>0.45</v>
      </c>
      <c r="H42">
        <f t="shared" si="5"/>
        <v>0.52732327913050803</v>
      </c>
    </row>
    <row r="43" spans="1:8" x14ac:dyDescent="0.25">
      <c r="B43" s="1">
        <v>0.6048951048951049</v>
      </c>
      <c r="C43" s="1">
        <v>0.46385542168674698</v>
      </c>
      <c r="D43" s="1">
        <v>2E-3</v>
      </c>
      <c r="E43">
        <v>9.9999999999999991E-5</v>
      </c>
      <c r="F43" s="1">
        <v>1</v>
      </c>
      <c r="G43">
        <f t="shared" si="6"/>
        <v>0.55000000000000004</v>
      </c>
      <c r="H43">
        <f t="shared" si="5"/>
        <v>0.54142724745134385</v>
      </c>
    </row>
    <row r="44" spans="1:8" x14ac:dyDescent="0.25">
      <c r="B44" s="1">
        <v>0.6048951048951049</v>
      </c>
      <c r="C44" s="1">
        <v>0.46385542168674698</v>
      </c>
      <c r="D44" s="1">
        <v>2E-3</v>
      </c>
      <c r="E44">
        <v>3.0000000000000003E-4</v>
      </c>
      <c r="F44" s="1">
        <v>1</v>
      </c>
      <c r="G44">
        <f t="shared" si="6"/>
        <v>0.65</v>
      </c>
      <c r="H44">
        <f t="shared" si="5"/>
        <v>0.55553121577217968</v>
      </c>
    </row>
    <row r="45" spans="1:8" x14ac:dyDescent="0.25">
      <c r="B45" s="1">
        <v>0.6048951048951049</v>
      </c>
      <c r="C45" s="1">
        <v>0.46385542168674698</v>
      </c>
      <c r="D45" s="1">
        <v>2E-3</v>
      </c>
      <c r="E45">
        <v>5.0000000000000001E-4</v>
      </c>
      <c r="F45" s="1">
        <v>1</v>
      </c>
      <c r="G45">
        <f t="shared" si="6"/>
        <v>0.75</v>
      </c>
      <c r="H45">
        <f t="shared" si="5"/>
        <v>0.56963518409301539</v>
      </c>
    </row>
    <row r="46" spans="1:8" x14ac:dyDescent="0.25">
      <c r="B46" s="1">
        <v>0.6048951048951049</v>
      </c>
      <c r="C46" s="1">
        <v>0.46385542168674698</v>
      </c>
      <c r="D46" s="1">
        <v>2E-3</v>
      </c>
      <c r="E46">
        <v>6.9999999999999999E-4</v>
      </c>
      <c r="F46" s="1">
        <v>1</v>
      </c>
      <c r="G46">
        <f t="shared" si="6"/>
        <v>0.85</v>
      </c>
      <c r="H46">
        <f t="shared" si="5"/>
        <v>0.58373915241385121</v>
      </c>
    </row>
    <row r="47" spans="1:8" x14ac:dyDescent="0.25">
      <c r="B47" s="1">
        <v>0.6048951048951049</v>
      </c>
      <c r="C47" s="1">
        <v>0.46385542168674698</v>
      </c>
      <c r="D47" s="1">
        <v>2E-3</v>
      </c>
      <c r="E47">
        <v>8.9999999999999998E-4</v>
      </c>
      <c r="F47" s="1">
        <v>1</v>
      </c>
      <c r="G47">
        <f t="shared" si="6"/>
        <v>0.95</v>
      </c>
      <c r="H47">
        <f t="shared" si="5"/>
        <v>0.59784312073468704</v>
      </c>
    </row>
    <row r="50" spans="1:8" x14ac:dyDescent="0.25">
      <c r="A50" t="s">
        <v>233</v>
      </c>
      <c r="B50" s="2" t="s">
        <v>108</v>
      </c>
      <c r="C50" s="2" t="s">
        <v>111</v>
      </c>
      <c r="D50" s="2" t="s">
        <v>132</v>
      </c>
      <c r="E50" s="2" t="s">
        <v>234</v>
      </c>
      <c r="F50" s="2" t="s">
        <v>134</v>
      </c>
      <c r="G50" s="2" t="s">
        <v>135</v>
      </c>
      <c r="H50" s="2" t="s">
        <v>129</v>
      </c>
    </row>
    <row r="51" spans="1:8" x14ac:dyDescent="0.25">
      <c r="B51" s="1">
        <v>56500000000</v>
      </c>
      <c r="C51" s="1">
        <v>44500000000</v>
      </c>
      <c r="D51" s="1">
        <v>2E-3</v>
      </c>
      <c r="E51">
        <v>-8.9999999999999998E-4</v>
      </c>
      <c r="F51" s="1">
        <v>1</v>
      </c>
      <c r="G51">
        <f>(0.5+E51/D51)^F51</f>
        <v>5.0000000000000044E-2</v>
      </c>
      <c r="H51">
        <f t="shared" ref="H51:H60" si="7">(B51-C51)*G51+C51</f>
        <v>45100000000</v>
      </c>
    </row>
    <row r="52" spans="1:8" x14ac:dyDescent="0.25">
      <c r="B52" s="1">
        <v>56500000000</v>
      </c>
      <c r="C52" s="1">
        <v>44500000000</v>
      </c>
      <c r="D52" s="1">
        <v>2E-3</v>
      </c>
      <c r="E52">
        <v>-6.9999999999999999E-4</v>
      </c>
      <c r="F52" s="1">
        <v>1</v>
      </c>
      <c r="G52">
        <f t="shared" ref="G52:G60" si="8">(0.5+E52/D52)^F52</f>
        <v>0.15000000000000002</v>
      </c>
      <c r="H52">
        <f t="shared" si="7"/>
        <v>46300000000</v>
      </c>
    </row>
    <row r="53" spans="1:8" x14ac:dyDescent="0.25">
      <c r="A53" s="21"/>
      <c r="B53" s="1">
        <v>56500000000</v>
      </c>
      <c r="C53" s="1">
        <v>44500000000</v>
      </c>
      <c r="D53" s="1">
        <v>2E-3</v>
      </c>
      <c r="E53">
        <v>-5.0000000000000001E-4</v>
      </c>
      <c r="F53" s="1">
        <v>1</v>
      </c>
      <c r="G53">
        <f t="shared" si="8"/>
        <v>0.25</v>
      </c>
      <c r="H53">
        <f t="shared" si="7"/>
        <v>47500000000</v>
      </c>
    </row>
    <row r="54" spans="1:8" x14ac:dyDescent="0.25">
      <c r="B54" s="1">
        <v>56500000000</v>
      </c>
      <c r="C54" s="1">
        <v>44500000000</v>
      </c>
      <c r="D54" s="1">
        <v>2E-3</v>
      </c>
      <c r="E54">
        <v>-3.0000000000000003E-4</v>
      </c>
      <c r="F54" s="1">
        <v>1</v>
      </c>
      <c r="G54">
        <f t="shared" si="8"/>
        <v>0.35</v>
      </c>
      <c r="H54">
        <f t="shared" si="7"/>
        <v>48700000000</v>
      </c>
    </row>
    <row r="55" spans="1:8" x14ac:dyDescent="0.25">
      <c r="B55" s="1">
        <v>56500000000</v>
      </c>
      <c r="C55" s="1">
        <v>44500000000</v>
      </c>
      <c r="D55" s="1">
        <v>2E-3</v>
      </c>
      <c r="E55">
        <v>-1.0000000000000002E-4</v>
      </c>
      <c r="F55" s="1">
        <v>1</v>
      </c>
      <c r="G55">
        <f t="shared" si="8"/>
        <v>0.45</v>
      </c>
      <c r="H55">
        <f t="shared" si="7"/>
        <v>49900000000</v>
      </c>
    </row>
    <row r="56" spans="1:8" x14ac:dyDescent="0.25">
      <c r="B56" s="1">
        <v>56500000000</v>
      </c>
      <c r="C56" s="1">
        <v>44500000000</v>
      </c>
      <c r="D56" s="1">
        <v>2E-3</v>
      </c>
      <c r="E56">
        <v>9.9999999999999991E-5</v>
      </c>
      <c r="F56" s="1">
        <v>1</v>
      </c>
      <c r="G56">
        <f t="shared" si="8"/>
        <v>0.55000000000000004</v>
      </c>
      <c r="H56">
        <f t="shared" si="7"/>
        <v>51100000000</v>
      </c>
    </row>
    <row r="57" spans="1:8" x14ac:dyDescent="0.25">
      <c r="B57" s="1">
        <v>56500000000</v>
      </c>
      <c r="C57" s="1">
        <v>44500000000</v>
      </c>
      <c r="D57" s="1">
        <v>2E-3</v>
      </c>
      <c r="E57">
        <v>3.0000000000000003E-4</v>
      </c>
      <c r="F57" s="1">
        <v>1</v>
      </c>
      <c r="G57">
        <f t="shared" si="8"/>
        <v>0.65</v>
      </c>
      <c r="H57">
        <f t="shared" si="7"/>
        <v>52300000000</v>
      </c>
    </row>
    <row r="58" spans="1:8" x14ac:dyDescent="0.25">
      <c r="B58" s="1">
        <v>56500000000</v>
      </c>
      <c r="C58" s="1">
        <v>44500000000</v>
      </c>
      <c r="D58" s="1">
        <v>2E-3</v>
      </c>
      <c r="E58">
        <v>5.0000000000000001E-4</v>
      </c>
      <c r="F58" s="1">
        <v>1</v>
      </c>
      <c r="G58">
        <f t="shared" si="8"/>
        <v>0.75</v>
      </c>
      <c r="H58">
        <f t="shared" si="7"/>
        <v>53500000000</v>
      </c>
    </row>
    <row r="59" spans="1:8" x14ac:dyDescent="0.25">
      <c r="B59" s="1">
        <v>56500000000</v>
      </c>
      <c r="C59" s="1">
        <v>44500000000</v>
      </c>
      <c r="D59" s="1">
        <v>2E-3</v>
      </c>
      <c r="E59">
        <v>6.9999999999999999E-4</v>
      </c>
      <c r="F59" s="1">
        <v>1</v>
      </c>
      <c r="G59">
        <f t="shared" si="8"/>
        <v>0.85</v>
      </c>
      <c r="H59">
        <f t="shared" si="7"/>
        <v>54700000000</v>
      </c>
    </row>
    <row r="60" spans="1:8" x14ac:dyDescent="0.25">
      <c r="B60" s="1">
        <v>56500000000</v>
      </c>
      <c r="C60" s="1">
        <v>44500000000</v>
      </c>
      <c r="D60" s="1">
        <v>2E-3</v>
      </c>
      <c r="E60">
        <v>8.9999999999999998E-4</v>
      </c>
      <c r="F60" s="1">
        <v>1</v>
      </c>
      <c r="G60">
        <f t="shared" si="8"/>
        <v>0.95</v>
      </c>
      <c r="H60">
        <f t="shared" si="7"/>
        <v>55900000000</v>
      </c>
    </row>
    <row r="62" spans="1:8" x14ac:dyDescent="0.25">
      <c r="A62" s="3" t="s">
        <v>6</v>
      </c>
      <c r="B62" s="2" t="s">
        <v>108</v>
      </c>
      <c r="C62" s="2" t="s">
        <v>111</v>
      </c>
      <c r="D62" s="2" t="s">
        <v>132</v>
      </c>
      <c r="E62" s="2" t="s">
        <v>234</v>
      </c>
      <c r="F62" s="2" t="s">
        <v>134</v>
      </c>
      <c r="G62" s="2" t="s">
        <v>135</v>
      </c>
      <c r="H62" s="2" t="s">
        <v>129</v>
      </c>
    </row>
    <row r="63" spans="1:8" x14ac:dyDescent="0.25">
      <c r="B63" s="1">
        <v>52200000000</v>
      </c>
      <c r="C63" s="1">
        <v>51600000000</v>
      </c>
      <c r="D63" s="1">
        <v>2E-3</v>
      </c>
      <c r="E63">
        <v>-8.9999999999999998E-4</v>
      </c>
      <c r="F63" s="1">
        <v>1</v>
      </c>
      <c r="G63">
        <f>(0.5+E63/D63)^F63</f>
        <v>5.0000000000000044E-2</v>
      </c>
      <c r="H63">
        <f t="shared" ref="H63:H72" si="9">(B63-C63)*G63+C63</f>
        <v>51630000000</v>
      </c>
    </row>
    <row r="64" spans="1:8" x14ac:dyDescent="0.25">
      <c r="B64" s="1">
        <v>52200000000</v>
      </c>
      <c r="C64" s="1">
        <v>51600000000</v>
      </c>
      <c r="D64" s="1">
        <v>2E-3</v>
      </c>
      <c r="E64">
        <v>-6.9999999999999999E-4</v>
      </c>
      <c r="F64" s="1">
        <v>1</v>
      </c>
      <c r="G64">
        <f t="shared" ref="G64:G72" si="10">(0.5+E64/D64)^F64</f>
        <v>0.15000000000000002</v>
      </c>
      <c r="H64">
        <f t="shared" si="9"/>
        <v>51690000000</v>
      </c>
    </row>
    <row r="65" spans="1:8" x14ac:dyDescent="0.25">
      <c r="B65" s="1">
        <v>52200000000</v>
      </c>
      <c r="C65" s="1">
        <v>51600000000</v>
      </c>
      <c r="D65" s="1">
        <v>2E-3</v>
      </c>
      <c r="E65">
        <v>-5.0000000000000001E-4</v>
      </c>
      <c r="F65" s="1">
        <v>1</v>
      </c>
      <c r="G65">
        <f t="shared" si="10"/>
        <v>0.25</v>
      </c>
      <c r="H65">
        <f t="shared" si="9"/>
        <v>51750000000</v>
      </c>
    </row>
    <row r="66" spans="1:8" x14ac:dyDescent="0.25">
      <c r="B66" s="1">
        <v>52200000000</v>
      </c>
      <c r="C66" s="1">
        <v>51600000000</v>
      </c>
      <c r="D66" s="1">
        <v>2E-3</v>
      </c>
      <c r="E66">
        <v>-3.0000000000000003E-4</v>
      </c>
      <c r="F66" s="1">
        <v>1</v>
      </c>
      <c r="G66">
        <f t="shared" si="10"/>
        <v>0.35</v>
      </c>
      <c r="H66">
        <f t="shared" si="9"/>
        <v>51810000000</v>
      </c>
    </row>
    <row r="67" spans="1:8" x14ac:dyDescent="0.25">
      <c r="B67" s="1">
        <v>52200000000</v>
      </c>
      <c r="C67" s="1">
        <v>51600000000</v>
      </c>
      <c r="D67" s="1">
        <v>2E-3</v>
      </c>
      <c r="E67">
        <v>-1.0000000000000002E-4</v>
      </c>
      <c r="F67" s="1">
        <v>1</v>
      </c>
      <c r="G67">
        <f t="shared" si="10"/>
        <v>0.45</v>
      </c>
      <c r="H67">
        <f t="shared" si="9"/>
        <v>51870000000</v>
      </c>
    </row>
    <row r="68" spans="1:8" x14ac:dyDescent="0.25">
      <c r="B68" s="1">
        <v>52200000000</v>
      </c>
      <c r="C68" s="1">
        <v>51600000000</v>
      </c>
      <c r="D68" s="1">
        <v>2E-3</v>
      </c>
      <c r="E68">
        <v>9.9999999999999991E-5</v>
      </c>
      <c r="F68" s="1">
        <v>1</v>
      </c>
      <c r="G68">
        <f t="shared" si="10"/>
        <v>0.55000000000000004</v>
      </c>
      <c r="H68">
        <f t="shared" si="9"/>
        <v>51930000000</v>
      </c>
    </row>
    <row r="69" spans="1:8" x14ac:dyDescent="0.25">
      <c r="B69" s="1">
        <v>52200000000</v>
      </c>
      <c r="C69" s="1">
        <v>51600000000</v>
      </c>
      <c r="D69" s="1">
        <v>2E-3</v>
      </c>
      <c r="E69">
        <v>3.0000000000000003E-4</v>
      </c>
      <c r="F69" s="1">
        <v>1</v>
      </c>
      <c r="G69">
        <f t="shared" si="10"/>
        <v>0.65</v>
      </c>
      <c r="H69">
        <f t="shared" si="9"/>
        <v>51990000000</v>
      </c>
    </row>
    <row r="70" spans="1:8" x14ac:dyDescent="0.25">
      <c r="B70" s="1">
        <v>52200000000</v>
      </c>
      <c r="C70" s="1">
        <v>51600000000</v>
      </c>
      <c r="D70" s="1">
        <v>2E-3</v>
      </c>
      <c r="E70">
        <v>5.0000000000000001E-4</v>
      </c>
      <c r="F70" s="1">
        <v>1</v>
      </c>
      <c r="G70">
        <f t="shared" si="10"/>
        <v>0.75</v>
      </c>
      <c r="H70">
        <f t="shared" si="9"/>
        <v>52050000000</v>
      </c>
    </row>
    <row r="71" spans="1:8" x14ac:dyDescent="0.25">
      <c r="B71" s="1">
        <v>52200000000</v>
      </c>
      <c r="C71" s="1">
        <v>51600000000</v>
      </c>
      <c r="D71" s="1">
        <v>2E-3</v>
      </c>
      <c r="E71">
        <v>6.9999999999999999E-4</v>
      </c>
      <c r="F71" s="1">
        <v>1</v>
      </c>
      <c r="G71">
        <f t="shared" si="10"/>
        <v>0.85</v>
      </c>
      <c r="H71">
        <f t="shared" si="9"/>
        <v>52110000000</v>
      </c>
    </row>
    <row r="72" spans="1:8" x14ac:dyDescent="0.25">
      <c r="B72" s="1">
        <v>52200000000</v>
      </c>
      <c r="C72" s="1">
        <v>51600000000</v>
      </c>
      <c r="D72" s="1">
        <v>2E-3</v>
      </c>
      <c r="E72">
        <v>8.9999999999999998E-4</v>
      </c>
      <c r="F72" s="1">
        <v>1</v>
      </c>
      <c r="G72">
        <f t="shared" si="10"/>
        <v>0.95</v>
      </c>
      <c r="H72">
        <f t="shared" si="9"/>
        <v>52170000000</v>
      </c>
    </row>
    <row r="75" spans="1:8" x14ac:dyDescent="0.25">
      <c r="A75" s="3" t="s">
        <v>235</v>
      </c>
      <c r="B75" s="2" t="s">
        <v>108</v>
      </c>
      <c r="C75" s="2" t="s">
        <v>111</v>
      </c>
      <c r="D75" s="2" t="s">
        <v>132</v>
      </c>
      <c r="E75" s="2" t="s">
        <v>234</v>
      </c>
      <c r="F75" s="2" t="s">
        <v>134</v>
      </c>
      <c r="G75" s="2" t="s">
        <v>135</v>
      </c>
      <c r="H75" s="2" t="s">
        <v>129</v>
      </c>
    </row>
    <row r="76" spans="1:8" x14ac:dyDescent="0.25">
      <c r="B76">
        <v>0</v>
      </c>
      <c r="C76" s="1">
        <v>-1.8106995884773599E-11</v>
      </c>
      <c r="D76" s="1">
        <v>2E-3</v>
      </c>
      <c r="E76">
        <v>-8.9999999999999998E-4</v>
      </c>
      <c r="F76" s="1">
        <v>1</v>
      </c>
      <c r="G76">
        <f>(0.5+E76/D76)^F76</f>
        <v>5.0000000000000044E-2</v>
      </c>
      <c r="H76">
        <f t="shared" ref="H76:H85" si="11">(B76-C76)*G76+C76</f>
        <v>-1.7201646090534918E-11</v>
      </c>
    </row>
    <row r="77" spans="1:8" x14ac:dyDescent="0.25">
      <c r="B77">
        <v>0</v>
      </c>
      <c r="C77" s="1">
        <v>-1.8106995884773599E-11</v>
      </c>
      <c r="D77" s="1">
        <v>2E-3</v>
      </c>
      <c r="E77">
        <v>-6.9999999999999999E-4</v>
      </c>
      <c r="F77" s="1">
        <v>1</v>
      </c>
      <c r="G77">
        <f t="shared" ref="G77:G85" si="12">(0.5+E77/D77)^F77</f>
        <v>0.15000000000000002</v>
      </c>
      <c r="H77">
        <f t="shared" si="11"/>
        <v>-1.5390946502057558E-11</v>
      </c>
    </row>
    <row r="78" spans="1:8" x14ac:dyDescent="0.25">
      <c r="B78">
        <v>0</v>
      </c>
      <c r="C78" s="1">
        <v>-1.8106995884773599E-11</v>
      </c>
      <c r="D78" s="1">
        <v>2E-3</v>
      </c>
      <c r="E78">
        <v>-5.0000000000000001E-4</v>
      </c>
      <c r="F78" s="1">
        <v>1</v>
      </c>
      <c r="G78">
        <f t="shared" si="12"/>
        <v>0.25</v>
      </c>
      <c r="H78">
        <f t="shared" si="11"/>
        <v>-1.3580246913580199E-11</v>
      </c>
    </row>
    <row r="79" spans="1:8" x14ac:dyDescent="0.25">
      <c r="B79">
        <v>0</v>
      </c>
      <c r="C79" s="1">
        <v>-1.8106995884773599E-11</v>
      </c>
      <c r="D79" s="1">
        <v>2E-3</v>
      </c>
      <c r="E79">
        <v>-3.0000000000000003E-4</v>
      </c>
      <c r="F79" s="1">
        <v>1</v>
      </c>
      <c r="G79">
        <f t="shared" si="12"/>
        <v>0.35</v>
      </c>
      <c r="H79">
        <f t="shared" si="11"/>
        <v>-1.176954732510284E-11</v>
      </c>
    </row>
    <row r="80" spans="1:8" x14ac:dyDescent="0.25">
      <c r="B80">
        <v>0</v>
      </c>
      <c r="C80" s="1">
        <v>-1.8106995884773599E-11</v>
      </c>
      <c r="D80" s="1">
        <v>2E-3</v>
      </c>
      <c r="E80">
        <v>-1.0000000000000002E-4</v>
      </c>
      <c r="F80" s="1">
        <v>1</v>
      </c>
      <c r="G80">
        <f t="shared" si="12"/>
        <v>0.45</v>
      </c>
      <c r="H80">
        <f t="shared" si="11"/>
        <v>-9.9588477366254791E-12</v>
      </c>
    </row>
    <row r="81" spans="1:8" x14ac:dyDescent="0.25">
      <c r="B81">
        <v>0</v>
      </c>
      <c r="C81" s="1">
        <v>-1.8106995884773599E-11</v>
      </c>
      <c r="D81" s="1">
        <v>2E-3</v>
      </c>
      <c r="E81">
        <v>9.9999999999999991E-5</v>
      </c>
      <c r="F81" s="1">
        <v>1</v>
      </c>
      <c r="G81">
        <f t="shared" si="12"/>
        <v>0.55000000000000004</v>
      </c>
      <c r="H81">
        <f t="shared" si="11"/>
        <v>-8.1481481481481182E-12</v>
      </c>
    </row>
    <row r="82" spans="1:8" x14ac:dyDescent="0.25">
      <c r="B82">
        <v>0</v>
      </c>
      <c r="C82" s="1">
        <v>-1.8106995884773599E-11</v>
      </c>
      <c r="D82" s="1">
        <v>2E-3</v>
      </c>
      <c r="E82">
        <v>3.0000000000000003E-4</v>
      </c>
      <c r="F82" s="1">
        <v>1</v>
      </c>
      <c r="G82">
        <f t="shared" si="12"/>
        <v>0.65</v>
      </c>
      <c r="H82">
        <f t="shared" si="11"/>
        <v>-6.337448559670759E-12</v>
      </c>
    </row>
    <row r="83" spans="1:8" x14ac:dyDescent="0.25">
      <c r="B83">
        <v>0</v>
      </c>
      <c r="C83" s="1">
        <v>-1.8106995884773599E-11</v>
      </c>
      <c r="D83" s="1">
        <v>2E-3</v>
      </c>
      <c r="E83">
        <v>5.0000000000000001E-4</v>
      </c>
      <c r="F83" s="1">
        <v>1</v>
      </c>
      <c r="G83">
        <f t="shared" si="12"/>
        <v>0.75</v>
      </c>
      <c r="H83">
        <f t="shared" si="11"/>
        <v>-4.5267489711933997E-12</v>
      </c>
    </row>
    <row r="84" spans="1:8" x14ac:dyDescent="0.25">
      <c r="B84">
        <v>0</v>
      </c>
      <c r="C84" s="1">
        <v>-1.8106995884773599E-11</v>
      </c>
      <c r="D84" s="1">
        <v>2E-3</v>
      </c>
      <c r="E84">
        <v>6.9999999999999999E-4</v>
      </c>
      <c r="F84" s="1">
        <v>1</v>
      </c>
      <c r="G84">
        <f t="shared" si="12"/>
        <v>0.85</v>
      </c>
      <c r="H84">
        <f t="shared" si="11"/>
        <v>-2.7160493827160405E-12</v>
      </c>
    </row>
    <row r="85" spans="1:8" x14ac:dyDescent="0.25">
      <c r="B85">
        <v>0</v>
      </c>
      <c r="C85" s="1">
        <v>-1.8106995884773599E-11</v>
      </c>
      <c r="D85" s="1">
        <v>2E-3</v>
      </c>
      <c r="E85">
        <v>8.9999999999999998E-4</v>
      </c>
      <c r="F85" s="1">
        <v>1</v>
      </c>
      <c r="G85">
        <f t="shared" si="12"/>
        <v>0.95</v>
      </c>
      <c r="H85">
        <f t="shared" si="11"/>
        <v>-9.0534979423868124E-13</v>
      </c>
    </row>
    <row r="87" spans="1:8" x14ac:dyDescent="0.25">
      <c r="A87" s="3" t="s">
        <v>12</v>
      </c>
      <c r="B87" s="2" t="s">
        <v>108</v>
      </c>
      <c r="C87" s="2" t="s">
        <v>111</v>
      </c>
      <c r="D87" s="2" t="s">
        <v>132</v>
      </c>
      <c r="E87" s="2" t="s">
        <v>234</v>
      </c>
      <c r="F87" s="2" t="s">
        <v>134</v>
      </c>
      <c r="G87" s="2" t="s">
        <v>135</v>
      </c>
      <c r="H87" s="2" t="s">
        <v>129</v>
      </c>
    </row>
    <row r="88" spans="1:8" x14ac:dyDescent="0.25">
      <c r="B88" s="1">
        <v>580.29999999999995</v>
      </c>
      <c r="C88" s="1">
        <v>0</v>
      </c>
      <c r="D88" s="1">
        <v>2E-3</v>
      </c>
      <c r="E88">
        <v>-8.9999999999999998E-4</v>
      </c>
      <c r="F88" s="1">
        <v>1</v>
      </c>
      <c r="G88">
        <f>(0.5+E88/D88)^F88</f>
        <v>5.0000000000000044E-2</v>
      </c>
      <c r="H88">
        <f t="shared" ref="H88:H97" si="13">(B88-C88)*G88+C88</f>
        <v>29.015000000000022</v>
      </c>
    </row>
    <row r="89" spans="1:8" x14ac:dyDescent="0.25">
      <c r="B89" s="1">
        <v>580.29999999999995</v>
      </c>
      <c r="C89" s="1">
        <v>0</v>
      </c>
      <c r="D89" s="1">
        <v>2E-3</v>
      </c>
      <c r="E89">
        <v>-6.9999999999999999E-4</v>
      </c>
      <c r="F89" s="1">
        <v>1</v>
      </c>
      <c r="G89">
        <f t="shared" ref="G89:G97" si="14">(0.5+E89/D89)^F89</f>
        <v>0.15000000000000002</v>
      </c>
      <c r="H89">
        <f t="shared" si="13"/>
        <v>87.045000000000002</v>
      </c>
    </row>
    <row r="90" spans="1:8" x14ac:dyDescent="0.25">
      <c r="B90" s="1">
        <v>580.29999999999995</v>
      </c>
      <c r="C90" s="1">
        <v>0</v>
      </c>
      <c r="D90" s="1">
        <v>2E-3</v>
      </c>
      <c r="E90">
        <v>-5.0000000000000001E-4</v>
      </c>
      <c r="F90" s="1">
        <v>1</v>
      </c>
      <c r="G90">
        <f t="shared" si="14"/>
        <v>0.25</v>
      </c>
      <c r="H90">
        <f t="shared" si="13"/>
        <v>145.07499999999999</v>
      </c>
    </row>
    <row r="91" spans="1:8" x14ac:dyDescent="0.25">
      <c r="B91" s="1">
        <v>580.29999999999995</v>
      </c>
      <c r="C91" s="1">
        <v>0</v>
      </c>
      <c r="D91" s="1">
        <v>2E-3</v>
      </c>
      <c r="E91">
        <v>-3.0000000000000003E-4</v>
      </c>
      <c r="F91" s="1">
        <v>1</v>
      </c>
      <c r="G91">
        <f t="shared" si="14"/>
        <v>0.35</v>
      </c>
      <c r="H91">
        <f t="shared" si="13"/>
        <v>203.10499999999996</v>
      </c>
    </row>
    <row r="92" spans="1:8" x14ac:dyDescent="0.25">
      <c r="B92" s="1">
        <v>580.29999999999995</v>
      </c>
      <c r="C92" s="1">
        <v>0</v>
      </c>
      <c r="D92" s="1">
        <v>2E-3</v>
      </c>
      <c r="E92">
        <v>-1.0000000000000002E-4</v>
      </c>
      <c r="F92" s="1">
        <v>1</v>
      </c>
      <c r="G92">
        <f t="shared" si="14"/>
        <v>0.45</v>
      </c>
      <c r="H92">
        <f t="shared" si="13"/>
        <v>261.13499999999999</v>
      </c>
    </row>
    <row r="93" spans="1:8" x14ac:dyDescent="0.25">
      <c r="B93" s="1">
        <v>580.29999999999995</v>
      </c>
      <c r="C93" s="1">
        <v>0</v>
      </c>
      <c r="D93" s="1">
        <v>2E-3</v>
      </c>
      <c r="E93">
        <v>9.9999999999999991E-5</v>
      </c>
      <c r="F93" s="1">
        <v>1</v>
      </c>
      <c r="G93">
        <f t="shared" si="14"/>
        <v>0.55000000000000004</v>
      </c>
      <c r="H93">
        <f t="shared" si="13"/>
        <v>319.16500000000002</v>
      </c>
    </row>
    <row r="94" spans="1:8" x14ac:dyDescent="0.25">
      <c r="B94" s="1">
        <v>580.29999999999995</v>
      </c>
      <c r="C94" s="1">
        <v>0</v>
      </c>
      <c r="D94" s="1">
        <v>2E-3</v>
      </c>
      <c r="E94">
        <v>3.0000000000000003E-4</v>
      </c>
      <c r="F94" s="1">
        <v>1</v>
      </c>
      <c r="G94">
        <f t="shared" si="14"/>
        <v>0.65</v>
      </c>
      <c r="H94">
        <f t="shared" si="13"/>
        <v>377.19499999999999</v>
      </c>
    </row>
    <row r="95" spans="1:8" x14ac:dyDescent="0.25">
      <c r="B95" s="1">
        <v>580.29999999999995</v>
      </c>
      <c r="C95" s="1">
        <v>0</v>
      </c>
      <c r="D95" s="1">
        <v>2E-3</v>
      </c>
      <c r="E95">
        <v>5.0000000000000001E-4</v>
      </c>
      <c r="F95" s="1">
        <v>1</v>
      </c>
      <c r="G95">
        <f t="shared" si="14"/>
        <v>0.75</v>
      </c>
      <c r="H95">
        <f t="shared" si="13"/>
        <v>435.22499999999997</v>
      </c>
    </row>
    <row r="96" spans="1:8" x14ac:dyDescent="0.25">
      <c r="B96" s="1">
        <v>580.29999999999995</v>
      </c>
      <c r="C96" s="1">
        <v>0</v>
      </c>
      <c r="D96" s="1">
        <v>2E-3</v>
      </c>
      <c r="E96">
        <v>6.9999999999999999E-4</v>
      </c>
      <c r="F96" s="1">
        <v>1</v>
      </c>
      <c r="G96">
        <f t="shared" si="14"/>
        <v>0.85</v>
      </c>
      <c r="H96">
        <f t="shared" si="13"/>
        <v>493.25499999999994</v>
      </c>
    </row>
    <row r="97" spans="1:8" x14ac:dyDescent="0.25">
      <c r="B97" s="1">
        <v>580.29999999999995</v>
      </c>
      <c r="C97" s="1">
        <v>0</v>
      </c>
      <c r="D97" s="1">
        <v>2E-3</v>
      </c>
      <c r="E97">
        <v>8.9999999999999998E-4</v>
      </c>
      <c r="F97" s="1">
        <v>1</v>
      </c>
      <c r="G97">
        <f t="shared" si="14"/>
        <v>0.95</v>
      </c>
      <c r="H97">
        <f t="shared" si="13"/>
        <v>551.28499999999997</v>
      </c>
    </row>
    <row r="99" spans="1:8" x14ac:dyDescent="0.25">
      <c r="A99" s="3" t="s">
        <v>14</v>
      </c>
      <c r="B99" s="2" t="s">
        <v>108</v>
      </c>
      <c r="C99" s="2" t="s">
        <v>111</v>
      </c>
      <c r="D99" s="2" t="s">
        <v>132</v>
      </c>
      <c r="E99" s="2" t="s">
        <v>234</v>
      </c>
      <c r="F99" s="2" t="s">
        <v>134</v>
      </c>
      <c r="G99" s="2" t="s">
        <v>135</v>
      </c>
      <c r="H99" s="2" t="s">
        <v>129</v>
      </c>
    </row>
    <row r="100" spans="1:8" x14ac:dyDescent="0.25">
      <c r="B100">
        <v>9.3000000000000002E-11</v>
      </c>
      <c r="C100">
        <v>1.268E-8</v>
      </c>
      <c r="D100" s="1">
        <v>2E-3</v>
      </c>
      <c r="E100">
        <v>-8.9999999999999998E-4</v>
      </c>
      <c r="F100" s="1">
        <v>1</v>
      </c>
      <c r="G100">
        <f>(0.5+E100/D100)^F100</f>
        <v>5.0000000000000044E-2</v>
      </c>
      <c r="H100">
        <f t="shared" ref="H100:H109" si="15">(B100-C100)*G100+C100</f>
        <v>1.2050649999999999E-8</v>
      </c>
    </row>
    <row r="101" spans="1:8" x14ac:dyDescent="0.25">
      <c r="B101">
        <v>9.3000000000000002E-11</v>
      </c>
      <c r="C101">
        <v>1.268E-8</v>
      </c>
      <c r="D101" s="1">
        <v>2E-3</v>
      </c>
      <c r="E101">
        <v>-6.9999999999999999E-4</v>
      </c>
      <c r="F101" s="1">
        <v>1</v>
      </c>
      <c r="G101">
        <f t="shared" ref="G101:G109" si="16">(0.5+E101/D101)^F101</f>
        <v>0.15000000000000002</v>
      </c>
      <c r="H101">
        <f t="shared" si="15"/>
        <v>1.0791949999999999E-8</v>
      </c>
    </row>
    <row r="102" spans="1:8" x14ac:dyDescent="0.25">
      <c r="B102">
        <v>9.3000000000000002E-11</v>
      </c>
      <c r="C102">
        <v>1.268E-8</v>
      </c>
      <c r="D102" s="1">
        <v>2E-3</v>
      </c>
      <c r="E102">
        <v>-5.0000000000000001E-4</v>
      </c>
      <c r="F102" s="1">
        <v>1</v>
      </c>
      <c r="G102">
        <f t="shared" si="16"/>
        <v>0.25</v>
      </c>
      <c r="H102">
        <f t="shared" si="15"/>
        <v>9.5332500000000003E-9</v>
      </c>
    </row>
    <row r="103" spans="1:8" x14ac:dyDescent="0.25">
      <c r="B103">
        <v>9.3000000000000002E-11</v>
      </c>
      <c r="C103">
        <v>1.268E-8</v>
      </c>
      <c r="D103" s="1">
        <v>2E-3</v>
      </c>
      <c r="E103">
        <v>-3.0000000000000003E-4</v>
      </c>
      <c r="F103" s="1">
        <v>1</v>
      </c>
      <c r="G103">
        <f t="shared" si="16"/>
        <v>0.35</v>
      </c>
      <c r="H103">
        <f t="shared" si="15"/>
        <v>8.2745500000000001E-9</v>
      </c>
    </row>
    <row r="104" spans="1:8" x14ac:dyDescent="0.25">
      <c r="B104">
        <v>9.3000000000000002E-11</v>
      </c>
      <c r="C104">
        <v>1.268E-8</v>
      </c>
      <c r="D104" s="1">
        <v>2E-3</v>
      </c>
      <c r="E104">
        <v>-1.0000000000000002E-4</v>
      </c>
      <c r="F104" s="1">
        <v>1</v>
      </c>
      <c r="G104">
        <f t="shared" si="16"/>
        <v>0.45</v>
      </c>
      <c r="H104">
        <f t="shared" si="15"/>
        <v>7.0158499999999999E-9</v>
      </c>
    </row>
    <row r="105" spans="1:8" x14ac:dyDescent="0.25">
      <c r="B105">
        <v>9.3000000000000002E-11</v>
      </c>
      <c r="C105">
        <v>1.268E-8</v>
      </c>
      <c r="D105" s="1">
        <v>2E-3</v>
      </c>
      <c r="E105">
        <v>9.9999999999999991E-5</v>
      </c>
      <c r="F105" s="1">
        <v>1</v>
      </c>
      <c r="G105">
        <f t="shared" si="16"/>
        <v>0.55000000000000004</v>
      </c>
      <c r="H105">
        <f t="shared" si="15"/>
        <v>5.7571499999999989E-9</v>
      </c>
    </row>
    <row r="106" spans="1:8" x14ac:dyDescent="0.25">
      <c r="B106">
        <v>9.3000000000000002E-11</v>
      </c>
      <c r="C106">
        <v>1.268E-8</v>
      </c>
      <c r="D106" s="1">
        <v>2E-3</v>
      </c>
      <c r="E106">
        <v>3.0000000000000003E-4</v>
      </c>
      <c r="F106" s="1">
        <v>1</v>
      </c>
      <c r="G106">
        <f t="shared" si="16"/>
        <v>0.65</v>
      </c>
      <c r="H106">
        <f t="shared" si="15"/>
        <v>4.4984499999999995E-9</v>
      </c>
    </row>
    <row r="107" spans="1:8" x14ac:dyDescent="0.25">
      <c r="B107">
        <v>9.3000000000000002E-11</v>
      </c>
      <c r="C107">
        <v>1.268E-8</v>
      </c>
      <c r="D107" s="1">
        <v>2E-3</v>
      </c>
      <c r="E107">
        <v>5.0000000000000001E-4</v>
      </c>
      <c r="F107" s="1">
        <v>1</v>
      </c>
      <c r="G107">
        <f t="shared" si="16"/>
        <v>0.75</v>
      </c>
      <c r="H107">
        <f t="shared" si="15"/>
        <v>3.2397499999999993E-9</v>
      </c>
    </row>
    <row r="108" spans="1:8" x14ac:dyDescent="0.25">
      <c r="B108">
        <v>9.3000000000000002E-11</v>
      </c>
      <c r="C108">
        <v>1.268E-8</v>
      </c>
      <c r="D108" s="1">
        <v>2E-3</v>
      </c>
      <c r="E108">
        <v>6.9999999999999999E-4</v>
      </c>
      <c r="F108" s="1">
        <v>1</v>
      </c>
      <c r="G108">
        <f t="shared" si="16"/>
        <v>0.85</v>
      </c>
      <c r="H108">
        <f t="shared" si="15"/>
        <v>1.9810500000000007E-9</v>
      </c>
    </row>
    <row r="109" spans="1:8" x14ac:dyDescent="0.25">
      <c r="B109">
        <v>9.3000000000000002E-11</v>
      </c>
      <c r="C109">
        <v>1.268E-8</v>
      </c>
      <c r="D109" s="1">
        <v>2E-3</v>
      </c>
      <c r="E109">
        <v>8.9999999999999998E-4</v>
      </c>
      <c r="F109" s="1">
        <v>1</v>
      </c>
      <c r="G109">
        <f t="shared" si="16"/>
        <v>0.95</v>
      </c>
      <c r="H109">
        <f t="shared" si="15"/>
        <v>7.2235000000000051E-10</v>
      </c>
    </row>
    <row r="111" spans="1:8" x14ac:dyDescent="0.25">
      <c r="A111" s="3" t="s">
        <v>16</v>
      </c>
      <c r="B111" s="2" t="s">
        <v>108</v>
      </c>
      <c r="C111" s="2" t="s">
        <v>111</v>
      </c>
      <c r="D111" s="2" t="s">
        <v>132</v>
      </c>
      <c r="E111" s="2" t="s">
        <v>234</v>
      </c>
      <c r="F111" s="2" t="s">
        <v>134</v>
      </c>
      <c r="G111" s="2" t="s">
        <v>135</v>
      </c>
      <c r="H111" s="2" t="s">
        <v>129</v>
      </c>
    </row>
    <row r="112" spans="1:8" x14ac:dyDescent="0.25">
      <c r="B112" s="1">
        <v>1.5699999999999999E-4</v>
      </c>
      <c r="C112" s="1">
        <v>1.0000000000000001E-5</v>
      </c>
      <c r="D112" s="1">
        <v>2E-3</v>
      </c>
      <c r="E112">
        <v>-8.9999999999999998E-4</v>
      </c>
      <c r="F112" s="1">
        <v>1</v>
      </c>
      <c r="G112">
        <f>(0.5+E112/D112)^F112</f>
        <v>5.0000000000000044E-2</v>
      </c>
      <c r="H112" s="1">
        <f t="shared" ref="H112:H121" si="17">(B112-C112)*G112+C112</f>
        <v>1.7350000000000008E-5</v>
      </c>
    </row>
    <row r="113" spans="1:8" x14ac:dyDescent="0.25">
      <c r="B113" s="1">
        <v>1.5699999999999999E-4</v>
      </c>
      <c r="C113" s="1">
        <v>1.0000000000000001E-5</v>
      </c>
      <c r="D113" s="1">
        <v>2E-3</v>
      </c>
      <c r="E113">
        <v>-6.9999999999999999E-4</v>
      </c>
      <c r="F113" s="1">
        <v>1</v>
      </c>
      <c r="G113">
        <f t="shared" ref="G113:G121" si="18">(0.5+E113/D113)^F113</f>
        <v>0.15000000000000002</v>
      </c>
      <c r="H113" s="1">
        <f t="shared" si="17"/>
        <v>3.2050000000000007E-5</v>
      </c>
    </row>
    <row r="114" spans="1:8" x14ac:dyDescent="0.25">
      <c r="B114" s="1">
        <v>1.5699999999999999E-4</v>
      </c>
      <c r="C114" s="1">
        <v>1.0000000000000001E-5</v>
      </c>
      <c r="D114" s="1">
        <v>2E-3</v>
      </c>
      <c r="E114">
        <v>-5.0000000000000001E-4</v>
      </c>
      <c r="F114" s="1">
        <v>1</v>
      </c>
      <c r="G114">
        <f t="shared" si="18"/>
        <v>0.25</v>
      </c>
      <c r="H114" s="1">
        <f t="shared" si="17"/>
        <v>4.6749999999999998E-5</v>
      </c>
    </row>
    <row r="115" spans="1:8" x14ac:dyDescent="0.25">
      <c r="B115" s="1">
        <v>1.5699999999999999E-4</v>
      </c>
      <c r="C115" s="1">
        <v>1.0000000000000001E-5</v>
      </c>
      <c r="D115" s="1">
        <v>2E-3</v>
      </c>
      <c r="E115">
        <v>-3.0000000000000003E-4</v>
      </c>
      <c r="F115" s="1">
        <v>1</v>
      </c>
      <c r="G115">
        <f t="shared" si="18"/>
        <v>0.35</v>
      </c>
      <c r="H115" s="1">
        <f t="shared" si="17"/>
        <v>6.1450000000000003E-5</v>
      </c>
    </row>
    <row r="116" spans="1:8" x14ac:dyDescent="0.25">
      <c r="B116" s="1">
        <v>1.5699999999999999E-4</v>
      </c>
      <c r="C116" s="1">
        <v>1.0000000000000001E-5</v>
      </c>
      <c r="D116" s="1">
        <v>2E-3</v>
      </c>
      <c r="E116">
        <v>-1.0000000000000002E-4</v>
      </c>
      <c r="F116" s="1">
        <v>1</v>
      </c>
      <c r="G116">
        <f t="shared" si="18"/>
        <v>0.45</v>
      </c>
      <c r="H116" s="1">
        <f t="shared" si="17"/>
        <v>7.6149999999999994E-5</v>
      </c>
    </row>
    <row r="117" spans="1:8" x14ac:dyDescent="0.25">
      <c r="B117" s="1">
        <v>1.5699999999999999E-4</v>
      </c>
      <c r="C117" s="1">
        <v>1.0000000000000001E-5</v>
      </c>
      <c r="D117" s="1">
        <v>2E-3</v>
      </c>
      <c r="E117">
        <v>9.9999999999999991E-5</v>
      </c>
      <c r="F117" s="1">
        <v>1</v>
      </c>
      <c r="G117">
        <f t="shared" si="18"/>
        <v>0.55000000000000004</v>
      </c>
      <c r="H117" s="1">
        <f t="shared" si="17"/>
        <v>9.0849999999999999E-5</v>
      </c>
    </row>
    <row r="118" spans="1:8" x14ac:dyDescent="0.25">
      <c r="B118" s="1">
        <v>1.5699999999999999E-4</v>
      </c>
      <c r="C118" s="1">
        <v>1.0000000000000001E-5</v>
      </c>
      <c r="D118" s="1">
        <v>2E-3</v>
      </c>
      <c r="E118">
        <v>3.0000000000000003E-4</v>
      </c>
      <c r="F118" s="1">
        <v>1</v>
      </c>
      <c r="G118">
        <f t="shared" si="18"/>
        <v>0.65</v>
      </c>
      <c r="H118" s="1">
        <f t="shared" si="17"/>
        <v>1.0555E-4</v>
      </c>
    </row>
    <row r="119" spans="1:8" x14ac:dyDescent="0.25">
      <c r="B119" s="1">
        <v>1.5699999999999999E-4</v>
      </c>
      <c r="C119" s="1">
        <v>1.0000000000000001E-5</v>
      </c>
      <c r="D119" s="1">
        <v>2E-3</v>
      </c>
      <c r="E119">
        <v>5.0000000000000001E-4</v>
      </c>
      <c r="F119" s="1">
        <v>1</v>
      </c>
      <c r="G119">
        <f t="shared" si="18"/>
        <v>0.75</v>
      </c>
      <c r="H119" s="1">
        <f t="shared" si="17"/>
        <v>1.2025E-4</v>
      </c>
    </row>
    <row r="120" spans="1:8" x14ac:dyDescent="0.25">
      <c r="B120" s="1">
        <v>1.5699999999999999E-4</v>
      </c>
      <c r="C120" s="1">
        <v>1.0000000000000001E-5</v>
      </c>
      <c r="D120" s="1">
        <v>2E-3</v>
      </c>
      <c r="E120">
        <v>6.9999999999999999E-4</v>
      </c>
      <c r="F120" s="1">
        <v>1</v>
      </c>
      <c r="G120">
        <f t="shared" si="18"/>
        <v>0.85</v>
      </c>
      <c r="H120" s="1">
        <f t="shared" si="17"/>
        <v>1.3495E-4</v>
      </c>
    </row>
    <row r="121" spans="1:8" x14ac:dyDescent="0.25">
      <c r="B121" s="1">
        <v>1.5699999999999999E-4</v>
      </c>
      <c r="C121" s="1">
        <v>1.0000000000000001E-5</v>
      </c>
      <c r="D121" s="1">
        <v>2E-3</v>
      </c>
      <c r="E121">
        <v>8.9999999999999998E-4</v>
      </c>
      <c r="F121" s="1">
        <v>1</v>
      </c>
      <c r="G121">
        <f t="shared" si="18"/>
        <v>0.95</v>
      </c>
      <c r="H121" s="1">
        <f t="shared" si="17"/>
        <v>1.4964999999999998E-4</v>
      </c>
    </row>
    <row r="124" spans="1:8" x14ac:dyDescent="0.25">
      <c r="A124" s="3" t="s">
        <v>21</v>
      </c>
      <c r="B124" s="2" t="s">
        <v>108</v>
      </c>
      <c r="C124" s="2" t="s">
        <v>111</v>
      </c>
      <c r="D124" s="2" t="s">
        <v>132</v>
      </c>
      <c r="E124" s="2" t="s">
        <v>234</v>
      </c>
      <c r="F124" s="2" t="s">
        <v>134</v>
      </c>
      <c r="G124" s="2" t="s">
        <v>135</v>
      </c>
      <c r="H124" s="2" t="s">
        <v>129</v>
      </c>
    </row>
    <row r="125" spans="1:8" x14ac:dyDescent="0.25">
      <c r="B125" s="1">
        <v>1.0000000000000001E-5</v>
      </c>
      <c r="C125" s="1">
        <v>1.5699999999999999E-5</v>
      </c>
      <c r="D125" s="1">
        <v>2E-3</v>
      </c>
      <c r="E125">
        <v>-8.9999999999999998E-4</v>
      </c>
      <c r="F125" s="1">
        <v>1</v>
      </c>
      <c r="G125">
        <f>(0.5+E125/D125)^F125</f>
        <v>5.0000000000000044E-2</v>
      </c>
      <c r="H125" s="1">
        <f t="shared" ref="H125:H134" si="19">(B125-C125)*G125+C125</f>
        <v>1.5414999999999997E-5</v>
      </c>
    </row>
    <row r="126" spans="1:8" x14ac:dyDescent="0.25">
      <c r="B126" s="1">
        <v>1.0000000000000001E-5</v>
      </c>
      <c r="C126" s="1">
        <v>1.5699999999999999E-5</v>
      </c>
      <c r="D126" s="1">
        <v>2E-3</v>
      </c>
      <c r="E126">
        <v>-6.9999999999999999E-4</v>
      </c>
      <c r="F126" s="1">
        <v>1</v>
      </c>
      <c r="G126">
        <f t="shared" ref="G126:G134" si="20">(0.5+E126/D126)^F126</f>
        <v>0.15000000000000002</v>
      </c>
      <c r="H126" s="1">
        <f t="shared" si="19"/>
        <v>1.4844999999999999E-5</v>
      </c>
    </row>
    <row r="127" spans="1:8" x14ac:dyDescent="0.25">
      <c r="B127" s="1">
        <v>1.0000000000000001E-5</v>
      </c>
      <c r="C127" s="1">
        <v>1.5699999999999999E-5</v>
      </c>
      <c r="D127" s="1">
        <v>2E-3</v>
      </c>
      <c r="E127">
        <v>-5.0000000000000001E-4</v>
      </c>
      <c r="F127" s="1">
        <v>1</v>
      </c>
      <c r="G127">
        <f t="shared" si="20"/>
        <v>0.25</v>
      </c>
      <c r="H127" s="1">
        <f t="shared" si="19"/>
        <v>1.4275E-5</v>
      </c>
    </row>
    <row r="128" spans="1:8" x14ac:dyDescent="0.25">
      <c r="B128" s="1">
        <v>1.0000000000000001E-5</v>
      </c>
      <c r="C128" s="1">
        <v>1.5699999999999999E-5</v>
      </c>
      <c r="D128" s="1">
        <v>2E-3</v>
      </c>
      <c r="E128">
        <v>-3.0000000000000003E-4</v>
      </c>
      <c r="F128" s="1">
        <v>1</v>
      </c>
      <c r="G128">
        <f t="shared" si="20"/>
        <v>0.35</v>
      </c>
      <c r="H128" s="1">
        <f t="shared" si="19"/>
        <v>1.3705E-5</v>
      </c>
    </row>
    <row r="129" spans="1:9" x14ac:dyDescent="0.25">
      <c r="B129" s="1">
        <v>1.0000000000000001E-5</v>
      </c>
      <c r="C129" s="1">
        <v>1.5699999999999999E-5</v>
      </c>
      <c r="D129" s="1">
        <v>2E-3</v>
      </c>
      <c r="E129">
        <v>-1.0000000000000002E-4</v>
      </c>
      <c r="F129" s="1">
        <v>1</v>
      </c>
      <c r="G129">
        <f t="shared" si="20"/>
        <v>0.45</v>
      </c>
      <c r="H129" s="1">
        <f t="shared" si="19"/>
        <v>1.3134999999999999E-5</v>
      </c>
    </row>
    <row r="130" spans="1:9" x14ac:dyDescent="0.25">
      <c r="B130" s="1">
        <v>1.0000000000000001E-5</v>
      </c>
      <c r="C130" s="1">
        <v>1.5699999999999999E-5</v>
      </c>
      <c r="D130" s="1">
        <v>2E-3</v>
      </c>
      <c r="E130">
        <v>9.9999999999999991E-5</v>
      </c>
      <c r="F130" s="1">
        <v>1</v>
      </c>
      <c r="G130">
        <f t="shared" si="20"/>
        <v>0.55000000000000004</v>
      </c>
      <c r="H130" s="1">
        <f t="shared" si="19"/>
        <v>1.2564999999999999E-5</v>
      </c>
    </row>
    <row r="131" spans="1:9" x14ac:dyDescent="0.25">
      <c r="B131" s="1">
        <v>1.0000000000000001E-5</v>
      </c>
      <c r="C131" s="1">
        <v>1.5699999999999999E-5</v>
      </c>
      <c r="D131" s="1">
        <v>2E-3</v>
      </c>
      <c r="E131">
        <v>3.0000000000000003E-4</v>
      </c>
      <c r="F131" s="1">
        <v>1</v>
      </c>
      <c r="G131">
        <f t="shared" si="20"/>
        <v>0.65</v>
      </c>
      <c r="H131" s="1">
        <f t="shared" si="19"/>
        <v>1.1995E-5</v>
      </c>
    </row>
    <row r="132" spans="1:9" x14ac:dyDescent="0.25">
      <c r="B132" s="1">
        <v>1.0000000000000001E-5</v>
      </c>
      <c r="C132" s="1">
        <v>1.5699999999999999E-5</v>
      </c>
      <c r="D132" s="1">
        <v>2E-3</v>
      </c>
      <c r="E132">
        <v>5.0000000000000001E-4</v>
      </c>
      <c r="F132" s="1">
        <v>1</v>
      </c>
      <c r="G132">
        <f t="shared" si="20"/>
        <v>0.75</v>
      </c>
      <c r="H132" s="1">
        <f t="shared" si="19"/>
        <v>1.1425E-5</v>
      </c>
    </row>
    <row r="133" spans="1:9" x14ac:dyDescent="0.25">
      <c r="B133" s="1">
        <v>1.0000000000000001E-5</v>
      </c>
      <c r="C133" s="1">
        <v>1.5699999999999999E-5</v>
      </c>
      <c r="D133" s="1">
        <v>2E-3</v>
      </c>
      <c r="E133">
        <v>6.9999999999999999E-4</v>
      </c>
      <c r="F133" s="1">
        <v>1</v>
      </c>
      <c r="G133">
        <f t="shared" si="20"/>
        <v>0.85</v>
      </c>
      <c r="H133" s="1">
        <f t="shared" si="19"/>
        <v>1.0855E-5</v>
      </c>
    </row>
    <row r="134" spans="1:9" x14ac:dyDescent="0.25">
      <c r="B134" s="1">
        <v>1.0000000000000001E-5</v>
      </c>
      <c r="C134" s="1">
        <v>1.5699999999999999E-5</v>
      </c>
      <c r="D134" s="1">
        <v>2E-3</v>
      </c>
      <c r="E134">
        <v>8.9999999999999998E-4</v>
      </c>
      <c r="F134" s="1">
        <v>1</v>
      </c>
      <c r="G134">
        <f t="shared" si="20"/>
        <v>0.95</v>
      </c>
      <c r="H134" s="1">
        <f t="shared" si="19"/>
        <v>1.0285000000000001E-5</v>
      </c>
    </row>
    <row r="137" spans="1:9" x14ac:dyDescent="0.25">
      <c r="A137" s="3" t="s">
        <v>83</v>
      </c>
      <c r="B137" s="2" t="s">
        <v>108</v>
      </c>
      <c r="C137" s="2" t="s">
        <v>111</v>
      </c>
      <c r="D137" s="2" t="s">
        <v>132</v>
      </c>
      <c r="E137" s="2" t="s">
        <v>234</v>
      </c>
      <c r="F137" s="2" t="s">
        <v>134</v>
      </c>
      <c r="G137" s="2" t="s">
        <v>135</v>
      </c>
      <c r="H137" s="2" t="s">
        <v>129</v>
      </c>
      <c r="I137" s="2" t="s">
        <v>236</v>
      </c>
    </row>
    <row r="138" spans="1:9" x14ac:dyDescent="0.25">
      <c r="B138" s="1">
        <v>2.5</v>
      </c>
      <c r="C138" s="1">
        <v>3.2</v>
      </c>
      <c r="D138" s="1">
        <v>2E-3</v>
      </c>
      <c r="E138">
        <v>-8.9999999999999998E-4</v>
      </c>
      <c r="F138" s="1">
        <v>10</v>
      </c>
      <c r="G138">
        <f>(0.5+E138/D138)^F138</f>
        <v>9.7656250000000874E-14</v>
      </c>
      <c r="H138" s="1">
        <f t="shared" ref="H138:H147" si="21">(B138-C138)*G138+C138</f>
        <v>3.1999999999999318</v>
      </c>
      <c r="I138" s="1">
        <f>1/H138</f>
        <v>0.31250000000000666</v>
      </c>
    </row>
    <row r="139" spans="1:9" x14ac:dyDescent="0.25">
      <c r="B139" s="1">
        <v>2.5</v>
      </c>
      <c r="C139" s="1">
        <v>3.2</v>
      </c>
      <c r="D139" s="1">
        <v>2E-3</v>
      </c>
      <c r="E139">
        <v>-6.9999999999999999E-4</v>
      </c>
      <c r="F139" s="1">
        <v>10</v>
      </c>
      <c r="G139">
        <f t="shared" ref="G139:G147" si="22">(0.5+E139/D139)^F139</f>
        <v>5.7665039062500074E-9</v>
      </c>
      <c r="H139" s="1">
        <f t="shared" si="21"/>
        <v>3.1999999959634473</v>
      </c>
      <c r="I139" s="1">
        <f t="shared" ref="I139:I147" si="23">1/H139</f>
        <v>0.31250000039419462</v>
      </c>
    </row>
    <row r="140" spans="1:9" x14ac:dyDescent="0.25">
      <c r="B140" s="1">
        <v>2.5</v>
      </c>
      <c r="C140" s="1">
        <v>3.2</v>
      </c>
      <c r="D140" s="1">
        <v>2E-3</v>
      </c>
      <c r="E140">
        <v>-5.0000000000000001E-4</v>
      </c>
      <c r="F140" s="1">
        <v>10</v>
      </c>
      <c r="G140">
        <f t="shared" si="22"/>
        <v>9.5367431640625E-7</v>
      </c>
      <c r="H140" s="1">
        <f t="shared" si="21"/>
        <v>3.1999993324279785</v>
      </c>
      <c r="I140" s="1">
        <f t="shared" si="23"/>
        <v>0.31250006519259382</v>
      </c>
    </row>
    <row r="141" spans="1:9" x14ac:dyDescent="0.25">
      <c r="B141" s="1">
        <v>2.5</v>
      </c>
      <c r="C141" s="1">
        <v>3.2</v>
      </c>
      <c r="D141" s="1">
        <v>2E-3</v>
      </c>
      <c r="E141">
        <v>-3.0000000000000003E-4</v>
      </c>
      <c r="F141" s="1">
        <v>10</v>
      </c>
      <c r="G141">
        <f t="shared" si="22"/>
        <v>2.7585473535156231E-5</v>
      </c>
      <c r="H141" s="1">
        <f t="shared" si="21"/>
        <v>3.1999806901685255</v>
      </c>
      <c r="I141" s="1">
        <f t="shared" si="23"/>
        <v>0.31250188573710908</v>
      </c>
    </row>
    <row r="142" spans="1:9" x14ac:dyDescent="0.25">
      <c r="B142" s="1">
        <v>2.5</v>
      </c>
      <c r="C142" s="1">
        <v>3.2</v>
      </c>
      <c r="D142" s="1">
        <v>2E-3</v>
      </c>
      <c r="E142">
        <v>-1.0000000000000002E-4</v>
      </c>
      <c r="F142" s="1">
        <v>10</v>
      </c>
      <c r="G142">
        <f t="shared" si="22"/>
        <v>3.405062891601564E-4</v>
      </c>
      <c r="H142" s="1">
        <f t="shared" si="21"/>
        <v>3.1997616455975879</v>
      </c>
      <c r="I142" s="1">
        <f t="shared" si="23"/>
        <v>0.3125232785310294</v>
      </c>
    </row>
    <row r="143" spans="1:9" x14ac:dyDescent="0.25">
      <c r="B143" s="1">
        <v>2.5</v>
      </c>
      <c r="C143" s="1">
        <v>3.2</v>
      </c>
      <c r="D143" s="1">
        <v>2E-3</v>
      </c>
      <c r="E143">
        <v>9.9999999999999991E-5</v>
      </c>
      <c r="F143" s="1">
        <v>10</v>
      </c>
      <c r="G143">
        <f t="shared" si="22"/>
        <v>2.5329516211914081E-3</v>
      </c>
      <c r="H143" s="1">
        <f t="shared" si="21"/>
        <v>3.1982269338651661</v>
      </c>
      <c r="I143" s="1">
        <f t="shared" si="23"/>
        <v>0.31267324698296689</v>
      </c>
    </row>
    <row r="144" spans="1:9" x14ac:dyDescent="0.25">
      <c r="B144" s="1">
        <v>2.5</v>
      </c>
      <c r="C144" s="1">
        <v>3.2</v>
      </c>
      <c r="D144" s="1">
        <v>2E-3</v>
      </c>
      <c r="E144">
        <v>3.0000000000000003E-4</v>
      </c>
      <c r="F144" s="1">
        <v>10</v>
      </c>
      <c r="G144">
        <f t="shared" si="22"/>
        <v>1.3462743344628911E-2</v>
      </c>
      <c r="H144" s="1">
        <f t="shared" si="21"/>
        <v>3.1905760796587601</v>
      </c>
      <c r="I144" s="1">
        <f t="shared" si="23"/>
        <v>0.31342302300058378</v>
      </c>
    </row>
    <row r="145" spans="1:9" x14ac:dyDescent="0.25">
      <c r="B145" s="1">
        <v>2.5</v>
      </c>
      <c r="C145" s="1">
        <v>3.2</v>
      </c>
      <c r="D145" s="1">
        <v>2E-3</v>
      </c>
      <c r="E145">
        <v>5.0000000000000001E-4</v>
      </c>
      <c r="F145" s="1">
        <v>10</v>
      </c>
      <c r="G145">
        <f t="shared" si="22"/>
        <v>5.6313514709472656E-2</v>
      </c>
      <c r="H145" s="1">
        <f t="shared" si="21"/>
        <v>3.1605805397033695</v>
      </c>
      <c r="I145" s="1">
        <f t="shared" si="23"/>
        <v>0.31639756919273226</v>
      </c>
    </row>
    <row r="146" spans="1:9" x14ac:dyDescent="0.25">
      <c r="B146" s="1">
        <v>2.5</v>
      </c>
      <c r="C146" s="1">
        <v>3.2</v>
      </c>
      <c r="D146" s="1">
        <v>2E-3</v>
      </c>
      <c r="E146">
        <v>6.9999999999999999E-4</v>
      </c>
      <c r="F146" s="1">
        <v>10</v>
      </c>
      <c r="G146">
        <f t="shared" si="22"/>
        <v>0.19687440434072256</v>
      </c>
      <c r="H146" s="1">
        <f t="shared" si="21"/>
        <v>3.0621879169614945</v>
      </c>
      <c r="I146" s="1">
        <f t="shared" si="23"/>
        <v>0.32656389062898078</v>
      </c>
    </row>
    <row r="147" spans="1:9" x14ac:dyDescent="0.25">
      <c r="B147" s="1">
        <v>2.5</v>
      </c>
      <c r="C147" s="1">
        <v>3.2</v>
      </c>
      <c r="D147" s="1">
        <v>2E-3</v>
      </c>
      <c r="E147">
        <v>8.9999999999999998E-4</v>
      </c>
      <c r="F147" s="1">
        <v>10</v>
      </c>
      <c r="G147">
        <f t="shared" si="22"/>
        <v>0.5987369392383789</v>
      </c>
      <c r="H147" s="1">
        <f t="shared" si="21"/>
        <v>2.780884142533135</v>
      </c>
      <c r="I147" s="1">
        <f t="shared" si="23"/>
        <v>0.35959786483197032</v>
      </c>
    </row>
    <row r="149" spans="1:9" x14ac:dyDescent="0.25">
      <c r="A149" s="3" t="s">
        <v>17</v>
      </c>
      <c r="B149" s="2" t="s">
        <v>108</v>
      </c>
      <c r="C149" s="2" t="s">
        <v>111</v>
      </c>
      <c r="D149" s="2" t="s">
        <v>132</v>
      </c>
      <c r="E149" s="2" t="s">
        <v>234</v>
      </c>
      <c r="F149" s="2" t="s">
        <v>134</v>
      </c>
      <c r="G149" s="2" t="s">
        <v>135</v>
      </c>
      <c r="H149" s="2" t="s">
        <v>129</v>
      </c>
    </row>
    <row r="150" spans="1:9" x14ac:dyDescent="0.25">
      <c r="A150">
        <v>1</v>
      </c>
      <c r="B150" s="1">
        <v>5300</v>
      </c>
      <c r="C150" s="1">
        <v>5800</v>
      </c>
      <c r="D150" s="1">
        <v>2E-3</v>
      </c>
      <c r="E150">
        <v>-8.9999999999999998E-4</v>
      </c>
      <c r="F150" s="1">
        <v>1</v>
      </c>
      <c r="G150">
        <f>(0.5+E150/D150)^F150</f>
        <v>5.0000000000000044E-2</v>
      </c>
      <c r="H150" s="1">
        <f t="shared" ref="H150:H159" si="24">(B150-C150)*G150+C150</f>
        <v>5775</v>
      </c>
    </row>
    <row r="151" spans="1:9" x14ac:dyDescent="0.25">
      <c r="A151">
        <v>2</v>
      </c>
      <c r="B151" s="1">
        <v>5300</v>
      </c>
      <c r="C151" s="1">
        <v>5800</v>
      </c>
      <c r="D151" s="1">
        <v>2E-3</v>
      </c>
      <c r="E151">
        <v>-6.9999999999999999E-4</v>
      </c>
      <c r="F151" s="1">
        <v>1</v>
      </c>
      <c r="G151">
        <f t="shared" ref="G151:G159" si="25">(0.5+E151/D151)^F151</f>
        <v>0.15000000000000002</v>
      </c>
      <c r="H151" s="1">
        <f t="shared" si="24"/>
        <v>5725</v>
      </c>
    </row>
    <row r="152" spans="1:9" x14ac:dyDescent="0.25">
      <c r="A152">
        <v>3</v>
      </c>
      <c r="B152" s="1">
        <v>5300</v>
      </c>
      <c r="C152" s="1">
        <v>5800</v>
      </c>
      <c r="D152" s="1">
        <v>2E-3</v>
      </c>
      <c r="E152">
        <v>-5.0000000000000001E-4</v>
      </c>
      <c r="F152" s="1">
        <v>1</v>
      </c>
      <c r="G152">
        <f t="shared" si="25"/>
        <v>0.25</v>
      </c>
      <c r="H152" s="1">
        <f t="shared" si="24"/>
        <v>5675</v>
      </c>
    </row>
    <row r="153" spans="1:9" x14ac:dyDescent="0.25">
      <c r="A153">
        <v>4</v>
      </c>
      <c r="B153" s="1">
        <v>5300</v>
      </c>
      <c r="C153" s="1">
        <v>5800</v>
      </c>
      <c r="D153" s="1">
        <v>2E-3</v>
      </c>
      <c r="E153">
        <v>-3.0000000000000003E-4</v>
      </c>
      <c r="F153" s="1">
        <v>1</v>
      </c>
      <c r="G153">
        <f t="shared" si="25"/>
        <v>0.35</v>
      </c>
      <c r="H153" s="1">
        <f t="shared" si="24"/>
        <v>5625</v>
      </c>
    </row>
    <row r="154" spans="1:9" x14ac:dyDescent="0.25">
      <c r="A154">
        <v>5</v>
      </c>
      <c r="B154" s="1">
        <v>5300</v>
      </c>
      <c r="C154" s="1">
        <v>5800</v>
      </c>
      <c r="D154" s="1">
        <v>2E-3</v>
      </c>
      <c r="E154">
        <v>-1.0000000000000002E-4</v>
      </c>
      <c r="F154" s="1">
        <v>1</v>
      </c>
      <c r="G154">
        <f t="shared" si="25"/>
        <v>0.45</v>
      </c>
      <c r="H154" s="1">
        <f t="shared" si="24"/>
        <v>5575</v>
      </c>
    </row>
    <row r="155" spans="1:9" x14ac:dyDescent="0.25">
      <c r="A155">
        <v>6</v>
      </c>
      <c r="B155" s="1">
        <v>5300</v>
      </c>
      <c r="C155" s="1">
        <v>5800</v>
      </c>
      <c r="D155" s="1">
        <v>2E-3</v>
      </c>
      <c r="E155">
        <v>9.9999999999999991E-5</v>
      </c>
      <c r="F155" s="1">
        <v>1</v>
      </c>
      <c r="G155">
        <f t="shared" si="25"/>
        <v>0.55000000000000004</v>
      </c>
      <c r="H155" s="1">
        <f t="shared" si="24"/>
        <v>5525</v>
      </c>
    </row>
    <row r="156" spans="1:9" x14ac:dyDescent="0.25">
      <c r="A156">
        <v>7</v>
      </c>
      <c r="B156" s="1">
        <v>5300</v>
      </c>
      <c r="C156" s="1">
        <v>5800</v>
      </c>
      <c r="D156" s="1">
        <v>2E-3</v>
      </c>
      <c r="E156">
        <v>3.0000000000000003E-4</v>
      </c>
      <c r="F156" s="1">
        <v>1</v>
      </c>
      <c r="G156">
        <f t="shared" si="25"/>
        <v>0.65</v>
      </c>
      <c r="H156" s="1">
        <f t="shared" si="24"/>
        <v>5475</v>
      </c>
    </row>
    <row r="157" spans="1:9" x14ac:dyDescent="0.25">
      <c r="A157">
        <v>8</v>
      </c>
      <c r="B157" s="1">
        <v>5300</v>
      </c>
      <c r="C157" s="1">
        <v>5800</v>
      </c>
      <c r="D157" s="1">
        <v>2E-3</v>
      </c>
      <c r="E157">
        <v>5.0000000000000001E-4</v>
      </c>
      <c r="F157" s="1">
        <v>1</v>
      </c>
      <c r="G157">
        <f t="shared" si="25"/>
        <v>0.75</v>
      </c>
      <c r="H157" s="1">
        <f t="shared" si="24"/>
        <v>5425</v>
      </c>
    </row>
    <row r="158" spans="1:9" x14ac:dyDescent="0.25">
      <c r="A158">
        <v>9</v>
      </c>
      <c r="B158" s="1">
        <v>5300</v>
      </c>
      <c r="C158" s="1">
        <v>5800</v>
      </c>
      <c r="D158" s="1">
        <v>2E-3</v>
      </c>
      <c r="E158">
        <v>6.9999999999999999E-4</v>
      </c>
      <c r="F158" s="1">
        <v>1</v>
      </c>
      <c r="G158">
        <f t="shared" si="25"/>
        <v>0.85</v>
      </c>
      <c r="H158" s="1">
        <f t="shared" si="24"/>
        <v>5375</v>
      </c>
    </row>
    <row r="159" spans="1:9" x14ac:dyDescent="0.25">
      <c r="A159">
        <v>10</v>
      </c>
      <c r="B159" s="1">
        <v>5300</v>
      </c>
      <c r="C159" s="1">
        <v>5800</v>
      </c>
      <c r="D159" s="1">
        <v>2E-3</v>
      </c>
      <c r="E159">
        <v>8.9999999999999998E-4</v>
      </c>
      <c r="F159" s="1">
        <v>1</v>
      </c>
      <c r="G159">
        <f t="shared" si="25"/>
        <v>0.95</v>
      </c>
      <c r="H159" s="1">
        <f t="shared" si="24"/>
        <v>5325</v>
      </c>
    </row>
    <row r="160" spans="1:9" x14ac:dyDescent="0.25">
      <c r="B160" s="1"/>
      <c r="C160" s="1"/>
      <c r="D160" s="1"/>
      <c r="E160" s="1"/>
      <c r="F160" s="1"/>
      <c r="H160" s="1"/>
    </row>
    <row r="163" spans="1:12" x14ac:dyDescent="0.25">
      <c r="A163" s="2" t="s">
        <v>130</v>
      </c>
    </row>
    <row r="165" spans="1:12" x14ac:dyDescent="0.25">
      <c r="A165" t="s">
        <v>26</v>
      </c>
      <c r="B165" t="s">
        <v>140</v>
      </c>
      <c r="C165" t="s">
        <v>84</v>
      </c>
      <c r="D165" t="s">
        <v>90</v>
      </c>
      <c r="E165" t="s">
        <v>156</v>
      </c>
      <c r="F165" t="s">
        <v>87</v>
      </c>
      <c r="G165" t="s">
        <v>86</v>
      </c>
      <c r="H165" s="5" t="s">
        <v>88</v>
      </c>
      <c r="I165" t="s">
        <v>89</v>
      </c>
      <c r="J165" t="s">
        <v>137</v>
      </c>
      <c r="K165" t="s">
        <v>138</v>
      </c>
      <c r="L165" t="s">
        <v>61</v>
      </c>
    </row>
    <row r="166" spans="1:12" x14ac:dyDescent="0.25">
      <c r="A166">
        <v>1</v>
      </c>
      <c r="B166" s="12">
        <v>0.3125</v>
      </c>
      <c r="C166" s="12">
        <v>2.0000000000000001E-4</v>
      </c>
      <c r="D166" s="22">
        <f>B166*C166</f>
        <v>6.2500000000000001E-5</v>
      </c>
      <c r="E166" s="12">
        <f t="shared" ref="E166:E177" si="26">B166*C166</f>
        <v>6.2500000000000001E-5</v>
      </c>
      <c r="F166" s="22">
        <f>SUM(E166:E177)</f>
        <v>7.8073616489843353E-4</v>
      </c>
      <c r="G166" s="23">
        <f>D166/F166</f>
        <v>8.0052651343659312E-2</v>
      </c>
      <c r="H166" s="36">
        <f>1-I166</f>
        <v>0.91994734865634065</v>
      </c>
      <c r="I166" s="36">
        <f>D166/F166</f>
        <v>8.0052651343659312E-2</v>
      </c>
      <c r="J166" s="27">
        <v>20</v>
      </c>
      <c r="K166">
        <v>300</v>
      </c>
      <c r="L166">
        <f>J166*H166+K166*I166</f>
        <v>42.414742376224609</v>
      </c>
    </row>
    <row r="167" spans="1:12" x14ac:dyDescent="0.25">
      <c r="A167">
        <v>2</v>
      </c>
      <c r="B167" s="12">
        <v>0.31250000000000666</v>
      </c>
      <c r="C167" s="12">
        <v>2.0000000000000001E-4</v>
      </c>
      <c r="D167" s="22">
        <f t="shared" ref="D167:D177" si="27">B167*C167+D166</f>
        <v>1.2500000000000133E-4</v>
      </c>
      <c r="E167" s="12">
        <f t="shared" si="26"/>
        <v>6.2500000000001329E-5</v>
      </c>
      <c r="F167" s="22">
        <v>7.8073616489843353E-4</v>
      </c>
      <c r="G167" s="23">
        <f t="shared" ref="G167:G177" si="28">D167/F167</f>
        <v>0.16010530268732032</v>
      </c>
      <c r="H167" s="36">
        <f t="shared" ref="H167:H177" si="29">1-I167</f>
        <v>0.83989469731267974</v>
      </c>
      <c r="I167" s="36">
        <f t="shared" ref="I167:I177" si="30">D167/F167</f>
        <v>0.16010530268732032</v>
      </c>
      <c r="J167" s="27">
        <v>20</v>
      </c>
      <c r="K167">
        <v>300</v>
      </c>
      <c r="L167">
        <f t="shared" ref="L167:L177" si="31">J167*H167+K167*I167</f>
        <v>64.829484752449687</v>
      </c>
    </row>
    <row r="168" spans="1:12" x14ac:dyDescent="0.25">
      <c r="A168">
        <v>3</v>
      </c>
      <c r="B168" s="12">
        <v>0.31250000039419462</v>
      </c>
      <c r="C168" s="12">
        <v>2.0000000000000001E-4</v>
      </c>
      <c r="D168" s="22">
        <f t="shared" si="27"/>
        <v>1.8750000007884026E-4</v>
      </c>
      <c r="E168" s="12">
        <f t="shared" si="26"/>
        <v>6.2500000078838928E-5</v>
      </c>
      <c r="F168" s="22">
        <v>7.8073616489843353E-4</v>
      </c>
      <c r="G168" s="23">
        <f t="shared" si="28"/>
        <v>0.24015795413195987</v>
      </c>
      <c r="H168" s="36">
        <f t="shared" si="29"/>
        <v>0.75984204586804016</v>
      </c>
      <c r="I168" s="36">
        <f t="shared" si="30"/>
        <v>0.24015795413195987</v>
      </c>
      <c r="J168" s="27">
        <v>20</v>
      </c>
      <c r="K168">
        <v>300</v>
      </c>
      <c r="L168">
        <f t="shared" si="31"/>
        <v>87.244227156948767</v>
      </c>
    </row>
    <row r="169" spans="1:12" x14ac:dyDescent="0.25">
      <c r="A169">
        <v>4</v>
      </c>
      <c r="B169" s="12">
        <v>0.31250006519259382</v>
      </c>
      <c r="C169" s="12">
        <v>2.0000000000000001E-4</v>
      </c>
      <c r="D169" s="22">
        <f t="shared" si="27"/>
        <v>2.5000001311735904E-4</v>
      </c>
      <c r="E169" s="12">
        <f t="shared" si="26"/>
        <v>6.2500013038518766E-5</v>
      </c>
      <c r="F169" s="22">
        <v>7.8073616489843353E-4</v>
      </c>
      <c r="G169" s="23">
        <f t="shared" si="28"/>
        <v>0.32021062217590712</v>
      </c>
      <c r="H169" s="36">
        <f t="shared" si="29"/>
        <v>0.67978937782409288</v>
      </c>
      <c r="I169" s="36">
        <f t="shared" si="30"/>
        <v>0.32021062217590712</v>
      </c>
      <c r="J169" s="27">
        <v>20</v>
      </c>
      <c r="K169">
        <v>300</v>
      </c>
      <c r="L169">
        <f t="shared" si="31"/>
        <v>109.65897420925398</v>
      </c>
    </row>
    <row r="170" spans="1:12" x14ac:dyDescent="0.25">
      <c r="A170">
        <v>5</v>
      </c>
      <c r="B170" s="12">
        <v>0.31250188573710908</v>
      </c>
      <c r="C170" s="12">
        <v>2.0000000000000001E-4</v>
      </c>
      <c r="D170" s="22">
        <f t="shared" si="27"/>
        <v>3.1250039026478084E-4</v>
      </c>
      <c r="E170" s="12">
        <f t="shared" si="26"/>
        <v>6.2500377147421815E-5</v>
      </c>
      <c r="F170" s="22">
        <v>7.8073616489843353E-4</v>
      </c>
      <c r="G170" s="23">
        <f t="shared" si="28"/>
        <v>0.40026375658598345</v>
      </c>
      <c r="H170" s="36">
        <f t="shared" si="29"/>
        <v>0.59973624341401655</v>
      </c>
      <c r="I170" s="36">
        <f t="shared" si="30"/>
        <v>0.40026375658598345</v>
      </c>
      <c r="J170" s="27">
        <v>20</v>
      </c>
      <c r="K170">
        <v>300</v>
      </c>
      <c r="L170">
        <f t="shared" si="31"/>
        <v>132.07385184407536</v>
      </c>
    </row>
    <row r="171" spans="1:12" x14ac:dyDescent="0.25">
      <c r="A171">
        <v>6</v>
      </c>
      <c r="B171" s="12">
        <v>0.3125232785310294</v>
      </c>
      <c r="C171" s="12">
        <v>2.0000000000000001E-4</v>
      </c>
      <c r="D171" s="22">
        <f t="shared" si="27"/>
        <v>3.7500504597098671E-4</v>
      </c>
      <c r="E171" s="12">
        <f t="shared" si="26"/>
        <v>6.2504655706205881E-5</v>
      </c>
      <c r="F171" s="22">
        <v>7.8073616489843353E-4</v>
      </c>
      <c r="G171" s="23">
        <f t="shared" si="28"/>
        <v>0.48032237115565329</v>
      </c>
      <c r="H171" s="36">
        <f t="shared" si="29"/>
        <v>0.51967762884434676</v>
      </c>
      <c r="I171" s="36">
        <f t="shared" si="30"/>
        <v>0.48032237115565329</v>
      </c>
      <c r="J171" s="27">
        <v>20</v>
      </c>
      <c r="K171">
        <v>300</v>
      </c>
      <c r="L171">
        <f t="shared" si="31"/>
        <v>154.49026392358294</v>
      </c>
    </row>
    <row r="172" spans="1:12" x14ac:dyDescent="0.25">
      <c r="A172">
        <v>7</v>
      </c>
      <c r="B172" s="12">
        <v>0.31267324698296689</v>
      </c>
      <c r="C172" s="12">
        <v>2.0000000000000001E-4</v>
      </c>
      <c r="D172" s="22">
        <f t="shared" si="27"/>
        <v>4.3753969536758006E-4</v>
      </c>
      <c r="E172" s="12">
        <f t="shared" si="26"/>
        <v>6.2534649396593379E-5</v>
      </c>
      <c r="F172" s="22">
        <v>7.8073616489843353E-4</v>
      </c>
      <c r="G172" s="23">
        <f t="shared" si="28"/>
        <v>0.56041940291634862</v>
      </c>
      <c r="H172" s="36">
        <f t="shared" si="29"/>
        <v>0.43958059708365138</v>
      </c>
      <c r="I172" s="36">
        <f t="shared" si="30"/>
        <v>0.56041940291634862</v>
      </c>
      <c r="J172" s="27">
        <v>20</v>
      </c>
      <c r="K172">
        <v>300</v>
      </c>
      <c r="L172">
        <f t="shared" si="31"/>
        <v>176.91743281657762</v>
      </c>
    </row>
    <row r="173" spans="1:12" x14ac:dyDescent="0.25">
      <c r="A173">
        <v>8</v>
      </c>
      <c r="B173" s="12">
        <v>0.31342302300058378</v>
      </c>
      <c r="C173" s="12">
        <v>2.0000000000000001E-4</v>
      </c>
      <c r="D173" s="22">
        <f t="shared" si="27"/>
        <v>5.002242999676968E-4</v>
      </c>
      <c r="E173" s="12">
        <f t="shared" si="26"/>
        <v>6.2684604600116755E-5</v>
      </c>
      <c r="F173" s="22">
        <v>7.8073616489843353E-4</v>
      </c>
      <c r="G173" s="23">
        <f t="shared" si="28"/>
        <v>0.64070850366304133</v>
      </c>
      <c r="H173" s="36">
        <f t="shared" si="29"/>
        <v>0.35929149633695867</v>
      </c>
      <c r="I173" s="36">
        <f t="shared" si="30"/>
        <v>0.64070850366304133</v>
      </c>
      <c r="J173" s="27">
        <v>20</v>
      </c>
      <c r="K173">
        <v>300</v>
      </c>
      <c r="L173">
        <f t="shared" si="31"/>
        <v>199.39838102565156</v>
      </c>
    </row>
    <row r="174" spans="1:12" x14ac:dyDescent="0.25">
      <c r="A174">
        <v>9</v>
      </c>
      <c r="B174" s="12">
        <v>0.31639756919273226</v>
      </c>
      <c r="C174" s="12">
        <v>2.0000000000000001E-4</v>
      </c>
      <c r="D174" s="22">
        <f t="shared" si="27"/>
        <v>5.6350381380624323E-4</v>
      </c>
      <c r="E174" s="12">
        <f t="shared" si="26"/>
        <v>6.3279513838546462E-5</v>
      </c>
      <c r="F174" s="22">
        <v>7.8073616489843353E-4</v>
      </c>
      <c r="G174" s="23">
        <f t="shared" si="28"/>
        <v>0.721759589399256</v>
      </c>
      <c r="H174" s="36">
        <f t="shared" si="29"/>
        <v>0.278240410600744</v>
      </c>
      <c r="I174" s="36">
        <f t="shared" si="30"/>
        <v>0.721759589399256</v>
      </c>
      <c r="J174" s="27">
        <v>20</v>
      </c>
      <c r="K174">
        <v>300</v>
      </c>
      <c r="L174">
        <f t="shared" si="31"/>
        <v>222.09268503179166</v>
      </c>
    </row>
    <row r="175" spans="1:12" x14ac:dyDescent="0.25">
      <c r="A175">
        <v>10</v>
      </c>
      <c r="B175" s="12">
        <v>0.32656389062898078</v>
      </c>
      <c r="C175" s="12">
        <v>2.0000000000000001E-4</v>
      </c>
      <c r="D175" s="22">
        <f t="shared" si="27"/>
        <v>6.2881659193203944E-4</v>
      </c>
      <c r="E175" s="12">
        <f t="shared" si="26"/>
        <v>6.5312778125796165E-5</v>
      </c>
      <c r="F175" s="22">
        <v>7.8073616489843353E-4</v>
      </c>
      <c r="G175" s="23">
        <f t="shared" si="28"/>
        <v>0.80541496628869835</v>
      </c>
      <c r="H175" s="36">
        <f t="shared" si="29"/>
        <v>0.19458503371130165</v>
      </c>
      <c r="I175" s="36">
        <f t="shared" si="30"/>
        <v>0.80541496628869835</v>
      </c>
      <c r="J175" s="27">
        <v>20</v>
      </c>
      <c r="K175">
        <v>300</v>
      </c>
      <c r="L175">
        <f t="shared" si="31"/>
        <v>245.51619056083553</v>
      </c>
    </row>
    <row r="176" spans="1:12" x14ac:dyDescent="0.25">
      <c r="A176">
        <v>11</v>
      </c>
      <c r="B176">
        <v>0.35959786483197032</v>
      </c>
      <c r="C176">
        <v>2.0000000000000001E-4</v>
      </c>
      <c r="D176" s="22">
        <f t="shared" si="27"/>
        <v>7.0073616489843354E-4</v>
      </c>
      <c r="E176" s="12">
        <f t="shared" si="26"/>
        <v>7.1919572966394071E-5</v>
      </c>
      <c r="F176" s="22">
        <v>7.8073616489843353E-4</v>
      </c>
      <c r="G176" s="23">
        <f t="shared" si="28"/>
        <v>0.89753260628011611</v>
      </c>
      <c r="H176" s="36">
        <f t="shared" si="29"/>
        <v>0.10246739371988389</v>
      </c>
      <c r="I176" s="36">
        <f t="shared" si="30"/>
        <v>0.89753260628011611</v>
      </c>
      <c r="J176" s="27">
        <v>20</v>
      </c>
      <c r="K176">
        <v>300</v>
      </c>
      <c r="L176">
        <f t="shared" si="31"/>
        <v>271.3091297584325</v>
      </c>
    </row>
    <row r="177" spans="1:28" x14ac:dyDescent="0.25">
      <c r="A177">
        <v>12</v>
      </c>
      <c r="B177">
        <v>0.4</v>
      </c>
      <c r="C177">
        <v>2.0000000000000001E-4</v>
      </c>
      <c r="D177" s="22">
        <f t="shared" si="27"/>
        <v>7.8073616489843353E-4</v>
      </c>
      <c r="E177" s="12">
        <f t="shared" si="26"/>
        <v>8.0000000000000007E-5</v>
      </c>
      <c r="F177" s="22">
        <v>7.8073616489843353E-4</v>
      </c>
      <c r="G177" s="23">
        <f t="shared" si="28"/>
        <v>1</v>
      </c>
      <c r="H177" s="36">
        <f t="shared" si="29"/>
        <v>0</v>
      </c>
      <c r="I177" s="36">
        <f t="shared" si="30"/>
        <v>1</v>
      </c>
      <c r="J177" s="27">
        <v>20</v>
      </c>
      <c r="K177">
        <v>300</v>
      </c>
      <c r="L177">
        <f t="shared" si="31"/>
        <v>300</v>
      </c>
    </row>
    <row r="185" spans="1:28" x14ac:dyDescent="0.25">
      <c r="A185">
        <v>1</v>
      </c>
      <c r="B185">
        <v>33</v>
      </c>
      <c r="C185">
        <v>35</v>
      </c>
      <c r="D185">
        <v>3</v>
      </c>
      <c r="E185">
        <v>22</v>
      </c>
      <c r="F185">
        <v>34</v>
      </c>
      <c r="G185">
        <v>23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3</v>
      </c>
      <c r="B186">
        <v>35</v>
      </c>
      <c r="C186">
        <v>37</v>
      </c>
      <c r="D186">
        <v>5</v>
      </c>
      <c r="E186">
        <v>23</v>
      </c>
      <c r="F186">
        <v>36</v>
      </c>
      <c r="G186">
        <v>24</v>
      </c>
      <c r="H186">
        <v>4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>
        <v>5</v>
      </c>
      <c r="B187">
        <v>37</v>
      </c>
      <c r="C187">
        <v>39</v>
      </c>
      <c r="D187">
        <v>7</v>
      </c>
      <c r="E187">
        <v>24</v>
      </c>
      <c r="F187">
        <v>38</v>
      </c>
      <c r="G187">
        <v>25</v>
      </c>
      <c r="H187">
        <v>6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7</v>
      </c>
      <c r="B188">
        <v>39</v>
      </c>
      <c r="C188">
        <v>41</v>
      </c>
      <c r="D188">
        <v>9</v>
      </c>
      <c r="E188">
        <v>25</v>
      </c>
      <c r="F188">
        <v>40</v>
      </c>
      <c r="G188">
        <v>26</v>
      </c>
      <c r="H188">
        <v>8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9</v>
      </c>
      <c r="B189">
        <v>41</v>
      </c>
      <c r="C189">
        <v>43</v>
      </c>
      <c r="D189">
        <v>11</v>
      </c>
      <c r="E189">
        <v>26</v>
      </c>
      <c r="F189">
        <v>42</v>
      </c>
      <c r="G189">
        <v>27</v>
      </c>
      <c r="H189">
        <v>10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11</v>
      </c>
      <c r="B190">
        <v>43</v>
      </c>
      <c r="C190">
        <v>45</v>
      </c>
      <c r="D190">
        <v>13</v>
      </c>
      <c r="E190">
        <v>27</v>
      </c>
      <c r="F190">
        <v>44</v>
      </c>
      <c r="G190">
        <v>28</v>
      </c>
      <c r="H190">
        <v>12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13</v>
      </c>
      <c r="B191">
        <v>45</v>
      </c>
      <c r="C191">
        <v>47</v>
      </c>
      <c r="D191">
        <v>15</v>
      </c>
      <c r="E191">
        <v>28</v>
      </c>
      <c r="F191">
        <v>46</v>
      </c>
      <c r="G191">
        <v>29</v>
      </c>
      <c r="H191">
        <v>14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>
        <v>15</v>
      </c>
      <c r="B192">
        <v>47</v>
      </c>
      <c r="C192">
        <v>49</v>
      </c>
      <c r="D192">
        <v>17</v>
      </c>
      <c r="E192">
        <v>29</v>
      </c>
      <c r="F192">
        <v>48</v>
      </c>
      <c r="G192">
        <v>30</v>
      </c>
      <c r="H192">
        <v>16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17</v>
      </c>
      <c r="B193">
        <v>49</v>
      </c>
      <c r="C193">
        <v>51</v>
      </c>
      <c r="D193">
        <v>19</v>
      </c>
      <c r="E193">
        <v>30</v>
      </c>
      <c r="F193">
        <v>50</v>
      </c>
      <c r="G193">
        <v>31</v>
      </c>
      <c r="H193">
        <v>18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19</v>
      </c>
      <c r="B194">
        <v>51</v>
      </c>
      <c r="C194">
        <v>53</v>
      </c>
      <c r="D194">
        <v>21</v>
      </c>
      <c r="E194">
        <v>31</v>
      </c>
      <c r="F194">
        <v>52</v>
      </c>
      <c r="G194">
        <v>32</v>
      </c>
      <c r="H194">
        <v>20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33</v>
      </c>
      <c r="B195">
        <v>65</v>
      </c>
      <c r="C195">
        <v>67</v>
      </c>
      <c r="D195">
        <v>35</v>
      </c>
      <c r="E195">
        <v>54</v>
      </c>
      <c r="F195">
        <v>66</v>
      </c>
      <c r="G195">
        <v>55</v>
      </c>
      <c r="H195">
        <v>34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35</v>
      </c>
      <c r="B196">
        <v>67</v>
      </c>
      <c r="C196">
        <v>69</v>
      </c>
      <c r="D196">
        <v>37</v>
      </c>
      <c r="E196">
        <v>55</v>
      </c>
      <c r="F196">
        <v>68</v>
      </c>
      <c r="G196">
        <v>56</v>
      </c>
      <c r="H196">
        <v>36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37</v>
      </c>
      <c r="B197">
        <v>69</v>
      </c>
      <c r="C197">
        <v>71</v>
      </c>
      <c r="D197">
        <v>39</v>
      </c>
      <c r="E197">
        <v>56</v>
      </c>
      <c r="F197">
        <v>70</v>
      </c>
      <c r="G197">
        <v>57</v>
      </c>
      <c r="H197">
        <v>38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>
        <v>39</v>
      </c>
      <c r="B198">
        <v>71</v>
      </c>
      <c r="C198">
        <v>73</v>
      </c>
      <c r="D198">
        <v>41</v>
      </c>
      <c r="E198">
        <v>57</v>
      </c>
      <c r="F198">
        <v>72</v>
      </c>
      <c r="G198">
        <v>58</v>
      </c>
      <c r="H198">
        <v>40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41</v>
      </c>
      <c r="B199">
        <v>73</v>
      </c>
      <c r="C199">
        <v>75</v>
      </c>
      <c r="D199">
        <v>43</v>
      </c>
      <c r="E199">
        <v>58</v>
      </c>
      <c r="F199">
        <v>74</v>
      </c>
      <c r="G199">
        <v>59</v>
      </c>
      <c r="H199">
        <v>42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43</v>
      </c>
      <c r="B200">
        <v>75</v>
      </c>
      <c r="C200">
        <v>77</v>
      </c>
      <c r="D200">
        <v>45</v>
      </c>
      <c r="E200">
        <v>59</v>
      </c>
      <c r="F200">
        <v>76</v>
      </c>
      <c r="G200">
        <v>60</v>
      </c>
      <c r="H200">
        <v>44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45</v>
      </c>
      <c r="B201">
        <v>77</v>
      </c>
      <c r="C201">
        <v>79</v>
      </c>
      <c r="D201">
        <v>47</v>
      </c>
      <c r="E201">
        <v>60</v>
      </c>
      <c r="F201">
        <v>78</v>
      </c>
      <c r="G201">
        <v>61</v>
      </c>
      <c r="H201">
        <v>46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47</v>
      </c>
      <c r="B202">
        <v>79</v>
      </c>
      <c r="C202">
        <v>81</v>
      </c>
      <c r="D202">
        <v>49</v>
      </c>
      <c r="E202">
        <v>61</v>
      </c>
      <c r="F202">
        <v>80</v>
      </c>
      <c r="G202">
        <v>62</v>
      </c>
      <c r="H202">
        <v>48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49</v>
      </c>
      <c r="B203">
        <v>81</v>
      </c>
      <c r="C203">
        <v>83</v>
      </c>
      <c r="D203">
        <v>51</v>
      </c>
      <c r="E203">
        <v>62</v>
      </c>
      <c r="F203">
        <v>82</v>
      </c>
      <c r="G203">
        <v>63</v>
      </c>
      <c r="H203">
        <v>50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51</v>
      </c>
      <c r="B204">
        <v>83</v>
      </c>
      <c r="C204">
        <v>85</v>
      </c>
      <c r="D204">
        <v>53</v>
      </c>
      <c r="E204">
        <v>63</v>
      </c>
      <c r="F204">
        <v>84</v>
      </c>
      <c r="G204">
        <v>64</v>
      </c>
      <c r="H204">
        <v>52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65</v>
      </c>
      <c r="B205">
        <v>97</v>
      </c>
      <c r="C205">
        <v>99</v>
      </c>
      <c r="D205">
        <v>67</v>
      </c>
      <c r="E205">
        <v>86</v>
      </c>
      <c r="F205">
        <v>98</v>
      </c>
      <c r="G205">
        <v>87</v>
      </c>
      <c r="H205">
        <v>66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67</v>
      </c>
      <c r="B206">
        <v>99</v>
      </c>
      <c r="C206">
        <v>101</v>
      </c>
      <c r="D206">
        <v>69</v>
      </c>
      <c r="E206">
        <v>87</v>
      </c>
      <c r="F206">
        <v>100</v>
      </c>
      <c r="G206">
        <v>88</v>
      </c>
      <c r="H206">
        <v>68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69</v>
      </c>
      <c r="B207">
        <v>101</v>
      </c>
      <c r="C207">
        <v>103</v>
      </c>
      <c r="D207">
        <v>71</v>
      </c>
      <c r="E207">
        <v>88</v>
      </c>
      <c r="F207">
        <v>102</v>
      </c>
      <c r="G207">
        <v>89</v>
      </c>
      <c r="H207">
        <v>70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71</v>
      </c>
      <c r="B208">
        <v>103</v>
      </c>
      <c r="C208">
        <v>105</v>
      </c>
      <c r="D208">
        <v>73</v>
      </c>
      <c r="E208">
        <v>89</v>
      </c>
      <c r="F208">
        <v>104</v>
      </c>
      <c r="G208">
        <v>90</v>
      </c>
      <c r="H208">
        <v>72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73</v>
      </c>
      <c r="B209">
        <v>105</v>
      </c>
      <c r="C209">
        <v>107</v>
      </c>
      <c r="D209">
        <v>75</v>
      </c>
      <c r="E209">
        <v>90</v>
      </c>
      <c r="F209">
        <v>106</v>
      </c>
      <c r="G209">
        <v>91</v>
      </c>
      <c r="H209">
        <v>74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75</v>
      </c>
      <c r="B210">
        <v>107</v>
      </c>
      <c r="C210">
        <v>109</v>
      </c>
      <c r="D210">
        <v>77</v>
      </c>
      <c r="E210">
        <v>91</v>
      </c>
      <c r="F210">
        <v>108</v>
      </c>
      <c r="G210">
        <v>92</v>
      </c>
      <c r="H210">
        <v>76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25">
      <c r="A211">
        <v>77</v>
      </c>
      <c r="B211">
        <v>109</v>
      </c>
      <c r="C211">
        <v>111</v>
      </c>
      <c r="D211">
        <v>79</v>
      </c>
      <c r="E211">
        <v>92</v>
      </c>
      <c r="F211">
        <v>110</v>
      </c>
      <c r="G211">
        <v>93</v>
      </c>
      <c r="H211">
        <v>78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79</v>
      </c>
      <c r="B212">
        <v>111</v>
      </c>
      <c r="C212">
        <v>113</v>
      </c>
      <c r="D212">
        <v>81</v>
      </c>
      <c r="E212">
        <v>93</v>
      </c>
      <c r="F212">
        <v>112</v>
      </c>
      <c r="G212">
        <v>94</v>
      </c>
      <c r="H212">
        <v>80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81</v>
      </c>
      <c r="B213">
        <v>113</v>
      </c>
      <c r="C213">
        <v>115</v>
      </c>
      <c r="D213">
        <v>83</v>
      </c>
      <c r="E213">
        <v>94</v>
      </c>
      <c r="F213">
        <v>114</v>
      </c>
      <c r="G213">
        <v>95</v>
      </c>
      <c r="H213">
        <v>82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83</v>
      </c>
      <c r="B214">
        <v>115</v>
      </c>
      <c r="C214">
        <v>117</v>
      </c>
      <c r="D214">
        <v>85</v>
      </c>
      <c r="E214">
        <v>95</v>
      </c>
      <c r="F214">
        <v>116</v>
      </c>
      <c r="G214">
        <v>96</v>
      </c>
      <c r="H214">
        <v>84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97</v>
      </c>
      <c r="B215">
        <v>129</v>
      </c>
      <c r="C215">
        <v>131</v>
      </c>
      <c r="D215">
        <v>99</v>
      </c>
      <c r="E215">
        <v>118</v>
      </c>
      <c r="F215">
        <v>130</v>
      </c>
      <c r="G215">
        <v>119</v>
      </c>
      <c r="H215">
        <v>98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99</v>
      </c>
      <c r="B216">
        <v>131</v>
      </c>
      <c r="C216">
        <v>133</v>
      </c>
      <c r="D216">
        <v>101</v>
      </c>
      <c r="E216">
        <v>119</v>
      </c>
      <c r="F216">
        <v>132</v>
      </c>
      <c r="G216">
        <v>120</v>
      </c>
      <c r="H216">
        <v>100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101</v>
      </c>
      <c r="B217">
        <v>133</v>
      </c>
      <c r="C217">
        <v>135</v>
      </c>
      <c r="D217">
        <v>103</v>
      </c>
      <c r="E217">
        <v>120</v>
      </c>
      <c r="F217">
        <v>134</v>
      </c>
      <c r="G217">
        <v>121</v>
      </c>
      <c r="H217">
        <v>102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103</v>
      </c>
      <c r="B218">
        <v>135</v>
      </c>
      <c r="C218">
        <v>137</v>
      </c>
      <c r="D218">
        <v>105</v>
      </c>
      <c r="E218">
        <v>121</v>
      </c>
      <c r="F218">
        <v>136</v>
      </c>
      <c r="G218">
        <v>122</v>
      </c>
      <c r="H218">
        <v>104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105</v>
      </c>
      <c r="B219">
        <v>137</v>
      </c>
      <c r="C219">
        <v>139</v>
      </c>
      <c r="D219">
        <v>107</v>
      </c>
      <c r="E219">
        <v>122</v>
      </c>
      <c r="F219">
        <v>138</v>
      </c>
      <c r="G219">
        <v>123</v>
      </c>
      <c r="H219">
        <v>106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107</v>
      </c>
      <c r="B220">
        <v>139</v>
      </c>
      <c r="C220">
        <v>141</v>
      </c>
      <c r="D220">
        <v>109</v>
      </c>
      <c r="E220">
        <v>123</v>
      </c>
      <c r="F220">
        <v>140</v>
      </c>
      <c r="G220">
        <v>124</v>
      </c>
      <c r="H220">
        <v>108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109</v>
      </c>
      <c r="B221">
        <v>141</v>
      </c>
      <c r="C221">
        <v>143</v>
      </c>
      <c r="D221">
        <v>111</v>
      </c>
      <c r="E221">
        <v>124</v>
      </c>
      <c r="F221">
        <v>142</v>
      </c>
      <c r="G221">
        <v>125</v>
      </c>
      <c r="H221">
        <v>110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111</v>
      </c>
      <c r="B222">
        <v>143</v>
      </c>
      <c r="C222">
        <v>145</v>
      </c>
      <c r="D222">
        <v>113</v>
      </c>
      <c r="E222">
        <v>125</v>
      </c>
      <c r="F222">
        <v>144</v>
      </c>
      <c r="G222">
        <v>126</v>
      </c>
      <c r="H222">
        <v>112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5">
      <c r="A223">
        <v>113</v>
      </c>
      <c r="B223">
        <v>145</v>
      </c>
      <c r="C223">
        <v>147</v>
      </c>
      <c r="D223">
        <v>115</v>
      </c>
      <c r="E223">
        <v>126</v>
      </c>
      <c r="F223">
        <v>146</v>
      </c>
      <c r="G223">
        <v>127</v>
      </c>
      <c r="H223">
        <v>114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115</v>
      </c>
      <c r="B224">
        <v>147</v>
      </c>
      <c r="C224">
        <v>149</v>
      </c>
      <c r="D224">
        <v>117</v>
      </c>
      <c r="E224">
        <v>127</v>
      </c>
      <c r="F224">
        <v>148</v>
      </c>
      <c r="G224">
        <v>128</v>
      </c>
      <c r="H224">
        <v>116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129</v>
      </c>
      <c r="B225">
        <v>161</v>
      </c>
      <c r="C225">
        <v>163</v>
      </c>
      <c r="D225">
        <v>131</v>
      </c>
      <c r="E225">
        <v>150</v>
      </c>
      <c r="F225">
        <v>162</v>
      </c>
      <c r="G225">
        <v>151</v>
      </c>
      <c r="H225">
        <v>130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131</v>
      </c>
      <c r="B226">
        <v>163</v>
      </c>
      <c r="C226">
        <v>165</v>
      </c>
      <c r="D226">
        <v>133</v>
      </c>
      <c r="E226">
        <v>151</v>
      </c>
      <c r="F226">
        <v>164</v>
      </c>
      <c r="G226">
        <v>152</v>
      </c>
      <c r="H226">
        <v>132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133</v>
      </c>
      <c r="B227">
        <v>165</v>
      </c>
      <c r="C227">
        <v>167</v>
      </c>
      <c r="D227">
        <v>135</v>
      </c>
      <c r="E227">
        <v>152</v>
      </c>
      <c r="F227">
        <v>166</v>
      </c>
      <c r="G227">
        <v>153</v>
      </c>
      <c r="H227">
        <v>134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135</v>
      </c>
      <c r="B228">
        <v>167</v>
      </c>
      <c r="C228">
        <v>169</v>
      </c>
      <c r="D228">
        <v>137</v>
      </c>
      <c r="E228">
        <v>153</v>
      </c>
      <c r="F228">
        <v>168</v>
      </c>
      <c r="G228">
        <v>154</v>
      </c>
      <c r="H228">
        <v>136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137</v>
      </c>
      <c r="B229">
        <v>169</v>
      </c>
      <c r="C229">
        <v>171</v>
      </c>
      <c r="D229">
        <v>139</v>
      </c>
      <c r="E229">
        <v>154</v>
      </c>
      <c r="F229">
        <v>170</v>
      </c>
      <c r="G229">
        <v>155</v>
      </c>
      <c r="H229">
        <v>138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139</v>
      </c>
      <c r="B230">
        <v>171</v>
      </c>
      <c r="C230">
        <v>173</v>
      </c>
      <c r="D230">
        <v>141</v>
      </c>
      <c r="E230">
        <v>155</v>
      </c>
      <c r="F230">
        <v>172</v>
      </c>
      <c r="G230">
        <v>156</v>
      </c>
      <c r="H230">
        <v>140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141</v>
      </c>
      <c r="B231">
        <v>173</v>
      </c>
      <c r="C231">
        <v>175</v>
      </c>
      <c r="D231">
        <v>143</v>
      </c>
      <c r="E231">
        <v>156</v>
      </c>
      <c r="F231">
        <v>174</v>
      </c>
      <c r="G231">
        <v>157</v>
      </c>
      <c r="H231">
        <v>142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143</v>
      </c>
      <c r="B232">
        <v>175</v>
      </c>
      <c r="C232">
        <v>177</v>
      </c>
      <c r="D232">
        <v>145</v>
      </c>
      <c r="E232">
        <v>157</v>
      </c>
      <c r="F232">
        <v>176</v>
      </c>
      <c r="G232">
        <v>158</v>
      </c>
      <c r="H232">
        <v>144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145</v>
      </c>
      <c r="B233">
        <v>177</v>
      </c>
      <c r="C233">
        <v>179</v>
      </c>
      <c r="D233">
        <v>147</v>
      </c>
      <c r="E233">
        <v>158</v>
      </c>
      <c r="F233">
        <v>178</v>
      </c>
      <c r="G233">
        <v>159</v>
      </c>
      <c r="H233">
        <v>146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147</v>
      </c>
      <c r="B234">
        <v>179</v>
      </c>
      <c r="C234">
        <v>181</v>
      </c>
      <c r="D234">
        <v>149</v>
      </c>
      <c r="E234">
        <v>159</v>
      </c>
      <c r="F234">
        <v>180</v>
      </c>
      <c r="G234">
        <v>160</v>
      </c>
      <c r="H234">
        <v>148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161</v>
      </c>
      <c r="B235">
        <v>193</v>
      </c>
      <c r="C235">
        <v>195</v>
      </c>
      <c r="D235">
        <v>163</v>
      </c>
      <c r="E235">
        <v>182</v>
      </c>
      <c r="F235">
        <v>194</v>
      </c>
      <c r="G235">
        <v>183</v>
      </c>
      <c r="H235">
        <v>162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163</v>
      </c>
      <c r="B236">
        <v>195</v>
      </c>
      <c r="C236">
        <v>197</v>
      </c>
      <c r="D236">
        <v>165</v>
      </c>
      <c r="E236">
        <v>183</v>
      </c>
      <c r="F236">
        <v>196</v>
      </c>
      <c r="G236">
        <v>184</v>
      </c>
      <c r="H236">
        <v>164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>
        <v>165</v>
      </c>
      <c r="B237">
        <v>197</v>
      </c>
      <c r="C237">
        <v>199</v>
      </c>
      <c r="D237">
        <v>167</v>
      </c>
      <c r="E237">
        <v>184</v>
      </c>
      <c r="F237">
        <v>198</v>
      </c>
      <c r="G237">
        <v>185</v>
      </c>
      <c r="H237">
        <v>166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167</v>
      </c>
      <c r="B238">
        <v>199</v>
      </c>
      <c r="C238">
        <v>201</v>
      </c>
      <c r="D238">
        <v>169</v>
      </c>
      <c r="E238">
        <v>185</v>
      </c>
      <c r="F238">
        <v>200</v>
      </c>
      <c r="G238">
        <v>186</v>
      </c>
      <c r="H238">
        <v>168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169</v>
      </c>
      <c r="B239">
        <v>201</v>
      </c>
      <c r="C239">
        <v>203</v>
      </c>
      <c r="D239">
        <v>171</v>
      </c>
      <c r="E239">
        <v>186</v>
      </c>
      <c r="F239">
        <v>202</v>
      </c>
      <c r="G239">
        <v>187</v>
      </c>
      <c r="H239">
        <v>170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171</v>
      </c>
      <c r="B240">
        <v>203</v>
      </c>
      <c r="C240">
        <v>205</v>
      </c>
      <c r="D240">
        <v>173</v>
      </c>
      <c r="E240">
        <v>187</v>
      </c>
      <c r="F240">
        <v>204</v>
      </c>
      <c r="G240">
        <v>188</v>
      </c>
      <c r="H240">
        <v>172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173</v>
      </c>
      <c r="B241">
        <v>205</v>
      </c>
      <c r="C241">
        <v>207</v>
      </c>
      <c r="D241">
        <v>175</v>
      </c>
      <c r="E241">
        <v>188</v>
      </c>
      <c r="F241">
        <v>206</v>
      </c>
      <c r="G241">
        <v>189</v>
      </c>
      <c r="H241">
        <v>174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175</v>
      </c>
      <c r="B242">
        <v>207</v>
      </c>
      <c r="C242">
        <v>209</v>
      </c>
      <c r="D242">
        <v>177</v>
      </c>
      <c r="E242">
        <v>189</v>
      </c>
      <c r="F242">
        <v>208</v>
      </c>
      <c r="G242">
        <v>190</v>
      </c>
      <c r="H242">
        <v>176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177</v>
      </c>
      <c r="B243">
        <v>209</v>
      </c>
      <c r="C243">
        <v>211</v>
      </c>
      <c r="D243">
        <v>179</v>
      </c>
      <c r="E243">
        <v>190</v>
      </c>
      <c r="F243">
        <v>210</v>
      </c>
      <c r="G243">
        <v>191</v>
      </c>
      <c r="H243">
        <v>178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179</v>
      </c>
      <c r="B244">
        <v>211</v>
      </c>
      <c r="C244">
        <v>213</v>
      </c>
      <c r="D244">
        <v>181</v>
      </c>
      <c r="E244">
        <v>191</v>
      </c>
      <c r="F244">
        <v>212</v>
      </c>
      <c r="G244">
        <v>192</v>
      </c>
      <c r="H244">
        <v>180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193</v>
      </c>
      <c r="B245">
        <v>225</v>
      </c>
      <c r="C245">
        <v>227</v>
      </c>
      <c r="D245">
        <v>195</v>
      </c>
      <c r="E245">
        <v>214</v>
      </c>
      <c r="F245">
        <v>226</v>
      </c>
      <c r="G245">
        <v>215</v>
      </c>
      <c r="H245">
        <v>194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195</v>
      </c>
      <c r="B246">
        <v>227</v>
      </c>
      <c r="C246">
        <v>229</v>
      </c>
      <c r="D246">
        <v>197</v>
      </c>
      <c r="E246">
        <v>215</v>
      </c>
      <c r="F246">
        <v>228</v>
      </c>
      <c r="G246">
        <v>216</v>
      </c>
      <c r="H246">
        <v>196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197</v>
      </c>
      <c r="B247">
        <v>229</v>
      </c>
      <c r="C247">
        <v>231</v>
      </c>
      <c r="D247">
        <v>199</v>
      </c>
      <c r="E247">
        <v>216</v>
      </c>
      <c r="F247">
        <v>230</v>
      </c>
      <c r="G247">
        <v>217</v>
      </c>
      <c r="H247">
        <v>198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199</v>
      </c>
      <c r="B248">
        <v>231</v>
      </c>
      <c r="C248">
        <v>233</v>
      </c>
      <c r="D248">
        <v>201</v>
      </c>
      <c r="E248">
        <v>217</v>
      </c>
      <c r="F248">
        <v>232</v>
      </c>
      <c r="G248">
        <v>218</v>
      </c>
      <c r="H248">
        <v>200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201</v>
      </c>
      <c r="B249">
        <v>233</v>
      </c>
      <c r="C249">
        <v>235</v>
      </c>
      <c r="D249">
        <v>203</v>
      </c>
      <c r="E249">
        <v>218</v>
      </c>
      <c r="F249">
        <v>234</v>
      </c>
      <c r="G249">
        <v>219</v>
      </c>
      <c r="H249">
        <v>202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203</v>
      </c>
      <c r="B250">
        <v>235</v>
      </c>
      <c r="C250">
        <v>237</v>
      </c>
      <c r="D250">
        <v>205</v>
      </c>
      <c r="E250">
        <v>219</v>
      </c>
      <c r="F250">
        <v>236</v>
      </c>
      <c r="G250">
        <v>220</v>
      </c>
      <c r="H250">
        <v>204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205</v>
      </c>
      <c r="B251">
        <v>237</v>
      </c>
      <c r="C251">
        <v>239</v>
      </c>
      <c r="D251">
        <v>207</v>
      </c>
      <c r="E251">
        <v>220</v>
      </c>
      <c r="F251">
        <v>238</v>
      </c>
      <c r="G251">
        <v>221</v>
      </c>
      <c r="H251">
        <v>206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207</v>
      </c>
      <c r="B252">
        <v>239</v>
      </c>
      <c r="C252">
        <v>241</v>
      </c>
      <c r="D252">
        <v>209</v>
      </c>
      <c r="E252">
        <v>221</v>
      </c>
      <c r="F252">
        <v>240</v>
      </c>
      <c r="G252">
        <v>222</v>
      </c>
      <c r="H252">
        <v>208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5">
      <c r="A253">
        <v>209</v>
      </c>
      <c r="B253">
        <v>241</v>
      </c>
      <c r="C253">
        <v>243</v>
      </c>
      <c r="D253">
        <v>211</v>
      </c>
      <c r="E253">
        <v>222</v>
      </c>
      <c r="F253">
        <v>242</v>
      </c>
      <c r="G253">
        <v>223</v>
      </c>
      <c r="H253">
        <v>210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211</v>
      </c>
      <c r="B254">
        <v>243</v>
      </c>
      <c r="C254">
        <v>245</v>
      </c>
      <c r="D254">
        <v>213</v>
      </c>
      <c r="E254">
        <v>223</v>
      </c>
      <c r="F254">
        <v>244</v>
      </c>
      <c r="G254">
        <v>224</v>
      </c>
      <c r="H254">
        <v>212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225</v>
      </c>
      <c r="B255">
        <v>257</v>
      </c>
      <c r="C255">
        <v>259</v>
      </c>
      <c r="D255">
        <v>227</v>
      </c>
      <c r="E255">
        <v>246</v>
      </c>
      <c r="F255">
        <v>258</v>
      </c>
      <c r="G255">
        <v>247</v>
      </c>
      <c r="H255">
        <v>226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25">
      <c r="A256">
        <v>227</v>
      </c>
      <c r="B256">
        <v>259</v>
      </c>
      <c r="C256">
        <v>261</v>
      </c>
      <c r="D256">
        <v>229</v>
      </c>
      <c r="E256">
        <v>247</v>
      </c>
      <c r="F256">
        <v>260</v>
      </c>
      <c r="G256">
        <v>248</v>
      </c>
      <c r="H256">
        <v>228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229</v>
      </c>
      <c r="B257">
        <v>261</v>
      </c>
      <c r="C257">
        <v>263</v>
      </c>
      <c r="D257">
        <v>231</v>
      </c>
      <c r="E257">
        <v>248</v>
      </c>
      <c r="F257">
        <v>262</v>
      </c>
      <c r="G257">
        <v>249</v>
      </c>
      <c r="H257">
        <v>230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231</v>
      </c>
      <c r="B258">
        <v>263</v>
      </c>
      <c r="C258">
        <v>265</v>
      </c>
      <c r="D258">
        <v>233</v>
      </c>
      <c r="E258">
        <v>249</v>
      </c>
      <c r="F258">
        <v>264</v>
      </c>
      <c r="G258">
        <v>250</v>
      </c>
      <c r="H258">
        <v>232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233</v>
      </c>
      <c r="B259">
        <v>265</v>
      </c>
      <c r="C259">
        <v>267</v>
      </c>
      <c r="D259">
        <v>235</v>
      </c>
      <c r="E259">
        <v>250</v>
      </c>
      <c r="F259">
        <v>266</v>
      </c>
      <c r="G259">
        <v>251</v>
      </c>
      <c r="H259">
        <v>234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25">
      <c r="A260">
        <v>235</v>
      </c>
      <c r="B260">
        <v>267</v>
      </c>
      <c r="C260">
        <v>269</v>
      </c>
      <c r="D260">
        <v>237</v>
      </c>
      <c r="E260">
        <v>251</v>
      </c>
      <c r="F260">
        <v>268</v>
      </c>
      <c r="G260">
        <v>252</v>
      </c>
      <c r="H260">
        <v>236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237</v>
      </c>
      <c r="B261">
        <v>269</v>
      </c>
      <c r="C261">
        <v>271</v>
      </c>
      <c r="D261">
        <v>239</v>
      </c>
      <c r="E261">
        <v>252</v>
      </c>
      <c r="F261">
        <v>270</v>
      </c>
      <c r="G261">
        <v>253</v>
      </c>
      <c r="H261">
        <v>238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>
        <v>239</v>
      </c>
      <c r="B262">
        <v>271</v>
      </c>
      <c r="C262">
        <v>273</v>
      </c>
      <c r="D262">
        <v>241</v>
      </c>
      <c r="E262">
        <v>253</v>
      </c>
      <c r="F262">
        <v>272</v>
      </c>
      <c r="G262">
        <v>254</v>
      </c>
      <c r="H262">
        <v>240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241</v>
      </c>
      <c r="B263">
        <v>273</v>
      </c>
      <c r="C263">
        <v>275</v>
      </c>
      <c r="D263">
        <v>243</v>
      </c>
      <c r="E263">
        <v>254</v>
      </c>
      <c r="F263">
        <v>274</v>
      </c>
      <c r="G263">
        <v>255</v>
      </c>
      <c r="H263">
        <v>242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>
        <v>243</v>
      </c>
      <c r="B264">
        <v>275</v>
      </c>
      <c r="C264">
        <v>277</v>
      </c>
      <c r="D264">
        <v>245</v>
      </c>
      <c r="E264">
        <v>255</v>
      </c>
      <c r="F264">
        <v>276</v>
      </c>
      <c r="G264">
        <v>256</v>
      </c>
      <c r="H264">
        <v>244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257</v>
      </c>
      <c r="B265">
        <v>289</v>
      </c>
      <c r="C265">
        <v>291</v>
      </c>
      <c r="D265">
        <v>259</v>
      </c>
      <c r="E265">
        <v>278</v>
      </c>
      <c r="F265">
        <v>290</v>
      </c>
      <c r="G265">
        <v>279</v>
      </c>
      <c r="H265">
        <v>258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259</v>
      </c>
      <c r="B266">
        <v>291</v>
      </c>
      <c r="C266">
        <v>293</v>
      </c>
      <c r="D266">
        <v>261</v>
      </c>
      <c r="E266">
        <v>279</v>
      </c>
      <c r="F266">
        <v>292</v>
      </c>
      <c r="G266">
        <v>280</v>
      </c>
      <c r="H266">
        <v>260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25">
      <c r="A267">
        <v>261</v>
      </c>
      <c r="B267">
        <v>293</v>
      </c>
      <c r="C267">
        <v>295</v>
      </c>
      <c r="D267">
        <v>263</v>
      </c>
      <c r="E267">
        <v>280</v>
      </c>
      <c r="F267">
        <v>294</v>
      </c>
      <c r="G267">
        <v>281</v>
      </c>
      <c r="H267">
        <v>262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>
        <v>263</v>
      </c>
      <c r="B268">
        <v>295</v>
      </c>
      <c r="C268">
        <v>297</v>
      </c>
      <c r="D268">
        <v>265</v>
      </c>
      <c r="E268">
        <v>281</v>
      </c>
      <c r="F268">
        <v>296</v>
      </c>
      <c r="G268">
        <v>282</v>
      </c>
      <c r="H268">
        <v>264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25">
      <c r="A269">
        <v>265</v>
      </c>
      <c r="B269">
        <v>297</v>
      </c>
      <c r="C269">
        <v>299</v>
      </c>
      <c r="D269">
        <v>267</v>
      </c>
      <c r="E269">
        <v>282</v>
      </c>
      <c r="F269">
        <v>298</v>
      </c>
      <c r="G269">
        <v>283</v>
      </c>
      <c r="H269">
        <v>266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267</v>
      </c>
      <c r="B270">
        <v>299</v>
      </c>
      <c r="C270">
        <v>301</v>
      </c>
      <c r="D270">
        <v>269</v>
      </c>
      <c r="E270">
        <v>283</v>
      </c>
      <c r="F270">
        <v>300</v>
      </c>
      <c r="G270">
        <v>284</v>
      </c>
      <c r="H270">
        <v>268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269</v>
      </c>
      <c r="B271">
        <v>301</v>
      </c>
      <c r="C271">
        <v>303</v>
      </c>
      <c r="D271">
        <v>271</v>
      </c>
      <c r="E271">
        <v>284</v>
      </c>
      <c r="F271">
        <v>302</v>
      </c>
      <c r="G271">
        <v>285</v>
      </c>
      <c r="H271">
        <v>270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271</v>
      </c>
      <c r="B272">
        <v>303</v>
      </c>
      <c r="C272">
        <v>305</v>
      </c>
      <c r="D272">
        <v>273</v>
      </c>
      <c r="E272">
        <v>285</v>
      </c>
      <c r="F272">
        <v>304</v>
      </c>
      <c r="G272">
        <v>286</v>
      </c>
      <c r="H272">
        <v>272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273</v>
      </c>
      <c r="B273">
        <v>305</v>
      </c>
      <c r="C273">
        <v>307</v>
      </c>
      <c r="D273">
        <v>275</v>
      </c>
      <c r="E273">
        <v>286</v>
      </c>
      <c r="F273">
        <v>306</v>
      </c>
      <c r="G273">
        <v>287</v>
      </c>
      <c r="H273">
        <v>274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25">
      <c r="A274">
        <v>275</v>
      </c>
      <c r="B274">
        <v>307</v>
      </c>
      <c r="C274">
        <v>309</v>
      </c>
      <c r="D274">
        <v>277</v>
      </c>
      <c r="E274">
        <v>287</v>
      </c>
      <c r="F274">
        <v>308</v>
      </c>
      <c r="G274">
        <v>288</v>
      </c>
      <c r="H274">
        <v>276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>
        <v>289</v>
      </c>
      <c r="B275">
        <v>321</v>
      </c>
      <c r="C275">
        <v>323</v>
      </c>
      <c r="D275">
        <v>291</v>
      </c>
      <c r="E275">
        <v>310</v>
      </c>
      <c r="F275">
        <v>322</v>
      </c>
      <c r="G275">
        <v>311</v>
      </c>
      <c r="H275">
        <v>290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>
        <v>291</v>
      </c>
      <c r="B276">
        <v>323</v>
      </c>
      <c r="C276">
        <v>325</v>
      </c>
      <c r="D276">
        <v>293</v>
      </c>
      <c r="E276">
        <v>311</v>
      </c>
      <c r="F276">
        <v>324</v>
      </c>
      <c r="G276">
        <v>312</v>
      </c>
      <c r="H276">
        <v>292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293</v>
      </c>
      <c r="B277">
        <v>325</v>
      </c>
      <c r="C277">
        <v>327</v>
      </c>
      <c r="D277">
        <v>295</v>
      </c>
      <c r="E277">
        <v>312</v>
      </c>
      <c r="F277">
        <v>326</v>
      </c>
      <c r="G277">
        <v>313</v>
      </c>
      <c r="H277">
        <v>294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295</v>
      </c>
      <c r="B278">
        <v>327</v>
      </c>
      <c r="C278">
        <v>329</v>
      </c>
      <c r="D278">
        <v>297</v>
      </c>
      <c r="E278">
        <v>313</v>
      </c>
      <c r="F278">
        <v>328</v>
      </c>
      <c r="G278">
        <v>314</v>
      </c>
      <c r="H278">
        <v>296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297</v>
      </c>
      <c r="B279">
        <v>329</v>
      </c>
      <c r="C279">
        <v>331</v>
      </c>
      <c r="D279">
        <v>299</v>
      </c>
      <c r="E279">
        <v>314</v>
      </c>
      <c r="F279">
        <v>330</v>
      </c>
      <c r="G279">
        <v>315</v>
      </c>
      <c r="H279">
        <v>298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299</v>
      </c>
      <c r="B280">
        <v>331</v>
      </c>
      <c r="C280">
        <v>333</v>
      </c>
      <c r="D280">
        <v>301</v>
      </c>
      <c r="E280">
        <v>315</v>
      </c>
      <c r="F280">
        <v>332</v>
      </c>
      <c r="G280">
        <v>316</v>
      </c>
      <c r="H280">
        <v>300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>
        <v>301</v>
      </c>
      <c r="B281">
        <v>333</v>
      </c>
      <c r="C281">
        <v>335</v>
      </c>
      <c r="D281">
        <v>303</v>
      </c>
      <c r="E281">
        <v>316</v>
      </c>
      <c r="F281">
        <v>334</v>
      </c>
      <c r="G281">
        <v>317</v>
      </c>
      <c r="H281">
        <v>302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303</v>
      </c>
      <c r="B282">
        <v>335</v>
      </c>
      <c r="C282">
        <v>337</v>
      </c>
      <c r="D282">
        <v>305</v>
      </c>
      <c r="E282">
        <v>317</v>
      </c>
      <c r="F282">
        <v>336</v>
      </c>
      <c r="G282">
        <v>318</v>
      </c>
      <c r="H282">
        <v>304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305</v>
      </c>
      <c r="B283">
        <v>337</v>
      </c>
      <c r="C283">
        <v>339</v>
      </c>
      <c r="D283">
        <v>307</v>
      </c>
      <c r="E283">
        <v>318</v>
      </c>
      <c r="F283">
        <v>338</v>
      </c>
      <c r="G283">
        <v>319</v>
      </c>
      <c r="H283">
        <v>306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>
        <v>307</v>
      </c>
      <c r="B284">
        <v>339</v>
      </c>
      <c r="C284">
        <v>341</v>
      </c>
      <c r="D284">
        <v>309</v>
      </c>
      <c r="E284">
        <v>319</v>
      </c>
      <c r="F284">
        <v>340</v>
      </c>
      <c r="G284">
        <v>320</v>
      </c>
      <c r="H284">
        <v>308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300" spans="1:12" x14ac:dyDescent="0.25">
      <c r="A300">
        <v>1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2</v>
      </c>
      <c r="B301">
        <v>0</v>
      </c>
      <c r="C301">
        <v>0.01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3</v>
      </c>
      <c r="B302">
        <v>0</v>
      </c>
      <c r="C302">
        <v>0.02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4</v>
      </c>
      <c r="B303">
        <v>0</v>
      </c>
      <c r="C303">
        <v>0.03</v>
      </c>
      <c r="D303">
        <v>0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5</v>
      </c>
      <c r="B304">
        <v>0</v>
      </c>
      <c r="C304">
        <v>0.04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6</v>
      </c>
      <c r="B305">
        <v>0</v>
      </c>
      <c r="C305">
        <v>0.05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7</v>
      </c>
      <c r="B306">
        <v>0</v>
      </c>
      <c r="C306">
        <v>0.06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8</v>
      </c>
      <c r="B307">
        <v>0</v>
      </c>
      <c r="C307">
        <v>7.0000000000000007E-2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9</v>
      </c>
      <c r="B308">
        <v>0</v>
      </c>
      <c r="C308">
        <v>0.08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10</v>
      </c>
      <c r="B309">
        <v>0</v>
      </c>
      <c r="C309">
        <v>0.09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11</v>
      </c>
      <c r="B310">
        <v>0</v>
      </c>
      <c r="C310">
        <v>0.1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12</v>
      </c>
      <c r="B311">
        <v>0</v>
      </c>
      <c r="C311">
        <v>0.11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13</v>
      </c>
      <c r="B312">
        <v>0</v>
      </c>
      <c r="C312">
        <v>0.12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14</v>
      </c>
      <c r="B313">
        <v>0</v>
      </c>
      <c r="C313">
        <v>0.13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15</v>
      </c>
      <c r="B314">
        <v>0</v>
      </c>
      <c r="C314">
        <v>0.14000000000000001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16</v>
      </c>
      <c r="B315">
        <v>0</v>
      </c>
      <c r="C315">
        <v>0.15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17</v>
      </c>
      <c r="B316">
        <v>0</v>
      </c>
      <c r="C316">
        <v>0.16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18</v>
      </c>
      <c r="B317">
        <v>0</v>
      </c>
      <c r="C317">
        <v>0.17</v>
      </c>
      <c r="D317">
        <v>0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19</v>
      </c>
      <c r="B318">
        <v>0</v>
      </c>
      <c r="C318">
        <v>0.18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20</v>
      </c>
      <c r="B319">
        <v>0</v>
      </c>
      <c r="C319">
        <v>0.19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21</v>
      </c>
      <c r="B320">
        <v>0</v>
      </c>
      <c r="C320">
        <v>0.2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22</v>
      </c>
      <c r="B321">
        <v>0.01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>
        <v>23</v>
      </c>
      <c r="B322">
        <v>0.01</v>
      </c>
      <c r="C322">
        <v>0.02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24</v>
      </c>
      <c r="B323">
        <v>0.01</v>
      </c>
      <c r="C323">
        <v>0.04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25</v>
      </c>
      <c r="B324">
        <v>0.01</v>
      </c>
      <c r="C324">
        <v>0.06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>
        <v>26</v>
      </c>
      <c r="B325">
        <v>0.01</v>
      </c>
      <c r="C325">
        <v>0.08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>
        <v>27</v>
      </c>
      <c r="B326">
        <v>0.01</v>
      </c>
      <c r="C326">
        <v>0.1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>
        <v>28</v>
      </c>
      <c r="B327">
        <v>0.01</v>
      </c>
      <c r="C327">
        <v>0.12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>
        <v>29</v>
      </c>
      <c r="B328">
        <v>0.01</v>
      </c>
      <c r="C328">
        <v>0.14000000000000001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30</v>
      </c>
      <c r="B329">
        <v>0.01</v>
      </c>
      <c r="C329">
        <v>0.16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31</v>
      </c>
      <c r="B330">
        <v>0.01</v>
      </c>
      <c r="C330">
        <v>0.18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32</v>
      </c>
      <c r="B331">
        <v>0.01</v>
      </c>
      <c r="C331">
        <v>0.2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33</v>
      </c>
      <c r="B332">
        <v>0.02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34</v>
      </c>
      <c r="B333">
        <v>0.02</v>
      </c>
      <c r="C333">
        <v>0.01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35</v>
      </c>
      <c r="B334">
        <v>0.02</v>
      </c>
      <c r="C334">
        <v>0.02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36</v>
      </c>
      <c r="B335">
        <v>0.02</v>
      </c>
      <c r="C335">
        <v>0.03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>
        <v>37</v>
      </c>
      <c r="B336">
        <v>0.02</v>
      </c>
      <c r="C336">
        <v>0.04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38</v>
      </c>
      <c r="B337">
        <v>0.02</v>
      </c>
      <c r="C337">
        <v>0.05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39</v>
      </c>
      <c r="B338">
        <v>0.02</v>
      </c>
      <c r="C338">
        <v>0.06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40</v>
      </c>
      <c r="B339">
        <v>0.02</v>
      </c>
      <c r="C339">
        <v>7.0000000000000007E-2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>
        <v>41</v>
      </c>
      <c r="B340">
        <v>0.02</v>
      </c>
      <c r="C340">
        <v>0.08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42</v>
      </c>
      <c r="B341">
        <v>0.02</v>
      </c>
      <c r="C341">
        <v>0.09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43</v>
      </c>
      <c r="B342">
        <v>0.02</v>
      </c>
      <c r="C342">
        <v>0.1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>
        <v>44</v>
      </c>
      <c r="B343">
        <v>0.02</v>
      </c>
      <c r="C343">
        <v>0.11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>
        <v>45</v>
      </c>
      <c r="B344">
        <v>0.02</v>
      </c>
      <c r="C344">
        <v>0.12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46</v>
      </c>
      <c r="B345">
        <v>0.02</v>
      </c>
      <c r="C345">
        <v>0.13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47</v>
      </c>
      <c r="B346">
        <v>0.02</v>
      </c>
      <c r="C346">
        <v>0.14000000000000001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>
        <v>48</v>
      </c>
      <c r="B347">
        <v>0.02</v>
      </c>
      <c r="C347">
        <v>0.15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49</v>
      </c>
      <c r="B348">
        <v>0.02</v>
      </c>
      <c r="C348">
        <v>0.16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50</v>
      </c>
      <c r="B349">
        <v>0.02</v>
      </c>
      <c r="C349">
        <v>0.17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51</v>
      </c>
      <c r="B350">
        <v>0.02</v>
      </c>
      <c r="C350">
        <v>0.18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>
        <v>52</v>
      </c>
      <c r="B351">
        <v>0.02</v>
      </c>
      <c r="C351">
        <v>0.19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>
        <v>53</v>
      </c>
      <c r="B352">
        <v>0.02</v>
      </c>
      <c r="C352">
        <v>0.2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>
        <v>54</v>
      </c>
      <c r="B353">
        <v>0.03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55</v>
      </c>
      <c r="B354">
        <v>0.03</v>
      </c>
      <c r="C354">
        <v>0.02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56</v>
      </c>
      <c r="B355">
        <v>0.03</v>
      </c>
      <c r="C355">
        <v>0.04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>
        <v>57</v>
      </c>
      <c r="B356">
        <v>0.03</v>
      </c>
      <c r="C356">
        <v>0.06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>
        <v>58</v>
      </c>
      <c r="B357">
        <v>0.03</v>
      </c>
      <c r="C357">
        <v>0.08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>
        <v>59</v>
      </c>
      <c r="B358">
        <v>0.03</v>
      </c>
      <c r="C358">
        <v>0.1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60</v>
      </c>
      <c r="B359">
        <v>0.03</v>
      </c>
      <c r="C359">
        <v>0.12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61</v>
      </c>
      <c r="B360">
        <v>0.03</v>
      </c>
      <c r="C360">
        <v>0.14000000000000001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62</v>
      </c>
      <c r="B361">
        <v>0.03</v>
      </c>
      <c r="C361">
        <v>0.16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63</v>
      </c>
      <c r="B362">
        <v>0.03</v>
      </c>
      <c r="C362">
        <v>0.18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64</v>
      </c>
      <c r="B363">
        <v>0.03</v>
      </c>
      <c r="C363">
        <v>0.2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>
        <v>65</v>
      </c>
      <c r="B364">
        <v>0.04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>
        <v>66</v>
      </c>
      <c r="B365">
        <v>0.04</v>
      </c>
      <c r="C365">
        <v>0.01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>
        <v>67</v>
      </c>
      <c r="B366">
        <v>0.04</v>
      </c>
      <c r="C366">
        <v>0.02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>
        <v>68</v>
      </c>
      <c r="B367">
        <v>0.04</v>
      </c>
      <c r="C367">
        <v>0.03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69</v>
      </c>
      <c r="B368">
        <v>0.04</v>
      </c>
      <c r="C368">
        <v>0.04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>
        <v>70</v>
      </c>
      <c r="B369">
        <v>0.04</v>
      </c>
      <c r="C369">
        <v>0.05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>
        <v>71</v>
      </c>
      <c r="B370">
        <v>0.04</v>
      </c>
      <c r="C370">
        <v>0.06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72</v>
      </c>
      <c r="B371">
        <v>0.04</v>
      </c>
      <c r="C371">
        <v>7.0000000000000007E-2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73</v>
      </c>
      <c r="B372">
        <v>0.04</v>
      </c>
      <c r="C372">
        <v>0.08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74</v>
      </c>
      <c r="B373">
        <v>0.04</v>
      </c>
      <c r="C373">
        <v>0.09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>
        <v>75</v>
      </c>
      <c r="B374">
        <v>0.04</v>
      </c>
      <c r="C374">
        <v>0.1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76</v>
      </c>
      <c r="B375">
        <v>0.04</v>
      </c>
      <c r="C375">
        <v>0.11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77</v>
      </c>
      <c r="B376">
        <v>0.04</v>
      </c>
      <c r="C376">
        <v>0.12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78</v>
      </c>
      <c r="B377">
        <v>0.04</v>
      </c>
      <c r="C377">
        <v>0.13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>
        <v>79</v>
      </c>
      <c r="B378">
        <v>0.04</v>
      </c>
      <c r="C378">
        <v>0.14000000000000001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>
        <v>80</v>
      </c>
      <c r="B379">
        <v>0.04</v>
      </c>
      <c r="C379">
        <v>0.15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>
        <v>81</v>
      </c>
      <c r="B380">
        <v>0.04</v>
      </c>
      <c r="C380">
        <v>0.16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82</v>
      </c>
      <c r="B381">
        <v>0.04</v>
      </c>
      <c r="C381">
        <v>0.17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>
        <v>83</v>
      </c>
      <c r="B382">
        <v>0.04</v>
      </c>
      <c r="C382">
        <v>0.18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>
        <v>84</v>
      </c>
      <c r="B383">
        <v>0.04</v>
      </c>
      <c r="C383">
        <v>0.19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85</v>
      </c>
      <c r="B384">
        <v>0.04</v>
      </c>
      <c r="C384">
        <v>0.2</v>
      </c>
      <c r="D384">
        <v>0</v>
      </c>
      <c r="E384">
        <v>1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>
        <v>86</v>
      </c>
      <c r="B385">
        <v>0.05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87</v>
      </c>
      <c r="B386">
        <v>0.05</v>
      </c>
      <c r="C386">
        <v>0.02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88</v>
      </c>
      <c r="B387">
        <v>0.05</v>
      </c>
      <c r="C387">
        <v>0.04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>
        <v>89</v>
      </c>
      <c r="B388">
        <v>0.05</v>
      </c>
      <c r="C388">
        <v>0.06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>
        <v>90</v>
      </c>
      <c r="B389">
        <v>0.05</v>
      </c>
      <c r="C389">
        <v>0.08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>
        <v>91</v>
      </c>
      <c r="B390">
        <v>0.05</v>
      </c>
      <c r="C390">
        <v>0.1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>
        <v>92</v>
      </c>
      <c r="B391">
        <v>0.05</v>
      </c>
      <c r="C391">
        <v>0.12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93</v>
      </c>
      <c r="B392">
        <v>0.05</v>
      </c>
      <c r="C392">
        <v>0.14000000000000001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94</v>
      </c>
      <c r="B393">
        <v>0.05</v>
      </c>
      <c r="C393">
        <v>0.16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>
        <v>95</v>
      </c>
      <c r="B394">
        <v>0.05</v>
      </c>
      <c r="C394">
        <v>0.18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96</v>
      </c>
      <c r="B395">
        <v>0.05</v>
      </c>
      <c r="C395">
        <v>0.2</v>
      </c>
      <c r="D395">
        <v>0</v>
      </c>
      <c r="E395">
        <v>1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97</v>
      </c>
      <c r="B396">
        <v>0.06</v>
      </c>
      <c r="C396">
        <v>0</v>
      </c>
      <c r="D396">
        <v>0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>
        <v>98</v>
      </c>
      <c r="B397">
        <v>0.06</v>
      </c>
      <c r="C397">
        <v>0.01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>
        <v>99</v>
      </c>
      <c r="B398">
        <v>0.06</v>
      </c>
      <c r="C398">
        <v>0.02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>
        <v>100</v>
      </c>
      <c r="B399">
        <v>0.06</v>
      </c>
      <c r="C399">
        <v>0.03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101</v>
      </c>
      <c r="B400">
        <v>0.06</v>
      </c>
      <c r="C400">
        <v>0.04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>
        <v>102</v>
      </c>
      <c r="B401">
        <v>0.06</v>
      </c>
      <c r="C401">
        <v>0.05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103</v>
      </c>
      <c r="B402">
        <v>0.06</v>
      </c>
      <c r="C402">
        <v>0.06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104</v>
      </c>
      <c r="B403">
        <v>0.06</v>
      </c>
      <c r="C403">
        <v>7.0000000000000007E-2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>
        <v>105</v>
      </c>
      <c r="B404">
        <v>0.06</v>
      </c>
      <c r="C404">
        <v>0.08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>
        <v>106</v>
      </c>
      <c r="B405">
        <v>0.06</v>
      </c>
      <c r="C405">
        <v>0.09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107</v>
      </c>
      <c r="B406">
        <v>0.06</v>
      </c>
      <c r="C406">
        <v>0.1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>
        <v>108</v>
      </c>
      <c r="B407">
        <v>0.06</v>
      </c>
      <c r="C407">
        <v>0.11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109</v>
      </c>
      <c r="B408">
        <v>0.06</v>
      </c>
      <c r="C408">
        <v>0.12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>
        <v>110</v>
      </c>
      <c r="B409">
        <v>0.06</v>
      </c>
      <c r="C409">
        <v>0.13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>
        <v>111</v>
      </c>
      <c r="B410">
        <v>0.06</v>
      </c>
      <c r="C410">
        <v>0.14000000000000001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112</v>
      </c>
      <c r="B411">
        <v>0.06</v>
      </c>
      <c r="C411">
        <v>0.15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113</v>
      </c>
      <c r="B412">
        <v>0.06</v>
      </c>
      <c r="C412">
        <v>0.16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>
        <v>114</v>
      </c>
      <c r="B413">
        <v>0.06</v>
      </c>
      <c r="C413">
        <v>0.17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115</v>
      </c>
      <c r="B414">
        <v>0.06</v>
      </c>
      <c r="C414">
        <v>0.18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116</v>
      </c>
      <c r="B415">
        <v>0.06</v>
      </c>
      <c r="C415">
        <v>0.19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>
        <v>117</v>
      </c>
      <c r="B416">
        <v>0.06</v>
      </c>
      <c r="C416">
        <v>0.2</v>
      </c>
      <c r="D416">
        <v>0</v>
      </c>
      <c r="E416">
        <v>1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>
        <v>118</v>
      </c>
      <c r="B417">
        <v>7.0000000000000007E-2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>
        <v>119</v>
      </c>
      <c r="B418">
        <v>7.0000000000000007E-2</v>
      </c>
      <c r="C418">
        <v>0.02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>
        <v>120</v>
      </c>
      <c r="B419">
        <v>7.0000000000000007E-2</v>
      </c>
      <c r="C419">
        <v>0.04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>
        <v>121</v>
      </c>
      <c r="B420">
        <v>7.0000000000000007E-2</v>
      </c>
      <c r="C420">
        <v>0.06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>
        <v>122</v>
      </c>
      <c r="B421">
        <v>7.0000000000000007E-2</v>
      </c>
      <c r="C421">
        <v>0.08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>
        <v>123</v>
      </c>
      <c r="B422">
        <v>7.0000000000000007E-2</v>
      </c>
      <c r="C422">
        <v>0.1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124</v>
      </c>
      <c r="B423">
        <v>7.0000000000000007E-2</v>
      </c>
      <c r="C423">
        <v>0.12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>
        <v>125</v>
      </c>
      <c r="B424">
        <v>7.0000000000000007E-2</v>
      </c>
      <c r="C424">
        <v>0.14000000000000001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>
        <v>126</v>
      </c>
      <c r="B425">
        <v>7.0000000000000007E-2</v>
      </c>
      <c r="C425">
        <v>0.16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>
        <v>127</v>
      </c>
      <c r="B426">
        <v>7.0000000000000007E-2</v>
      </c>
      <c r="C426">
        <v>0.18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128</v>
      </c>
      <c r="B427">
        <v>7.0000000000000007E-2</v>
      </c>
      <c r="C427">
        <v>0.2</v>
      </c>
      <c r="D427">
        <v>0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>
        <v>129</v>
      </c>
      <c r="B428">
        <v>0.08</v>
      </c>
      <c r="C428">
        <v>0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>
        <v>130</v>
      </c>
      <c r="B429">
        <v>0.08</v>
      </c>
      <c r="C429">
        <v>0.01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131</v>
      </c>
      <c r="B430">
        <v>0.08</v>
      </c>
      <c r="C430">
        <v>0.02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>
        <v>132</v>
      </c>
      <c r="B431">
        <v>0.08</v>
      </c>
      <c r="C431">
        <v>0.03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>
        <v>133</v>
      </c>
      <c r="B432">
        <v>0.08</v>
      </c>
      <c r="C432">
        <v>0.04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>
        <v>134</v>
      </c>
      <c r="B433">
        <v>0.08</v>
      </c>
      <c r="C433">
        <v>0.05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>
        <v>135</v>
      </c>
      <c r="B434">
        <v>0.08</v>
      </c>
      <c r="C434">
        <v>0.06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136</v>
      </c>
      <c r="B435">
        <v>0.08</v>
      </c>
      <c r="C435">
        <v>7.0000000000000007E-2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137</v>
      </c>
      <c r="B436">
        <v>0.08</v>
      </c>
      <c r="C436">
        <v>0.08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>
        <v>138</v>
      </c>
      <c r="B437">
        <v>0.08</v>
      </c>
      <c r="C437">
        <v>0.09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>
        <v>139</v>
      </c>
      <c r="B438">
        <v>0.08</v>
      </c>
      <c r="C438">
        <v>0.1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>
        <v>140</v>
      </c>
      <c r="B439">
        <v>0.08</v>
      </c>
      <c r="C439">
        <v>0.11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141</v>
      </c>
      <c r="B440">
        <v>0.08</v>
      </c>
      <c r="C440">
        <v>0.12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>
        <v>142</v>
      </c>
      <c r="B441">
        <v>0.08</v>
      </c>
      <c r="C441">
        <v>0.13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>
        <v>143</v>
      </c>
      <c r="B442">
        <v>0.08</v>
      </c>
      <c r="C442">
        <v>0.14000000000000001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>
        <v>144</v>
      </c>
      <c r="B443">
        <v>0.08</v>
      </c>
      <c r="C443">
        <v>0.15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145</v>
      </c>
      <c r="B444">
        <v>0.08</v>
      </c>
      <c r="C444">
        <v>0.16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>
        <v>146</v>
      </c>
      <c r="B445">
        <v>0.08</v>
      </c>
      <c r="C445">
        <v>0.17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>
        <v>147</v>
      </c>
      <c r="B446">
        <v>0.08</v>
      </c>
      <c r="C446">
        <v>0.18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>
        <v>148</v>
      </c>
      <c r="B447">
        <v>0.08</v>
      </c>
      <c r="C447">
        <v>0.19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149</v>
      </c>
      <c r="B448">
        <v>0.08</v>
      </c>
      <c r="C448">
        <v>0.2</v>
      </c>
      <c r="D448">
        <v>0</v>
      </c>
      <c r="E448">
        <v>1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>
        <v>150</v>
      </c>
      <c r="B449">
        <v>0.09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>
        <v>151</v>
      </c>
      <c r="B450">
        <v>0.09</v>
      </c>
      <c r="C450">
        <v>0.02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>
        <v>152</v>
      </c>
      <c r="B451">
        <v>0.09</v>
      </c>
      <c r="C451">
        <v>0.04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153</v>
      </c>
      <c r="B452">
        <v>0.09</v>
      </c>
      <c r="C452">
        <v>0.06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>
        <v>154</v>
      </c>
      <c r="B453">
        <v>0.09</v>
      </c>
      <c r="C453">
        <v>0.08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>
        <v>155</v>
      </c>
      <c r="B454">
        <v>0.09</v>
      </c>
      <c r="C454">
        <v>0.1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>
        <v>156</v>
      </c>
      <c r="B455">
        <v>0.09</v>
      </c>
      <c r="C455">
        <v>0.12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>
        <v>157</v>
      </c>
      <c r="B456">
        <v>0.09</v>
      </c>
      <c r="C456">
        <v>0.14000000000000001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>
        <v>158</v>
      </c>
      <c r="B457">
        <v>0.09</v>
      </c>
      <c r="C457">
        <v>0.16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>
        <v>159</v>
      </c>
      <c r="B458">
        <v>0.09</v>
      </c>
      <c r="C458">
        <v>0.18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>
        <v>160</v>
      </c>
      <c r="B459">
        <v>0.09</v>
      </c>
      <c r="C459">
        <v>0.2</v>
      </c>
      <c r="D459">
        <v>0</v>
      </c>
      <c r="E459">
        <v>1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>
        <v>161</v>
      </c>
      <c r="B460">
        <v>0.1</v>
      </c>
      <c r="C460">
        <v>0</v>
      </c>
      <c r="D460">
        <v>0</v>
      </c>
      <c r="E460">
        <v>1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>
        <v>162</v>
      </c>
      <c r="B461">
        <v>0.1</v>
      </c>
      <c r="C461">
        <v>0.01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>
        <v>163</v>
      </c>
      <c r="B462">
        <v>0.1</v>
      </c>
      <c r="C462">
        <v>0.02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164</v>
      </c>
      <c r="B463">
        <v>0.1</v>
      </c>
      <c r="C463">
        <v>0.03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165</v>
      </c>
      <c r="B464">
        <v>0.1</v>
      </c>
      <c r="C464">
        <v>0.04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>
        <v>166</v>
      </c>
      <c r="B465">
        <v>0.1</v>
      </c>
      <c r="C465">
        <v>0.05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>
        <v>167</v>
      </c>
      <c r="B466">
        <v>0.1</v>
      </c>
      <c r="C466">
        <v>0.06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>
        <v>168</v>
      </c>
      <c r="B467">
        <v>0.1</v>
      </c>
      <c r="C467">
        <v>7.0000000000000007E-2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>
        <v>169</v>
      </c>
      <c r="B468">
        <v>0.1</v>
      </c>
      <c r="C468">
        <v>0.08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>
        <v>170</v>
      </c>
      <c r="B469">
        <v>0.1</v>
      </c>
      <c r="C469">
        <v>0.09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>
        <v>171</v>
      </c>
      <c r="B470">
        <v>0.1</v>
      </c>
      <c r="C470">
        <v>0.1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172</v>
      </c>
      <c r="B471">
        <v>0.1</v>
      </c>
      <c r="C471">
        <v>0.11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>
        <v>173</v>
      </c>
      <c r="B472">
        <v>0.1</v>
      </c>
      <c r="C472">
        <v>0.12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>
        <v>174</v>
      </c>
      <c r="B473">
        <v>0.1</v>
      </c>
      <c r="C473">
        <v>0.13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>
        <v>175</v>
      </c>
      <c r="B474">
        <v>0.1</v>
      </c>
      <c r="C474">
        <v>0.14000000000000001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>
        <v>176</v>
      </c>
      <c r="B475">
        <v>0.1</v>
      </c>
      <c r="C475">
        <v>0.15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>
        <v>177</v>
      </c>
      <c r="B476">
        <v>0.1</v>
      </c>
      <c r="C476">
        <v>0.16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>
        <v>178</v>
      </c>
      <c r="B477">
        <v>0.1</v>
      </c>
      <c r="C477">
        <v>0.17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>
        <v>179</v>
      </c>
      <c r="B478">
        <v>0.1</v>
      </c>
      <c r="C478">
        <v>0.18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>
        <v>180</v>
      </c>
      <c r="B479">
        <v>0.1</v>
      </c>
      <c r="C479">
        <v>0.19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>
        <v>181</v>
      </c>
      <c r="B480">
        <v>0.1</v>
      </c>
      <c r="C480">
        <v>0.2</v>
      </c>
      <c r="D480">
        <v>0</v>
      </c>
      <c r="E480">
        <v>1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>
        <v>182</v>
      </c>
      <c r="B481">
        <v>0.11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183</v>
      </c>
      <c r="B482">
        <v>0.11</v>
      </c>
      <c r="C482">
        <v>0.02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>
        <v>184</v>
      </c>
      <c r="B483">
        <v>0.11</v>
      </c>
      <c r="C483">
        <v>0.04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>
        <v>185</v>
      </c>
      <c r="B484">
        <v>0.11</v>
      </c>
      <c r="C484">
        <v>0.06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>
        <v>186</v>
      </c>
      <c r="B485">
        <v>0.11</v>
      </c>
      <c r="C485">
        <v>0.08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>
        <v>187</v>
      </c>
      <c r="B486">
        <v>0.11</v>
      </c>
      <c r="C486">
        <v>0.1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>
        <v>188</v>
      </c>
      <c r="B487">
        <v>0.11</v>
      </c>
      <c r="C487">
        <v>0.12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>
        <v>189</v>
      </c>
      <c r="B488">
        <v>0.11</v>
      </c>
      <c r="C488">
        <v>0.14000000000000001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>
        <v>190</v>
      </c>
      <c r="B489">
        <v>0.11</v>
      </c>
      <c r="C489">
        <v>0.16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>
        <v>191</v>
      </c>
      <c r="B490">
        <v>0.11</v>
      </c>
      <c r="C490">
        <v>0.18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>
        <v>192</v>
      </c>
      <c r="B491">
        <v>0.11</v>
      </c>
      <c r="C491">
        <v>0.2</v>
      </c>
      <c r="D491">
        <v>0</v>
      </c>
      <c r="E491">
        <v>1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>
        <v>193</v>
      </c>
      <c r="B492">
        <v>0.12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>
        <v>194</v>
      </c>
      <c r="B493">
        <v>0.12</v>
      </c>
      <c r="C493">
        <v>0.01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>
        <v>195</v>
      </c>
      <c r="B494">
        <v>0.12</v>
      </c>
      <c r="C494">
        <v>0.02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>
        <v>196</v>
      </c>
      <c r="B495">
        <v>0.12</v>
      </c>
      <c r="C495">
        <v>0.03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>
        <v>197</v>
      </c>
      <c r="B496">
        <v>0.12</v>
      </c>
      <c r="C496">
        <v>0.04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>
        <v>198</v>
      </c>
      <c r="B497">
        <v>0.12</v>
      </c>
      <c r="C497">
        <v>0.05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>
        <v>199</v>
      </c>
      <c r="B498">
        <v>0.12</v>
      </c>
      <c r="C498">
        <v>0.06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200</v>
      </c>
      <c r="B499">
        <v>0.12</v>
      </c>
      <c r="C499">
        <v>7.0000000000000007E-2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>
        <v>201</v>
      </c>
      <c r="B500">
        <v>0.12</v>
      </c>
      <c r="C500">
        <v>0.08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202</v>
      </c>
      <c r="B501">
        <v>0.12</v>
      </c>
      <c r="C501">
        <v>0.09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203</v>
      </c>
      <c r="B502">
        <v>0.12</v>
      </c>
      <c r="C502">
        <v>0.1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>
        <v>204</v>
      </c>
      <c r="B503">
        <v>0.12</v>
      </c>
      <c r="C503">
        <v>0.11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205</v>
      </c>
      <c r="B504">
        <v>0.12</v>
      </c>
      <c r="C504">
        <v>0.12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206</v>
      </c>
      <c r="B505">
        <v>0.12</v>
      </c>
      <c r="C505">
        <v>0.13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>
        <v>207</v>
      </c>
      <c r="B506">
        <v>0.12</v>
      </c>
      <c r="C506">
        <v>0.14000000000000001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>
        <v>208</v>
      </c>
      <c r="B507">
        <v>0.12</v>
      </c>
      <c r="C507">
        <v>0.15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>
        <v>209</v>
      </c>
      <c r="B508">
        <v>0.12</v>
      </c>
      <c r="C508">
        <v>0.16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>
        <v>210</v>
      </c>
      <c r="B509">
        <v>0.12</v>
      </c>
      <c r="C509">
        <v>0.17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>
        <v>211</v>
      </c>
      <c r="B510">
        <v>0.12</v>
      </c>
      <c r="C510">
        <v>0.18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>
        <v>212</v>
      </c>
      <c r="B511">
        <v>0.12</v>
      </c>
      <c r="C511">
        <v>0.19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213</v>
      </c>
      <c r="B512">
        <v>0.12</v>
      </c>
      <c r="C512">
        <v>0.2</v>
      </c>
      <c r="D512">
        <v>0</v>
      </c>
      <c r="E512">
        <v>1</v>
      </c>
      <c r="F512">
        <v>0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>
        <v>214</v>
      </c>
      <c r="B513">
        <v>0.13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>
        <v>215</v>
      </c>
      <c r="B514">
        <v>0.13</v>
      </c>
      <c r="C514">
        <v>0.02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>
        <v>216</v>
      </c>
      <c r="B515">
        <v>0.13</v>
      </c>
      <c r="C515">
        <v>0.04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217</v>
      </c>
      <c r="B516">
        <v>0.13</v>
      </c>
      <c r="C516">
        <v>0.06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>
        <v>218</v>
      </c>
      <c r="B517">
        <v>0.13</v>
      </c>
      <c r="C517">
        <v>0.08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>
        <v>219</v>
      </c>
      <c r="B518">
        <v>0.13</v>
      </c>
      <c r="C518">
        <v>0.1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220</v>
      </c>
      <c r="B519">
        <v>0.13</v>
      </c>
      <c r="C519">
        <v>0.12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221</v>
      </c>
      <c r="B520">
        <v>0.13</v>
      </c>
      <c r="C520">
        <v>0.14000000000000001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>
        <v>222</v>
      </c>
      <c r="B521">
        <v>0.13</v>
      </c>
      <c r="C521">
        <v>0.16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>
        <v>223</v>
      </c>
      <c r="B522">
        <v>0.13</v>
      </c>
      <c r="C522">
        <v>0.18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>
        <v>224</v>
      </c>
      <c r="B523">
        <v>0.13</v>
      </c>
      <c r="C523">
        <v>0.2</v>
      </c>
      <c r="D523">
        <v>0</v>
      </c>
      <c r="E523">
        <v>1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225</v>
      </c>
      <c r="B524">
        <v>0.14000000000000001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>
        <v>226</v>
      </c>
      <c r="B525">
        <v>0.14000000000000001</v>
      </c>
      <c r="C525">
        <v>0.01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>
        <v>227</v>
      </c>
      <c r="B526">
        <v>0.14000000000000001</v>
      </c>
      <c r="C526">
        <v>0.02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>
        <v>228</v>
      </c>
      <c r="B527">
        <v>0.14000000000000001</v>
      </c>
      <c r="C527">
        <v>0.03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>
        <v>229</v>
      </c>
      <c r="B528">
        <v>0.14000000000000001</v>
      </c>
      <c r="C528">
        <v>0.04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>
        <v>230</v>
      </c>
      <c r="B529">
        <v>0.14000000000000001</v>
      </c>
      <c r="C529">
        <v>0.05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>
        <v>231</v>
      </c>
      <c r="B530">
        <v>0.14000000000000001</v>
      </c>
      <c r="C530">
        <v>0.06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>
        <v>232</v>
      </c>
      <c r="B531">
        <v>0.14000000000000001</v>
      </c>
      <c r="C531">
        <v>7.0000000000000007E-2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>
        <v>233</v>
      </c>
      <c r="B532">
        <v>0.14000000000000001</v>
      </c>
      <c r="C532">
        <v>0.08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234</v>
      </c>
      <c r="B533">
        <v>0.14000000000000001</v>
      </c>
      <c r="C533">
        <v>0.09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>
        <v>235</v>
      </c>
      <c r="B534">
        <v>0.14000000000000001</v>
      </c>
      <c r="C534">
        <v>0.1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236</v>
      </c>
      <c r="B535">
        <v>0.14000000000000001</v>
      </c>
      <c r="C535">
        <v>0.11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237</v>
      </c>
      <c r="B536">
        <v>0.14000000000000001</v>
      </c>
      <c r="C536">
        <v>0.12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238</v>
      </c>
      <c r="B537">
        <v>0.14000000000000001</v>
      </c>
      <c r="C537">
        <v>0.13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239</v>
      </c>
      <c r="B538">
        <v>0.14000000000000001</v>
      </c>
      <c r="C538">
        <v>0.14000000000000001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>
        <v>240</v>
      </c>
      <c r="B539">
        <v>0.14000000000000001</v>
      </c>
      <c r="C539">
        <v>0.15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>
        <v>241</v>
      </c>
      <c r="B540">
        <v>0.14000000000000001</v>
      </c>
      <c r="C540">
        <v>0.16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>
        <v>242</v>
      </c>
      <c r="B541">
        <v>0.14000000000000001</v>
      </c>
      <c r="C541">
        <v>0.17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>
        <v>243</v>
      </c>
      <c r="B542">
        <v>0.14000000000000001</v>
      </c>
      <c r="C542">
        <v>0.18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>
        <v>244</v>
      </c>
      <c r="B543">
        <v>0.14000000000000001</v>
      </c>
      <c r="C543">
        <v>0.19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>
        <v>245</v>
      </c>
      <c r="B544">
        <v>0.14000000000000001</v>
      </c>
      <c r="C544">
        <v>0.2</v>
      </c>
      <c r="D544">
        <v>0</v>
      </c>
      <c r="E544">
        <v>1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>
        <v>246</v>
      </c>
      <c r="B545">
        <v>0.15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>
        <v>247</v>
      </c>
      <c r="B546">
        <v>0.15</v>
      </c>
      <c r="C546">
        <v>0.02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248</v>
      </c>
      <c r="B547">
        <v>0.15</v>
      </c>
      <c r="C547">
        <v>0.04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>
        <v>249</v>
      </c>
      <c r="B548">
        <v>0.15</v>
      </c>
      <c r="C548">
        <v>0.06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>
        <v>250</v>
      </c>
      <c r="B549">
        <v>0.15</v>
      </c>
      <c r="C549">
        <v>0.08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>
        <v>251</v>
      </c>
      <c r="B550">
        <v>0.15</v>
      </c>
      <c r="C550">
        <v>0.1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>
        <v>252</v>
      </c>
      <c r="B551">
        <v>0.15</v>
      </c>
      <c r="C551">
        <v>0.12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>
        <v>253</v>
      </c>
      <c r="B552">
        <v>0.15</v>
      </c>
      <c r="C552">
        <v>0.14000000000000001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>
        <v>254</v>
      </c>
      <c r="B553">
        <v>0.15</v>
      </c>
      <c r="C553">
        <v>0.16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255</v>
      </c>
      <c r="B554">
        <v>0.15</v>
      </c>
      <c r="C554">
        <v>0.18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>
        <v>256</v>
      </c>
      <c r="B555">
        <v>0.15</v>
      </c>
      <c r="C555">
        <v>0.2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>
        <v>257</v>
      </c>
      <c r="B556">
        <v>0.16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258</v>
      </c>
      <c r="B557">
        <v>0.16</v>
      </c>
      <c r="C557">
        <v>0.01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>
        <v>259</v>
      </c>
      <c r="B558">
        <v>0.16</v>
      </c>
      <c r="C558">
        <v>0.02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>
        <v>260</v>
      </c>
      <c r="B559">
        <v>0.16</v>
      </c>
      <c r="C559">
        <v>0.03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>
        <v>261</v>
      </c>
      <c r="B560">
        <v>0.16</v>
      </c>
      <c r="C560">
        <v>0.04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>
        <v>262</v>
      </c>
      <c r="B561">
        <v>0.16</v>
      </c>
      <c r="C561">
        <v>0.05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>
        <v>263</v>
      </c>
      <c r="B562">
        <v>0.16</v>
      </c>
      <c r="C562">
        <v>0.06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>
        <v>264</v>
      </c>
      <c r="B563">
        <v>0.16</v>
      </c>
      <c r="C563">
        <v>7.0000000000000007E-2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>
        <v>265</v>
      </c>
      <c r="B564">
        <v>0.16</v>
      </c>
      <c r="C564">
        <v>0.08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>
        <v>266</v>
      </c>
      <c r="B565">
        <v>0.16</v>
      </c>
      <c r="C565">
        <v>0.09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>
        <v>267</v>
      </c>
      <c r="B566">
        <v>0.16</v>
      </c>
      <c r="C566">
        <v>0.1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268</v>
      </c>
      <c r="B567">
        <v>0.16</v>
      </c>
      <c r="C567">
        <v>0.11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>
        <v>269</v>
      </c>
      <c r="B568">
        <v>0.16</v>
      </c>
      <c r="C568">
        <v>0.12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>
        <v>270</v>
      </c>
      <c r="B569">
        <v>0.16</v>
      </c>
      <c r="C569">
        <v>0.13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271</v>
      </c>
      <c r="B570">
        <v>0.16</v>
      </c>
      <c r="C570">
        <v>0.14000000000000001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>
        <v>272</v>
      </c>
      <c r="B571">
        <v>0.16</v>
      </c>
      <c r="C571">
        <v>0.15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>
        <v>273</v>
      </c>
      <c r="B572">
        <v>0.16</v>
      </c>
      <c r="C572">
        <v>0.16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>
        <v>274</v>
      </c>
      <c r="B573">
        <v>0.16</v>
      </c>
      <c r="C573">
        <v>0.17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>
        <v>275</v>
      </c>
      <c r="B574">
        <v>0.16</v>
      </c>
      <c r="C574">
        <v>0.18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>
        <v>276</v>
      </c>
      <c r="B575">
        <v>0.16</v>
      </c>
      <c r="C575">
        <v>0.19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>
        <v>277</v>
      </c>
      <c r="B576">
        <v>0.16</v>
      </c>
      <c r="C576">
        <v>0.2</v>
      </c>
      <c r="D576">
        <v>0</v>
      </c>
      <c r="E576">
        <v>1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>
        <v>278</v>
      </c>
      <c r="B577">
        <v>0.17</v>
      </c>
      <c r="C577">
        <v>0</v>
      </c>
      <c r="D577">
        <v>0</v>
      </c>
      <c r="E577">
        <v>1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>
        <v>279</v>
      </c>
      <c r="B578">
        <v>0.17</v>
      </c>
      <c r="C578">
        <v>0.02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>
        <v>280</v>
      </c>
      <c r="B579">
        <v>0.17</v>
      </c>
      <c r="C579">
        <v>0.04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>
        <v>281</v>
      </c>
      <c r="B580">
        <v>0.17</v>
      </c>
      <c r="C580">
        <v>0.06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>
        <v>282</v>
      </c>
      <c r="B581">
        <v>0.17</v>
      </c>
      <c r="C581">
        <v>0.08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>
        <v>283</v>
      </c>
      <c r="B582">
        <v>0.17</v>
      </c>
      <c r="C582">
        <v>0.1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>
        <v>284</v>
      </c>
      <c r="B583">
        <v>0.17</v>
      </c>
      <c r="C583">
        <v>0.12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>
        <v>285</v>
      </c>
      <c r="B584">
        <v>0.17</v>
      </c>
      <c r="C584">
        <v>0.14000000000000001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>
        <v>286</v>
      </c>
      <c r="B585">
        <v>0.17</v>
      </c>
      <c r="C585">
        <v>0.16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>
        <v>287</v>
      </c>
      <c r="B586">
        <v>0.17</v>
      </c>
      <c r="C586">
        <v>0.18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>
        <v>288</v>
      </c>
      <c r="B587">
        <v>0.17</v>
      </c>
      <c r="C587">
        <v>0.2</v>
      </c>
      <c r="D587">
        <v>0</v>
      </c>
      <c r="E587">
        <v>1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>
        <v>289</v>
      </c>
      <c r="B588">
        <v>0.18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>
        <v>290</v>
      </c>
      <c r="B589">
        <v>0.18</v>
      </c>
      <c r="C589">
        <v>0.01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>
        <v>291</v>
      </c>
      <c r="B590">
        <v>0.18</v>
      </c>
      <c r="C590">
        <v>0.02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>
        <v>292</v>
      </c>
      <c r="B591">
        <v>0.18</v>
      </c>
      <c r="C591">
        <v>0.03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>
        <v>293</v>
      </c>
      <c r="B592">
        <v>0.18</v>
      </c>
      <c r="C592">
        <v>0.04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>
        <v>294</v>
      </c>
      <c r="B593">
        <v>0.18</v>
      </c>
      <c r="C593">
        <v>0.05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>
        <v>295</v>
      </c>
      <c r="B594">
        <v>0.18</v>
      </c>
      <c r="C594">
        <v>0.06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>
        <v>296</v>
      </c>
      <c r="B595">
        <v>0.18</v>
      </c>
      <c r="C595">
        <v>7.0000000000000007E-2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>
        <v>297</v>
      </c>
      <c r="B596">
        <v>0.18</v>
      </c>
      <c r="C596">
        <v>0.08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>
        <v>298</v>
      </c>
      <c r="B597">
        <v>0.18</v>
      </c>
      <c r="C597">
        <v>0.09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>
        <v>299</v>
      </c>
      <c r="B598">
        <v>0.18</v>
      </c>
      <c r="C598">
        <v>0.1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>
        <v>300</v>
      </c>
      <c r="B599">
        <v>0.18</v>
      </c>
      <c r="C599">
        <v>0.11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>
        <v>301</v>
      </c>
      <c r="B600">
        <v>0.18</v>
      </c>
      <c r="C600">
        <v>0.12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>
        <v>302</v>
      </c>
      <c r="B601">
        <v>0.18</v>
      </c>
      <c r="C601">
        <v>0.13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>
        <v>303</v>
      </c>
      <c r="B602">
        <v>0.18</v>
      </c>
      <c r="C602">
        <v>0.14000000000000001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>
        <v>304</v>
      </c>
      <c r="B603">
        <v>0.18</v>
      </c>
      <c r="C603">
        <v>0.15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>
        <v>305</v>
      </c>
      <c r="B604">
        <v>0.18</v>
      </c>
      <c r="C604">
        <v>0.16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>
        <v>306</v>
      </c>
      <c r="B605">
        <v>0.18</v>
      </c>
      <c r="C605">
        <v>0.17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>
        <v>307</v>
      </c>
      <c r="B606">
        <v>0.18</v>
      </c>
      <c r="C606">
        <v>0.18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>
        <v>308</v>
      </c>
      <c r="B607">
        <v>0.18</v>
      </c>
      <c r="C607">
        <v>0.19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>
        <v>309</v>
      </c>
      <c r="B608">
        <v>0.18</v>
      </c>
      <c r="C608">
        <v>0.2</v>
      </c>
      <c r="D608">
        <v>0</v>
      </c>
      <c r="E608">
        <v>1</v>
      </c>
      <c r="F608">
        <v>0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>
        <v>310</v>
      </c>
      <c r="B609">
        <v>0.19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>
        <v>311</v>
      </c>
      <c r="B610">
        <v>0.19</v>
      </c>
      <c r="C610">
        <v>0.02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>
        <v>312</v>
      </c>
      <c r="B611">
        <v>0.19</v>
      </c>
      <c r="C611">
        <v>0.04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>
        <v>313</v>
      </c>
      <c r="B612">
        <v>0.19</v>
      </c>
      <c r="C612">
        <v>0.06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>
        <v>314</v>
      </c>
      <c r="B613">
        <v>0.19</v>
      </c>
      <c r="C613">
        <v>0.08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>
        <v>315</v>
      </c>
      <c r="B614">
        <v>0.19</v>
      </c>
      <c r="C614">
        <v>0.1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>
        <v>316</v>
      </c>
      <c r="B615">
        <v>0.19</v>
      </c>
      <c r="C615">
        <v>0.12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>
        <v>317</v>
      </c>
      <c r="B616">
        <v>0.19</v>
      </c>
      <c r="C616">
        <v>0.14000000000000001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>
        <v>318</v>
      </c>
      <c r="B617">
        <v>0.19</v>
      </c>
      <c r="C617">
        <v>0.16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>
        <v>319</v>
      </c>
      <c r="B618">
        <v>0.19</v>
      </c>
      <c r="C618">
        <v>0.18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>
        <v>320</v>
      </c>
      <c r="B619">
        <v>0.19</v>
      </c>
      <c r="C619">
        <v>0.2</v>
      </c>
      <c r="D619">
        <v>0</v>
      </c>
      <c r="E619">
        <v>1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>
        <v>321</v>
      </c>
      <c r="B620">
        <v>0.2</v>
      </c>
      <c r="C620">
        <v>0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</row>
    <row r="621" spans="1:12" x14ac:dyDescent="0.25">
      <c r="A621">
        <v>322</v>
      </c>
      <c r="B621">
        <v>0.2</v>
      </c>
      <c r="C621">
        <v>0.01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</row>
    <row r="622" spans="1:12" x14ac:dyDescent="0.25">
      <c r="A622">
        <v>323</v>
      </c>
      <c r="B622">
        <v>0.2</v>
      </c>
      <c r="C622">
        <v>0.02</v>
      </c>
      <c r="D622">
        <v>0</v>
      </c>
      <c r="E622">
        <v>0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</row>
    <row r="623" spans="1:12" x14ac:dyDescent="0.25">
      <c r="A623">
        <v>324</v>
      </c>
      <c r="B623">
        <v>0.2</v>
      </c>
      <c r="C623">
        <v>0.03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0</v>
      </c>
    </row>
    <row r="624" spans="1:12" x14ac:dyDescent="0.25">
      <c r="A624">
        <v>325</v>
      </c>
      <c r="B624">
        <v>0.2</v>
      </c>
      <c r="C624">
        <v>0.04</v>
      </c>
      <c r="D624">
        <v>0</v>
      </c>
      <c r="E624">
        <v>0</v>
      </c>
      <c r="F624">
        <v>1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</row>
    <row r="625" spans="1:12" x14ac:dyDescent="0.25">
      <c r="A625">
        <v>326</v>
      </c>
      <c r="B625">
        <v>0.2</v>
      </c>
      <c r="C625">
        <v>0.05</v>
      </c>
      <c r="D625">
        <v>0</v>
      </c>
      <c r="E625">
        <v>0</v>
      </c>
      <c r="F625">
        <v>1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</row>
    <row r="626" spans="1:12" x14ac:dyDescent="0.25">
      <c r="A626">
        <v>327</v>
      </c>
      <c r="B626">
        <v>0.2</v>
      </c>
      <c r="C626">
        <v>0.06</v>
      </c>
      <c r="D626">
        <v>0</v>
      </c>
      <c r="E626">
        <v>0</v>
      </c>
      <c r="F626">
        <v>1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0</v>
      </c>
    </row>
    <row r="627" spans="1:12" x14ac:dyDescent="0.25">
      <c r="A627">
        <v>328</v>
      </c>
      <c r="B627">
        <v>0.2</v>
      </c>
      <c r="C627">
        <v>7.0000000000000007E-2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</row>
    <row r="628" spans="1:12" x14ac:dyDescent="0.25">
      <c r="A628">
        <v>329</v>
      </c>
      <c r="B628">
        <v>0.2</v>
      </c>
      <c r="C628">
        <v>0.08</v>
      </c>
      <c r="D628">
        <v>0</v>
      </c>
      <c r="E628">
        <v>0</v>
      </c>
      <c r="F628">
        <v>1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</row>
    <row r="629" spans="1:12" x14ac:dyDescent="0.25">
      <c r="A629">
        <v>330</v>
      </c>
      <c r="B629">
        <v>0.2</v>
      </c>
      <c r="C629">
        <v>0.09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</row>
    <row r="630" spans="1:12" x14ac:dyDescent="0.25">
      <c r="A630">
        <v>331</v>
      </c>
      <c r="B630">
        <v>0.2</v>
      </c>
      <c r="C630">
        <v>0.1</v>
      </c>
      <c r="D630">
        <v>0</v>
      </c>
      <c r="E630">
        <v>0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</row>
    <row r="631" spans="1:12" x14ac:dyDescent="0.25">
      <c r="A631">
        <v>332</v>
      </c>
      <c r="B631">
        <v>0.2</v>
      </c>
      <c r="C631">
        <v>0.11</v>
      </c>
      <c r="D631">
        <v>0</v>
      </c>
      <c r="E631">
        <v>0</v>
      </c>
      <c r="F631">
        <v>1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</row>
    <row r="632" spans="1:12" x14ac:dyDescent="0.25">
      <c r="A632">
        <v>333</v>
      </c>
      <c r="B632">
        <v>0.2</v>
      </c>
      <c r="C632">
        <v>0.12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</row>
    <row r="633" spans="1:12" x14ac:dyDescent="0.25">
      <c r="A633">
        <v>334</v>
      </c>
      <c r="B633">
        <v>0.2</v>
      </c>
      <c r="C633">
        <v>0.13</v>
      </c>
      <c r="D633">
        <v>0</v>
      </c>
      <c r="E633">
        <v>0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</row>
    <row r="634" spans="1:12" x14ac:dyDescent="0.25">
      <c r="A634">
        <v>335</v>
      </c>
      <c r="B634">
        <v>0.2</v>
      </c>
      <c r="C634">
        <v>0.14000000000000001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</row>
    <row r="635" spans="1:12" x14ac:dyDescent="0.25">
      <c r="A635">
        <v>336</v>
      </c>
      <c r="B635">
        <v>0.2</v>
      </c>
      <c r="C635">
        <v>0.15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</row>
    <row r="636" spans="1:12" x14ac:dyDescent="0.25">
      <c r="A636">
        <v>337</v>
      </c>
      <c r="B636">
        <v>0.2</v>
      </c>
      <c r="C636">
        <v>0.16</v>
      </c>
      <c r="D636">
        <v>0</v>
      </c>
      <c r="E636">
        <v>0</v>
      </c>
      <c r="F636">
        <v>1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</row>
    <row r="637" spans="1:12" x14ac:dyDescent="0.25">
      <c r="A637">
        <v>338</v>
      </c>
      <c r="B637">
        <v>0.2</v>
      </c>
      <c r="C637">
        <v>0.17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</row>
    <row r="638" spans="1:12" x14ac:dyDescent="0.25">
      <c r="A638">
        <v>339</v>
      </c>
      <c r="B638">
        <v>0.2</v>
      </c>
      <c r="C638">
        <v>0.18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</row>
    <row r="639" spans="1:12" x14ac:dyDescent="0.25">
      <c r="A639">
        <v>340</v>
      </c>
      <c r="B639">
        <v>0.2</v>
      </c>
      <c r="C639">
        <v>0.19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</row>
    <row r="640" spans="1:12" x14ac:dyDescent="0.25">
      <c r="A640">
        <v>341</v>
      </c>
      <c r="B640">
        <v>0.2</v>
      </c>
      <c r="C640">
        <v>0.2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0</v>
      </c>
      <c r="L64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1"/>
  <sheetViews>
    <sheetView topLeftCell="U1" workbookViewId="0">
      <selection activeCell="AF39" sqref="AF39"/>
    </sheetView>
  </sheetViews>
  <sheetFormatPr defaultRowHeight="14" x14ac:dyDescent="0.25"/>
  <cols>
    <col min="2" max="2" width="10.453125" customWidth="1"/>
    <col min="4" max="4" width="10.453125" customWidth="1"/>
    <col min="5" max="5" width="11.26953125" customWidth="1"/>
    <col min="6" max="6" width="10.6328125" customWidth="1"/>
    <col min="11" max="11" width="10.36328125" customWidth="1"/>
    <col min="12" max="12" width="11.1796875" customWidth="1"/>
    <col min="13" max="13" width="10.453125" customWidth="1"/>
    <col min="34" max="37" width="10.26953125" bestFit="1" customWidth="1"/>
  </cols>
  <sheetData>
    <row r="1" spans="1:38" x14ac:dyDescent="0.25">
      <c r="A1" s="2" t="s">
        <v>314</v>
      </c>
      <c r="B1">
        <v>137011110.142048</v>
      </c>
      <c r="C1">
        <v>62120716.440688103</v>
      </c>
      <c r="D1">
        <v>-121870311.79963499</v>
      </c>
      <c r="E1">
        <v>-1824180.31233386</v>
      </c>
      <c r="F1">
        <v>-19890579.7550947</v>
      </c>
      <c r="H1" s="2" t="s">
        <v>315</v>
      </c>
      <c r="I1">
        <v>72524998.142043397</v>
      </c>
      <c r="J1">
        <v>25591574.499374099</v>
      </c>
      <c r="K1">
        <v>-73949073.323663607</v>
      </c>
      <c r="L1">
        <v>-1296558.1332965901</v>
      </c>
      <c r="M1">
        <v>-9165655.0296895094</v>
      </c>
      <c r="P1" s="2" t="s">
        <v>316</v>
      </c>
      <c r="Q1">
        <v>248477413.30435699</v>
      </c>
      <c r="R1">
        <v>137388161.417377</v>
      </c>
      <c r="S1">
        <v>-177510615.11922899</v>
      </c>
      <c r="T1">
        <v>-2471945.4559388999</v>
      </c>
      <c r="U1">
        <v>-37866557.071298502</v>
      </c>
      <c r="X1" s="2" t="s">
        <v>317</v>
      </c>
      <c r="Y1">
        <v>174837878.89932901</v>
      </c>
      <c r="Z1">
        <v>79801225.891161397</v>
      </c>
      <c r="AA1">
        <v>-141417937.570535</v>
      </c>
      <c r="AB1">
        <v>-1859992.5971155199</v>
      </c>
      <c r="AC1">
        <v>-21097564.770674601</v>
      </c>
      <c r="AH1" s="12">
        <v>0</v>
      </c>
      <c r="AI1" s="12">
        <v>11096666.57</v>
      </c>
      <c r="AJ1" s="12">
        <v>4868809.9950000001</v>
      </c>
      <c r="AK1" s="12">
        <v>23037578.550000001</v>
      </c>
      <c r="AL1">
        <v>13269071.67</v>
      </c>
    </row>
    <row r="2" spans="1:38" x14ac:dyDescent="0.25">
      <c r="B2">
        <v>828452294.63388097</v>
      </c>
      <c r="C2">
        <v>405874286.53516102</v>
      </c>
      <c r="D2">
        <v>13031939.1244769</v>
      </c>
      <c r="E2">
        <v>850300.35090838501</v>
      </c>
      <c r="F2">
        <v>-4086926.08837122</v>
      </c>
      <c r="I2">
        <v>436774960.935054</v>
      </c>
      <c r="J2">
        <v>171104510.11927301</v>
      </c>
      <c r="K2">
        <v>5766795.5937225204</v>
      </c>
      <c r="L2">
        <v>443208.05827784998</v>
      </c>
      <c r="M2">
        <v>-1612063.18059297</v>
      </c>
      <c r="Q2">
        <v>1481038059.23193</v>
      </c>
      <c r="R2">
        <v>870762573.11491096</v>
      </c>
      <c r="S2">
        <v>28815833.734809998</v>
      </c>
      <c r="T2">
        <v>1752674.25352419</v>
      </c>
      <c r="U2">
        <v>-8785497.2570094503</v>
      </c>
      <c r="Y2">
        <v>967730929.76852405</v>
      </c>
      <c r="Z2">
        <v>481520366.66688198</v>
      </c>
      <c r="AA2">
        <v>22281487.671815801</v>
      </c>
      <c r="AB2">
        <v>897739.93060105003</v>
      </c>
      <c r="AC2">
        <v>-4779079.1758224498</v>
      </c>
      <c r="AH2" s="12">
        <f>AH1+0.1</f>
        <v>0.1</v>
      </c>
      <c r="AI2" s="12">
        <v>247467444.40000001</v>
      </c>
      <c r="AJ2" s="12">
        <v>132573669</v>
      </c>
      <c r="AK2" s="12">
        <v>441043498.10000002</v>
      </c>
      <c r="AL2">
        <v>316074889.5</v>
      </c>
    </row>
    <row r="3" spans="1:38" x14ac:dyDescent="0.25">
      <c r="B3">
        <v>701702898.39407504</v>
      </c>
      <c r="C3">
        <v>346089834.35394001</v>
      </c>
      <c r="D3">
        <v>26742449.432146698</v>
      </c>
      <c r="E3">
        <v>1409520.4542745401</v>
      </c>
      <c r="F3">
        <v>-4311336.2424851097</v>
      </c>
      <c r="I3">
        <v>370004806.62439001</v>
      </c>
      <c r="J3">
        <v>146231413.11634001</v>
      </c>
      <c r="K3">
        <v>14910804.4886533</v>
      </c>
      <c r="L3">
        <v>716806.58685700595</v>
      </c>
      <c r="M3">
        <v>-1987334.73185228</v>
      </c>
      <c r="Q3">
        <v>1249372644.2608099</v>
      </c>
      <c r="R3">
        <v>738551291.83253896</v>
      </c>
      <c r="S3">
        <v>46646167.064236201</v>
      </c>
      <c r="T3">
        <v>2326116.1757090599</v>
      </c>
      <c r="U3">
        <v>-9038432.9947343692</v>
      </c>
      <c r="Y3">
        <v>811834754.56275594</v>
      </c>
      <c r="Z3">
        <v>407121902.457623</v>
      </c>
      <c r="AA3">
        <v>35272733.102693997</v>
      </c>
      <c r="AB3">
        <v>1485441.3414996399</v>
      </c>
      <c r="AC3">
        <v>-5459502.5604015104</v>
      </c>
      <c r="AH3" s="12">
        <f t="shared" ref="AH3:AH11" si="0">AH2+0.1</f>
        <v>0.2</v>
      </c>
      <c r="AI3" s="12">
        <v>446556621.60000002</v>
      </c>
      <c r="AJ3" s="12">
        <v>240614486.09999999</v>
      </c>
      <c r="AK3" s="12">
        <v>793802828.79999995</v>
      </c>
      <c r="AL3">
        <v>571507038.79999995</v>
      </c>
    </row>
    <row r="4" spans="1:38" x14ac:dyDescent="0.25">
      <c r="B4">
        <v>712891714.01617706</v>
      </c>
      <c r="C4">
        <v>351845206.92457598</v>
      </c>
      <c r="D4">
        <v>26142484.029619399</v>
      </c>
      <c r="E4">
        <v>145245.67931360501</v>
      </c>
      <c r="F4">
        <v>-6114421.1882887799</v>
      </c>
      <c r="I4">
        <v>375838105.61433703</v>
      </c>
      <c r="J4">
        <v>148659103.609359</v>
      </c>
      <c r="K4">
        <v>15130079.062751999</v>
      </c>
      <c r="L4">
        <v>66021.877535369204</v>
      </c>
      <c r="M4">
        <v>-2968256.7442515199</v>
      </c>
      <c r="Q4">
        <v>1268942485.9387</v>
      </c>
      <c r="R4">
        <v>750538030.16188395</v>
      </c>
      <c r="S4">
        <v>43171495.872210599</v>
      </c>
      <c r="T4">
        <v>199408.90671740301</v>
      </c>
      <c r="U4">
        <v>-12253053.5988438</v>
      </c>
      <c r="Y4">
        <v>823063873.65108895</v>
      </c>
      <c r="Z4">
        <v>413167328.75045699</v>
      </c>
      <c r="AA4">
        <v>33271752.741801199</v>
      </c>
      <c r="AB4">
        <v>140812.95317404301</v>
      </c>
      <c r="AC4">
        <v>-7560161.3404473504</v>
      </c>
      <c r="AH4" s="12">
        <f t="shared" si="0"/>
        <v>0.30000000000000004</v>
      </c>
      <c r="AI4" s="12">
        <v>585397970.5</v>
      </c>
      <c r="AJ4" s="12">
        <v>316379215.5</v>
      </c>
      <c r="AK4" s="12">
        <v>1040141202</v>
      </c>
      <c r="AL4">
        <v>749561903.79999995</v>
      </c>
    </row>
    <row r="5" spans="1:38" x14ac:dyDescent="0.25">
      <c r="B5">
        <v>703446736.82334495</v>
      </c>
      <c r="C5">
        <v>347263984.59116799</v>
      </c>
      <c r="D5">
        <v>15017179.4921018</v>
      </c>
      <c r="E5">
        <v>-24816.259423130101</v>
      </c>
      <c r="F5">
        <v>-6530619.9878073502</v>
      </c>
      <c r="I5">
        <v>370857344.63266802</v>
      </c>
      <c r="J5">
        <v>146731094.958415</v>
      </c>
      <c r="K5">
        <v>8820957.4731602594</v>
      </c>
      <c r="L5">
        <v>-9236.4857706005005</v>
      </c>
      <c r="M5">
        <v>-3226741.6565342201</v>
      </c>
      <c r="Q5">
        <v>1252485504.36676</v>
      </c>
      <c r="R5">
        <v>740972420.62207496</v>
      </c>
      <c r="S5">
        <v>24391464.750620499</v>
      </c>
      <c r="T5">
        <v>-47436.3939617098</v>
      </c>
      <c r="U5">
        <v>-12923673.9283095</v>
      </c>
      <c r="Y5">
        <v>812061709.72360802</v>
      </c>
      <c r="Z5">
        <v>407754272.567761</v>
      </c>
      <c r="AA5">
        <v>18982978.966553099</v>
      </c>
      <c r="AB5">
        <v>-35149.428752123102</v>
      </c>
      <c r="AC5">
        <v>-8094070.7284292197</v>
      </c>
      <c r="AH5" s="12">
        <f t="shared" si="0"/>
        <v>0.4</v>
      </c>
      <c r="AI5" s="12">
        <v>662664456.39999998</v>
      </c>
      <c r="AJ5" s="12">
        <v>358653216.10000002</v>
      </c>
      <c r="AK5" s="12">
        <v>1177405524</v>
      </c>
      <c r="AL5">
        <v>848291742.39999998</v>
      </c>
    </row>
    <row r="6" spans="1:38" x14ac:dyDescent="0.25">
      <c r="B6">
        <v>704281021.435166</v>
      </c>
      <c r="C6">
        <v>347728939.89455903</v>
      </c>
      <c r="D6" s="1">
        <v>-2.2282474674284501E-6</v>
      </c>
      <c r="E6" s="1">
        <v>3.23052518069744E-7</v>
      </c>
      <c r="F6">
        <v>-6650132.2927743597</v>
      </c>
      <c r="I6">
        <v>371308911.97035497</v>
      </c>
      <c r="J6">
        <v>146939028.79325601</v>
      </c>
      <c r="K6" s="1">
        <v>2.0015868358313999E-6</v>
      </c>
      <c r="L6" s="1">
        <v>1.9455910660326501E-8</v>
      </c>
      <c r="M6">
        <v>-3306600.4418856399</v>
      </c>
      <c r="Q6">
        <v>1254123655.6951499</v>
      </c>
      <c r="R6">
        <v>742030888.43179905</v>
      </c>
      <c r="S6" s="1">
        <v>-9.8987948149442694E-7</v>
      </c>
      <c r="T6" s="1">
        <v>-2.01049260795116E-7</v>
      </c>
      <c r="U6">
        <v>-13132437.424893999</v>
      </c>
      <c r="Y6">
        <v>812922061.00941706</v>
      </c>
      <c r="Z6">
        <v>408253791.56891298</v>
      </c>
      <c r="AA6" s="1">
        <v>6.7474320530891397E-7</v>
      </c>
      <c r="AB6" s="1">
        <v>1.2095551937818501E-7</v>
      </c>
      <c r="AC6">
        <v>-8251763.7196635101</v>
      </c>
      <c r="AH6" s="12">
        <f t="shared" si="0"/>
        <v>0.5</v>
      </c>
      <c r="AI6" s="12">
        <v>686983111.60000002</v>
      </c>
      <c r="AJ6" s="12">
        <v>371970022.5</v>
      </c>
      <c r="AK6" s="12">
        <v>1220558872</v>
      </c>
      <c r="AL6">
        <v>879225879</v>
      </c>
    </row>
    <row r="7" spans="1:38" x14ac:dyDescent="0.25">
      <c r="B7">
        <v>703446736.82333899</v>
      </c>
      <c r="C7">
        <v>347263984.59116501</v>
      </c>
      <c r="D7">
        <v>-15017179.492103299</v>
      </c>
      <c r="E7">
        <v>24816.259422105501</v>
      </c>
      <c r="F7">
        <v>-6530619.9878074899</v>
      </c>
      <c r="I7">
        <v>370857344.63267303</v>
      </c>
      <c r="J7">
        <v>146731094.958417</v>
      </c>
      <c r="K7">
        <v>-8820957.4731577002</v>
      </c>
      <c r="L7">
        <v>9236.4857703769994</v>
      </c>
      <c r="M7">
        <v>-3226741.6565341</v>
      </c>
      <c r="Q7">
        <v>1252485504.36677</v>
      </c>
      <c r="R7">
        <v>740972420.62207699</v>
      </c>
      <c r="S7">
        <v>-24391464.7506213</v>
      </c>
      <c r="T7">
        <v>47436.3939612018</v>
      </c>
      <c r="U7">
        <v>-12923673.9283079</v>
      </c>
      <c r="Y7">
        <v>812061709.723616</v>
      </c>
      <c r="Z7">
        <v>407754272.567765</v>
      </c>
      <c r="AA7">
        <v>-18982978.966551501</v>
      </c>
      <c r="AB7">
        <v>35149.428752285203</v>
      </c>
      <c r="AC7">
        <v>-8094070.7284281095</v>
      </c>
      <c r="AH7" s="12">
        <f t="shared" si="0"/>
        <v>0.6</v>
      </c>
      <c r="AI7" s="12">
        <v>662664456.39999998</v>
      </c>
      <c r="AJ7" s="12">
        <v>358653216.10000002</v>
      </c>
      <c r="AK7" s="12">
        <v>1177405524</v>
      </c>
      <c r="AL7">
        <v>848291742.39999998</v>
      </c>
    </row>
    <row r="8" spans="1:38" x14ac:dyDescent="0.25">
      <c r="B8">
        <v>712891714.01618195</v>
      </c>
      <c r="C8">
        <v>351845206.92457902</v>
      </c>
      <c r="D8">
        <v>-26142484.029616199</v>
      </c>
      <c r="E8">
        <v>-145245.67931301001</v>
      </c>
      <c r="F8">
        <v>-6114421.1882887902</v>
      </c>
      <c r="I8">
        <v>375838105.614344</v>
      </c>
      <c r="J8">
        <v>148659103.60936201</v>
      </c>
      <c r="K8">
        <v>-15130079.062751999</v>
      </c>
      <c r="L8">
        <v>-66021.877535232503</v>
      </c>
      <c r="M8">
        <v>-2968256.7442519199</v>
      </c>
      <c r="Q8">
        <v>1268942485.9386899</v>
      </c>
      <c r="R8">
        <v>750538030.16188097</v>
      </c>
      <c r="S8">
        <v>-43171495.8722068</v>
      </c>
      <c r="T8">
        <v>-199408.90671776101</v>
      </c>
      <c r="U8">
        <v>-12253053.598846899</v>
      </c>
      <c r="Y8">
        <v>823063873.65108502</v>
      </c>
      <c r="Z8">
        <v>413167328.75045502</v>
      </c>
      <c r="AA8">
        <v>-33271752.741803098</v>
      </c>
      <c r="AB8">
        <v>-140812.953174489</v>
      </c>
      <c r="AC8">
        <v>-7560161.3404469304</v>
      </c>
      <c r="AH8" s="12">
        <f t="shared" si="0"/>
        <v>0.7</v>
      </c>
      <c r="AI8" s="12">
        <v>585397970.5</v>
      </c>
      <c r="AJ8" s="12">
        <v>316379215.5</v>
      </c>
      <c r="AK8" s="12">
        <v>1040141202</v>
      </c>
      <c r="AL8">
        <v>749561903.79999995</v>
      </c>
    </row>
    <row r="9" spans="1:38" x14ac:dyDescent="0.25">
      <c r="B9">
        <v>701702898.394081</v>
      </c>
      <c r="C9">
        <v>346089834.35394299</v>
      </c>
      <c r="D9">
        <v>-26742449.4321445</v>
      </c>
      <c r="E9">
        <v>-1409520.45427466</v>
      </c>
      <c r="F9">
        <v>-4311336.2424864797</v>
      </c>
      <c r="I9">
        <v>370004806.62439603</v>
      </c>
      <c r="J9">
        <v>146231413.11634201</v>
      </c>
      <c r="K9">
        <v>-14910804.488655601</v>
      </c>
      <c r="L9">
        <v>-716806.58685683704</v>
      </c>
      <c r="M9">
        <v>-1987334.7318529601</v>
      </c>
      <c r="Q9">
        <v>1249372644.2608099</v>
      </c>
      <c r="R9">
        <v>738551291.83254194</v>
      </c>
      <c r="S9">
        <v>-46646167.064232998</v>
      </c>
      <c r="T9">
        <v>-2326116.17570836</v>
      </c>
      <c r="U9">
        <v>-9038432.9947318509</v>
      </c>
      <c r="Y9">
        <v>811834754.56276202</v>
      </c>
      <c r="Z9">
        <v>407121902.457627</v>
      </c>
      <c r="AA9">
        <v>-35272733.102698997</v>
      </c>
      <c r="AB9">
        <v>-1485441.34149916</v>
      </c>
      <c r="AC9">
        <v>-5459502.5604004096</v>
      </c>
      <c r="AH9" s="12">
        <f t="shared" si="0"/>
        <v>0.79999999999999993</v>
      </c>
      <c r="AI9" s="12">
        <v>446556621.60000002</v>
      </c>
      <c r="AJ9" s="12">
        <v>240614486.09999999</v>
      </c>
      <c r="AK9" s="12">
        <v>793802828.79999995</v>
      </c>
      <c r="AL9">
        <v>571507038.79999995</v>
      </c>
    </row>
    <row r="10" spans="1:38" x14ac:dyDescent="0.25">
      <c r="B10">
        <v>828452294.63388395</v>
      </c>
      <c r="C10">
        <v>405874286.53516299</v>
      </c>
      <c r="D10">
        <v>-13031939.1244778</v>
      </c>
      <c r="E10">
        <v>-850300.35090799304</v>
      </c>
      <c r="F10">
        <v>-4086926.0883732899</v>
      </c>
      <c r="I10">
        <v>436774960.935058</v>
      </c>
      <c r="J10">
        <v>171104510.119275</v>
      </c>
      <c r="K10">
        <v>-5766795.5937230904</v>
      </c>
      <c r="L10">
        <v>-443208.058278226</v>
      </c>
      <c r="M10">
        <v>-1612063.18059335</v>
      </c>
      <c r="Q10">
        <v>1481038059.23193</v>
      </c>
      <c r="R10">
        <v>870762573.11491394</v>
      </c>
      <c r="S10">
        <v>-28815833.734806601</v>
      </c>
      <c r="T10">
        <v>-1752674.2535245901</v>
      </c>
      <c r="U10">
        <v>-8785497.2570114397</v>
      </c>
      <c r="Y10">
        <v>967730929.768538</v>
      </c>
      <c r="Z10">
        <v>481520366.66688901</v>
      </c>
      <c r="AA10">
        <v>-22281487.671817601</v>
      </c>
      <c r="AB10">
        <v>-897739.93060103897</v>
      </c>
      <c r="AC10">
        <v>-4779079.1758223204</v>
      </c>
      <c r="AH10" s="12">
        <f t="shared" si="0"/>
        <v>0.89999999999999991</v>
      </c>
      <c r="AI10" s="12">
        <v>247467444.40000001</v>
      </c>
      <c r="AJ10" s="12">
        <v>132573669</v>
      </c>
      <c r="AK10" s="12">
        <v>441043498.10000002</v>
      </c>
      <c r="AL10">
        <v>316074889.5</v>
      </c>
    </row>
    <row r="11" spans="1:38" x14ac:dyDescent="0.25">
      <c r="B11">
        <v>137011110.14204401</v>
      </c>
      <c r="C11">
        <v>62120716.440685697</v>
      </c>
      <c r="D11">
        <v>121870311.799632</v>
      </c>
      <c r="E11">
        <v>1824180.31233306</v>
      </c>
      <c r="F11">
        <v>-19890579.755093701</v>
      </c>
      <c r="I11">
        <v>72524998.142041102</v>
      </c>
      <c r="J11">
        <v>25591574.499373298</v>
      </c>
      <c r="K11">
        <v>73949073.323663607</v>
      </c>
      <c r="L11">
        <v>1296558.13329676</v>
      </c>
      <c r="M11">
        <v>-9165655.0296889208</v>
      </c>
      <c r="Q11">
        <v>248477413.304351</v>
      </c>
      <c r="R11">
        <v>137388161.417373</v>
      </c>
      <c r="S11">
        <v>177510615.11923</v>
      </c>
      <c r="T11">
        <v>2471945.4559388901</v>
      </c>
      <c r="U11">
        <v>-37866557.071298897</v>
      </c>
      <c r="Y11">
        <v>174837878.89932501</v>
      </c>
      <c r="Z11">
        <v>79801225.8911594</v>
      </c>
      <c r="AA11">
        <v>141417937.57053199</v>
      </c>
      <c r="AB11">
        <v>1859992.59711562</v>
      </c>
      <c r="AC11">
        <v>-21097564.770675302</v>
      </c>
      <c r="AH11" s="12">
        <f t="shared" si="0"/>
        <v>0.99999999999999989</v>
      </c>
      <c r="AI11" s="12">
        <v>11096666.57</v>
      </c>
      <c r="AJ11" s="12">
        <v>4868809.9950000001</v>
      </c>
      <c r="AK11" s="12">
        <v>23037578.550000001</v>
      </c>
      <c r="AL11">
        <v>13269071.67</v>
      </c>
    </row>
    <row r="12" spans="1:38" x14ac:dyDescent="0.25">
      <c r="B12">
        <v>82567310.107486293</v>
      </c>
      <c r="C12">
        <v>51710975.356036201</v>
      </c>
      <c r="D12">
        <v>-57158478.490491398</v>
      </c>
      <c r="E12">
        <v>2347777.0796937002</v>
      </c>
      <c r="F12">
        <v>4862580.2877269899</v>
      </c>
      <c r="I12">
        <v>42944280.416914403</v>
      </c>
      <c r="J12">
        <v>23626695.955020301</v>
      </c>
      <c r="K12">
        <v>-34771302.267135203</v>
      </c>
      <c r="L12">
        <v>1033615.05912965</v>
      </c>
      <c r="M12">
        <v>2193136.9995349101</v>
      </c>
      <c r="Q12">
        <v>152261635.17240101</v>
      </c>
      <c r="R12">
        <v>106254144.736632</v>
      </c>
      <c r="S12">
        <v>-85541119.134270102</v>
      </c>
      <c r="T12">
        <v>4308284.7071599402</v>
      </c>
      <c r="U12">
        <v>9561706.7001937404</v>
      </c>
      <c r="Y12">
        <v>104143580.14554</v>
      </c>
      <c r="Z12">
        <v>63653938.025938801</v>
      </c>
      <c r="AA12">
        <v>-74608232.085351497</v>
      </c>
      <c r="AB12">
        <v>2451804.2382499301</v>
      </c>
      <c r="AC12">
        <v>5082576.9583713096</v>
      </c>
      <c r="AH12" s="12"/>
    </row>
    <row r="13" spans="1:38" x14ac:dyDescent="0.25">
      <c r="B13">
        <v>458999103.321639</v>
      </c>
      <c r="C13">
        <v>218901987.37891299</v>
      </c>
      <c r="D13">
        <v>-14052194.4700037</v>
      </c>
      <c r="E13">
        <v>133374.44228054999</v>
      </c>
      <c r="F13">
        <v>-774431.56415925198</v>
      </c>
      <c r="I13">
        <v>246488211.91288701</v>
      </c>
      <c r="J13">
        <v>93605463.937230602</v>
      </c>
      <c r="K13">
        <v>-9410903.3152223304</v>
      </c>
      <c r="L13">
        <v>6108.4448246913398</v>
      </c>
      <c r="M13">
        <v>-207307.934496275</v>
      </c>
      <c r="Q13">
        <v>815059210.67546701</v>
      </c>
      <c r="R13">
        <v>466236741.83491302</v>
      </c>
      <c r="S13">
        <v>-17074248.784254398</v>
      </c>
      <c r="T13">
        <v>196028.669066779</v>
      </c>
      <c r="U13">
        <v>-1964557.32637581</v>
      </c>
      <c r="Y13">
        <v>573208823.52121496</v>
      </c>
      <c r="Z13">
        <v>272150650.214369</v>
      </c>
      <c r="AA13">
        <v>-17846343.5357728</v>
      </c>
      <c r="AB13">
        <v>70639.696063361102</v>
      </c>
      <c r="AC13">
        <v>-520758.07931657601</v>
      </c>
      <c r="AH13" s="12"/>
    </row>
    <row r="14" spans="1:38" x14ac:dyDescent="0.25">
      <c r="B14">
        <v>541506792.72963798</v>
      </c>
      <c r="C14">
        <v>261725253.107858</v>
      </c>
      <c r="D14">
        <v>14554677.6011358</v>
      </c>
      <c r="E14">
        <v>-694555.76426368102</v>
      </c>
      <c r="F14">
        <v>-1706870.9979192601</v>
      </c>
      <c r="I14">
        <v>289663442.25133801</v>
      </c>
      <c r="J14">
        <v>111598128.46383099</v>
      </c>
      <c r="K14">
        <v>7907072.7705063904</v>
      </c>
      <c r="L14">
        <v>-394241.96738855803</v>
      </c>
      <c r="M14">
        <v>-678972.59990971</v>
      </c>
      <c r="Q14">
        <v>949605468.76723397</v>
      </c>
      <c r="R14">
        <v>549864296.18132305</v>
      </c>
      <c r="S14">
        <v>26198235.276207499</v>
      </c>
      <c r="T14">
        <v>-1163067.36121036</v>
      </c>
      <c r="U14">
        <v>-3677994.9941906999</v>
      </c>
      <c r="Y14">
        <v>652252667.92178297</v>
      </c>
      <c r="Z14">
        <v>314876137.34858501</v>
      </c>
      <c r="AA14">
        <v>19011825.786396299</v>
      </c>
      <c r="AB14">
        <v>-812671.55062188697</v>
      </c>
      <c r="AC14">
        <v>-1443463.12059087</v>
      </c>
      <c r="AH14" s="12"/>
    </row>
    <row r="15" spans="1:38" x14ac:dyDescent="0.25">
      <c r="B15">
        <v>538564538.85076201</v>
      </c>
      <c r="C15">
        <v>259611776.237845</v>
      </c>
      <c r="D15">
        <v>19349984.2113057</v>
      </c>
      <c r="E15">
        <v>-304902.13873492501</v>
      </c>
      <c r="F15">
        <v>-1415975.525132</v>
      </c>
      <c r="I15">
        <v>287575487.06151497</v>
      </c>
      <c r="J15">
        <v>110102897.98930299</v>
      </c>
      <c r="K15">
        <v>11149805.5114318</v>
      </c>
      <c r="L15">
        <v>-175924.364325526</v>
      </c>
      <c r="M15">
        <v>-598969.34180594503</v>
      </c>
      <c r="Q15">
        <v>938354203.33638597</v>
      </c>
      <c r="R15">
        <v>542872442.43633699</v>
      </c>
      <c r="S15">
        <v>32247413.548637498</v>
      </c>
      <c r="T15">
        <v>-518240.06042373902</v>
      </c>
      <c r="U15">
        <v>-3058066.9171939399</v>
      </c>
      <c r="Y15">
        <v>641160714.02761102</v>
      </c>
      <c r="Z15">
        <v>308527582.01054901</v>
      </c>
      <c r="AA15">
        <v>24815428.581802301</v>
      </c>
      <c r="AB15">
        <v>-367076.80186712102</v>
      </c>
      <c r="AC15">
        <v>-1233014.25908561</v>
      </c>
    </row>
    <row r="16" spans="1:38" x14ac:dyDescent="0.25">
      <c r="B16">
        <v>531789892.74664098</v>
      </c>
      <c r="C16">
        <v>255453682.39975601</v>
      </c>
      <c r="D16">
        <v>12363593.817248</v>
      </c>
      <c r="E16">
        <v>-140859.731614722</v>
      </c>
      <c r="F16">
        <v>-1655589.37762301</v>
      </c>
      <c r="I16">
        <v>283529517.65814602</v>
      </c>
      <c r="J16">
        <v>107825501.710315</v>
      </c>
      <c r="K16">
        <v>7238512.3245870303</v>
      </c>
      <c r="L16">
        <v>-83440.514961930297</v>
      </c>
      <c r="M16">
        <v>-757482.65954125195</v>
      </c>
      <c r="Q16">
        <v>924323022.55939102</v>
      </c>
      <c r="R16">
        <v>533734488.70957297</v>
      </c>
      <c r="S16">
        <v>20183059.867661301</v>
      </c>
      <c r="T16">
        <v>-244187.75368094799</v>
      </c>
      <c r="U16">
        <v>-3528028.3286073399</v>
      </c>
      <c r="Y16">
        <v>629926326.943591</v>
      </c>
      <c r="Z16">
        <v>301787048.20466202</v>
      </c>
      <c r="AA16">
        <v>15734109.643628599</v>
      </c>
      <c r="AB16">
        <v>-168611.30147605401</v>
      </c>
      <c r="AC16">
        <v>-1555158.5253403001</v>
      </c>
    </row>
    <row r="17" spans="2:29" x14ac:dyDescent="0.25">
      <c r="B17">
        <v>528731735.15893698</v>
      </c>
      <c r="C17">
        <v>253562707.83131799</v>
      </c>
      <c r="D17" s="1">
        <v>-2.73273690254428E-6</v>
      </c>
      <c r="E17" s="1">
        <v>8.1876805779757005E-8</v>
      </c>
      <c r="F17">
        <v>-1811876.6314806601</v>
      </c>
      <c r="I17">
        <v>281727265.46633399</v>
      </c>
      <c r="J17">
        <v>106817546.980168</v>
      </c>
      <c r="K17" s="1">
        <v>2.50516040978255E-6</v>
      </c>
      <c r="L17" s="1">
        <v>-2.1315145204425802E-9</v>
      </c>
      <c r="M17">
        <v>-848350.79261555604</v>
      </c>
      <c r="Q17">
        <v>918445276.25285697</v>
      </c>
      <c r="R17">
        <v>529799430.85853702</v>
      </c>
      <c r="S17" s="1">
        <v>-1.4224715414457E-6</v>
      </c>
      <c r="T17" s="1">
        <v>4.11291694035754E-8</v>
      </c>
      <c r="U17">
        <v>-3811897.6783692399</v>
      </c>
      <c r="Y17">
        <v>625511617.88989699</v>
      </c>
      <c r="Z17">
        <v>299055494.90371603</v>
      </c>
      <c r="AA17" s="1">
        <v>1.6655721992719899E-6</v>
      </c>
      <c r="AB17" s="1">
        <v>-1.26261966215679E-7</v>
      </c>
      <c r="AC17">
        <v>-1743523.0869687099</v>
      </c>
    </row>
    <row r="18" spans="2:29" x14ac:dyDescent="0.25">
      <c r="B18">
        <v>531789892.74663198</v>
      </c>
      <c r="C18">
        <v>255453682.39975199</v>
      </c>
      <c r="D18">
        <v>-12363593.8172505</v>
      </c>
      <c r="E18">
        <v>140859.731615058</v>
      </c>
      <c r="F18">
        <v>-1655589.3776219301</v>
      </c>
      <c r="I18">
        <v>283529517.65812802</v>
      </c>
      <c r="J18">
        <v>107825501.71030501</v>
      </c>
      <c r="K18">
        <v>-7238512.32458454</v>
      </c>
      <c r="L18">
        <v>83440.5149618453</v>
      </c>
      <c r="M18">
        <v>-757482.65954180295</v>
      </c>
      <c r="Q18">
        <v>924323022.55940294</v>
      </c>
      <c r="R18">
        <v>533734488.70958298</v>
      </c>
      <c r="S18">
        <v>-20183059.867661402</v>
      </c>
      <c r="T18">
        <v>244187.75368161101</v>
      </c>
      <c r="U18">
        <v>-3528028.3286060798</v>
      </c>
      <c r="Y18">
        <v>629926326.94360697</v>
      </c>
      <c r="Z18">
        <v>301787048.20467001</v>
      </c>
      <c r="AA18">
        <v>-15734109.643626099</v>
      </c>
      <c r="AB18">
        <v>168611.30147563701</v>
      </c>
      <c r="AC18">
        <v>-1555158.5253407999</v>
      </c>
    </row>
    <row r="19" spans="2:29" x14ac:dyDescent="0.25">
      <c r="B19">
        <v>538564538.85074794</v>
      </c>
      <c r="C19">
        <v>259611776.23783901</v>
      </c>
      <c r="D19">
        <v>-19349984.211302798</v>
      </c>
      <c r="E19">
        <v>304902.13873402798</v>
      </c>
      <c r="F19">
        <v>-1415975.5251316801</v>
      </c>
      <c r="I19">
        <v>287575487.06149399</v>
      </c>
      <c r="J19">
        <v>110102897.989291</v>
      </c>
      <c r="K19">
        <v>-11149805.5114327</v>
      </c>
      <c r="L19">
        <v>175924.36432535501</v>
      </c>
      <c r="M19">
        <v>-598969.34180672199</v>
      </c>
      <c r="Q19">
        <v>938354203.33639503</v>
      </c>
      <c r="R19">
        <v>542872442.43634403</v>
      </c>
      <c r="S19">
        <v>-32247413.548634201</v>
      </c>
      <c r="T19">
        <v>518240.06042377098</v>
      </c>
      <c r="U19">
        <v>-3058066.9171950598</v>
      </c>
      <c r="Y19">
        <v>641160714.02766395</v>
      </c>
      <c r="Z19">
        <v>308527582.01057398</v>
      </c>
      <c r="AA19">
        <v>-24815428.581801899</v>
      </c>
      <c r="AB19">
        <v>367076.80186723801</v>
      </c>
      <c r="AC19">
        <v>-1233014.2590858701</v>
      </c>
    </row>
    <row r="20" spans="2:29" x14ac:dyDescent="0.25">
      <c r="B20">
        <v>541506792.72959197</v>
      </c>
      <c r="C20">
        <v>261725253.107831</v>
      </c>
      <c r="D20">
        <v>-14554677.601134401</v>
      </c>
      <c r="E20">
        <v>694555.76426356798</v>
      </c>
      <c r="F20">
        <v>-1706870.9979213399</v>
      </c>
      <c r="I20">
        <v>289663442.25132</v>
      </c>
      <c r="J20">
        <v>111598128.46382099</v>
      </c>
      <c r="K20">
        <v>-7907072.7705079904</v>
      </c>
      <c r="L20">
        <v>394241.96738872898</v>
      </c>
      <c r="M20">
        <v>-678972.59990965505</v>
      </c>
      <c r="Q20">
        <v>949605468.76725805</v>
      </c>
      <c r="R20">
        <v>549864296.18133903</v>
      </c>
      <c r="S20">
        <v>-26198235.276203498</v>
      </c>
      <c r="T20">
        <v>1163067.3612100701</v>
      </c>
      <c r="U20">
        <v>-3677994.99418863</v>
      </c>
      <c r="Y20">
        <v>652252667.92181802</v>
      </c>
      <c r="Z20">
        <v>314876137.34860301</v>
      </c>
      <c r="AA20">
        <v>-19011825.786401201</v>
      </c>
      <c r="AB20">
        <v>812671.55062237498</v>
      </c>
      <c r="AC20">
        <v>-1443463.12059087</v>
      </c>
    </row>
    <row r="21" spans="2:29" x14ac:dyDescent="0.25">
      <c r="B21">
        <v>458999103.321612</v>
      </c>
      <c r="C21">
        <v>218901987.37889701</v>
      </c>
      <c r="D21">
        <v>14052194.470003299</v>
      </c>
      <c r="E21">
        <v>-133374.442280905</v>
      </c>
      <c r="F21">
        <v>-774431.56415982405</v>
      </c>
      <c r="I21">
        <v>246488211.91287401</v>
      </c>
      <c r="J21">
        <v>93605463.937225804</v>
      </c>
      <c r="K21">
        <v>9410903.3152220603</v>
      </c>
      <c r="L21">
        <v>-6108.4448247869695</v>
      </c>
      <c r="M21">
        <v>-207307.93449671601</v>
      </c>
      <c r="Q21">
        <v>815059210.67547297</v>
      </c>
      <c r="R21">
        <v>466236741.83491802</v>
      </c>
      <c r="S21">
        <v>17074248.784258001</v>
      </c>
      <c r="T21">
        <v>-196028.66906767801</v>
      </c>
      <c r="U21">
        <v>-1964557.32637566</v>
      </c>
      <c r="Y21">
        <v>573208823.52123594</v>
      </c>
      <c r="Z21">
        <v>272150650.21438199</v>
      </c>
      <c r="AA21">
        <v>17846343.535768799</v>
      </c>
      <c r="AB21">
        <v>-70639.696063985393</v>
      </c>
      <c r="AC21">
        <v>-520758.079316332</v>
      </c>
    </row>
    <row r="22" spans="2:29" x14ac:dyDescent="0.25">
      <c r="B22">
        <v>82567310.1074844</v>
      </c>
      <c r="C22">
        <v>51710975.356035598</v>
      </c>
      <c r="D22">
        <v>57158478.490489498</v>
      </c>
      <c r="E22">
        <v>-2347777.0796923102</v>
      </c>
      <c r="F22">
        <v>4862580.2877284205</v>
      </c>
      <c r="I22">
        <v>42944280.416914001</v>
      </c>
      <c r="J22">
        <v>23626695.955020599</v>
      </c>
      <c r="K22">
        <v>34771302.267134897</v>
      </c>
      <c r="L22">
        <v>-1033615.05912915</v>
      </c>
      <c r="M22">
        <v>2193136.99953447</v>
      </c>
      <c r="Q22">
        <v>152261635.1724</v>
      </c>
      <c r="R22">
        <v>106254144.736632</v>
      </c>
      <c r="S22">
        <v>85541119.134271294</v>
      </c>
      <c r="T22">
        <v>-4308284.7071580896</v>
      </c>
      <c r="U22">
        <v>9561706.7001932804</v>
      </c>
      <c r="Y22">
        <v>104143580.145539</v>
      </c>
      <c r="Z22">
        <v>63653938.025938503</v>
      </c>
      <c r="AA22">
        <v>74608232.085345805</v>
      </c>
      <c r="AB22">
        <v>-2451804.2382491501</v>
      </c>
      <c r="AC22">
        <v>5082576.9583697002</v>
      </c>
    </row>
    <row r="23" spans="2:29" x14ac:dyDescent="0.25">
      <c r="B23">
        <v>17640389.963176802</v>
      </c>
      <c r="C23">
        <v>23290274.7087682</v>
      </c>
      <c r="D23">
        <v>-30548823.7814123</v>
      </c>
      <c r="E23">
        <v>310358.04122464999</v>
      </c>
      <c r="F23">
        <v>1322015.3397876199</v>
      </c>
      <c r="I23">
        <v>8474321.8009926397</v>
      </c>
      <c r="J23">
        <v>11972616.3764692</v>
      </c>
      <c r="K23">
        <v>-18346829.964336999</v>
      </c>
      <c r="L23">
        <v>127868.083974461</v>
      </c>
      <c r="M23">
        <v>774359.271843847</v>
      </c>
      <c r="Q23">
        <v>34429086.690047197</v>
      </c>
      <c r="R23">
        <v>42608345.7624579</v>
      </c>
      <c r="S23">
        <v>-46428986.764569201</v>
      </c>
      <c r="T23">
        <v>460453.81244130601</v>
      </c>
      <c r="U23">
        <v>1897695.9840470599</v>
      </c>
      <c r="Y23">
        <v>21525408.125072099</v>
      </c>
      <c r="Z23">
        <v>27457169.856286202</v>
      </c>
      <c r="AA23">
        <v>-40859767.612310097</v>
      </c>
      <c r="AB23">
        <v>421840.37815896299</v>
      </c>
      <c r="AC23">
        <v>1416891.7121138701</v>
      </c>
    </row>
    <row r="24" spans="2:29" x14ac:dyDescent="0.25">
      <c r="B24">
        <v>323846482.61049402</v>
      </c>
      <c r="C24">
        <v>159642687.04720899</v>
      </c>
      <c r="D24">
        <v>-20220724.1563714</v>
      </c>
      <c r="E24">
        <v>191687.64560654599</v>
      </c>
      <c r="F24">
        <v>-1154621.4491991701</v>
      </c>
      <c r="I24">
        <v>174022505.190828</v>
      </c>
      <c r="J24">
        <v>69626790.356320798</v>
      </c>
      <c r="K24">
        <v>-12454252.7486945</v>
      </c>
      <c r="L24">
        <v>33793.445664581101</v>
      </c>
      <c r="M24">
        <v>-592542.27696243604</v>
      </c>
      <c r="Q24">
        <v>571665518.80353606</v>
      </c>
      <c r="R24">
        <v>333627547.31374902</v>
      </c>
      <c r="S24">
        <v>-30482720.478476699</v>
      </c>
      <c r="T24">
        <v>329471.44735684001</v>
      </c>
      <c r="U24">
        <v>-2044334.6111212799</v>
      </c>
      <c r="Y24">
        <v>411660203.00442702</v>
      </c>
      <c r="Z24">
        <v>201837091.840251</v>
      </c>
      <c r="AA24">
        <v>-27157588.978557698</v>
      </c>
      <c r="AB24">
        <v>218124.63383634001</v>
      </c>
      <c r="AC24">
        <v>-1068230.2593897199</v>
      </c>
    </row>
    <row r="25" spans="2:29" x14ac:dyDescent="0.25">
      <c r="B25">
        <v>492160712.71017098</v>
      </c>
      <c r="C25">
        <v>233769651.28485</v>
      </c>
      <c r="D25">
        <v>732615.32095894497</v>
      </c>
      <c r="E25">
        <v>87316.480507738597</v>
      </c>
      <c r="F25">
        <v>269964.669376062</v>
      </c>
      <c r="I25">
        <v>264515086.344731</v>
      </c>
      <c r="J25">
        <v>100115587.27021</v>
      </c>
      <c r="K25">
        <v>-76249.941679458701</v>
      </c>
      <c r="L25">
        <v>-17898.309779478099</v>
      </c>
      <c r="M25">
        <v>224913.06524563601</v>
      </c>
      <c r="Q25">
        <v>865603079.05709195</v>
      </c>
      <c r="R25">
        <v>492076288.65180999</v>
      </c>
      <c r="S25">
        <v>2586732.5578656001</v>
      </c>
      <c r="T25">
        <v>166537.74369285701</v>
      </c>
      <c r="U25">
        <v>418069.40273717197</v>
      </c>
      <c r="Y25">
        <v>622391353.70858896</v>
      </c>
      <c r="Z25">
        <v>294845824.91070199</v>
      </c>
      <c r="AA25">
        <v>543643.60319399496</v>
      </c>
      <c r="AB25">
        <v>36217.350252980301</v>
      </c>
      <c r="AC25">
        <v>606290.90882328898</v>
      </c>
    </row>
    <row r="26" spans="2:29" x14ac:dyDescent="0.25">
      <c r="B26">
        <v>542378183.60726297</v>
      </c>
      <c r="C26">
        <v>253656394.58261499</v>
      </c>
      <c r="D26">
        <v>9219470.0322440509</v>
      </c>
      <c r="E26">
        <v>-260478.65740600301</v>
      </c>
      <c r="F26">
        <v>566903.21883711405</v>
      </c>
      <c r="I26">
        <v>290982985.85466999</v>
      </c>
      <c r="J26">
        <v>107384488.340561</v>
      </c>
      <c r="K26">
        <v>5157915.1375471996</v>
      </c>
      <c r="L26">
        <v>-172682.71159066699</v>
      </c>
      <c r="M26">
        <v>384315.662288133</v>
      </c>
      <c r="Q26">
        <v>949028768.36281502</v>
      </c>
      <c r="R26">
        <v>534023554.33058798</v>
      </c>
      <c r="S26">
        <v>15567413.3631397</v>
      </c>
      <c r="T26">
        <v>-459554.8061931</v>
      </c>
      <c r="U26">
        <v>820241.95328614605</v>
      </c>
      <c r="Y26">
        <v>681333623.79599404</v>
      </c>
      <c r="Z26">
        <v>317764829.33520299</v>
      </c>
      <c r="AA26">
        <v>11763529.541128401</v>
      </c>
      <c r="AB26">
        <v>-339822.26276020199</v>
      </c>
      <c r="AC26">
        <v>992341.94430833706</v>
      </c>
    </row>
    <row r="27" spans="2:29" x14ac:dyDescent="0.25">
      <c r="B27">
        <v>559224152.66150999</v>
      </c>
      <c r="C27">
        <v>258714398.54203501</v>
      </c>
      <c r="D27">
        <v>7402494.5417032205</v>
      </c>
      <c r="E27">
        <v>-196958.26249591701</v>
      </c>
      <c r="F27">
        <v>339503.70668590203</v>
      </c>
      <c r="I27">
        <v>299504059.978737</v>
      </c>
      <c r="J27">
        <v>108553326.86632299</v>
      </c>
      <c r="K27">
        <v>4264221.0525462497</v>
      </c>
      <c r="L27">
        <v>-121721.93326911</v>
      </c>
      <c r="M27">
        <v>263950.46359957999</v>
      </c>
      <c r="Q27">
        <v>976093663.73807502</v>
      </c>
      <c r="R27">
        <v>545384694.93061197</v>
      </c>
      <c r="S27">
        <v>12105820.7950068</v>
      </c>
      <c r="T27">
        <v>-334394.10457012098</v>
      </c>
      <c r="U27">
        <v>440468.73740218597</v>
      </c>
      <c r="Y27">
        <v>699653165.26818001</v>
      </c>
      <c r="Z27">
        <v>322642854.28403598</v>
      </c>
      <c r="AA27">
        <v>9495476.5032374505</v>
      </c>
      <c r="AB27">
        <v>-245442.981392149</v>
      </c>
      <c r="AC27">
        <v>748885.70298467402</v>
      </c>
    </row>
    <row r="28" spans="2:29" x14ac:dyDescent="0.25">
      <c r="B28">
        <v>561820435.20368195</v>
      </c>
      <c r="C28">
        <v>258839679.723667</v>
      </c>
      <c r="D28" s="1">
        <v>-1.0562653187662399E-6</v>
      </c>
      <c r="E28" s="1">
        <v>8.8584783952683197E-8</v>
      </c>
      <c r="F28">
        <v>312418.69823351601</v>
      </c>
      <c r="I28">
        <v>300705254.004767</v>
      </c>
      <c r="J28">
        <v>108235534.61728001</v>
      </c>
      <c r="K28" s="1">
        <v>3.5228149499744198E-6</v>
      </c>
      <c r="L28" s="1">
        <v>-5.2157702157273902E-8</v>
      </c>
      <c r="M28">
        <v>246509.16294135599</v>
      </c>
      <c r="Q28">
        <v>979799048.24827302</v>
      </c>
      <c r="R28">
        <v>545969619.97383499</v>
      </c>
      <c r="S28" s="1">
        <v>-3.9989245124161201E-6</v>
      </c>
      <c r="T28" s="1">
        <v>-2.26660631597042E-7</v>
      </c>
      <c r="U28">
        <v>422522.422024792</v>
      </c>
      <c r="Y28">
        <v>702161501.50120199</v>
      </c>
      <c r="Z28">
        <v>322375442.26668501</v>
      </c>
      <c r="AA28" s="1">
        <v>2.1228188415989301E-6</v>
      </c>
      <c r="AB28" s="1">
        <v>-6.7444489104673298E-7</v>
      </c>
      <c r="AC28">
        <v>711894.16372702597</v>
      </c>
    </row>
    <row r="29" spans="2:29" x14ac:dyDescent="0.25">
      <c r="B29">
        <v>559224152.66154397</v>
      </c>
      <c r="C29">
        <v>258714398.54205799</v>
      </c>
      <c r="D29">
        <v>-7402494.5417036004</v>
      </c>
      <c r="E29">
        <v>196958.26249596299</v>
      </c>
      <c r="F29">
        <v>339503.70668757602</v>
      </c>
      <c r="I29">
        <v>299504059.97874397</v>
      </c>
      <c r="J29">
        <v>108553326.866318</v>
      </c>
      <c r="K29">
        <v>-4264221.0525446096</v>
      </c>
      <c r="L29">
        <v>121721.933268451</v>
      </c>
      <c r="M29">
        <v>263950.46359985002</v>
      </c>
      <c r="Q29">
        <v>976093663.73808801</v>
      </c>
      <c r="R29">
        <v>545384694.93062794</v>
      </c>
      <c r="S29">
        <v>-12105820.795005299</v>
      </c>
      <c r="T29">
        <v>334394.10457130999</v>
      </c>
      <c r="U29">
        <v>440468.737406481</v>
      </c>
      <c r="Y29">
        <v>699653165.26816905</v>
      </c>
      <c r="Z29">
        <v>322642854.28403002</v>
      </c>
      <c r="AA29">
        <v>-9495476.5032360796</v>
      </c>
      <c r="AB29">
        <v>245442.981392174</v>
      </c>
      <c r="AC29">
        <v>748885.70298464398</v>
      </c>
    </row>
    <row r="30" spans="2:29" x14ac:dyDescent="0.25">
      <c r="B30">
        <v>542378183.607252</v>
      </c>
      <c r="C30">
        <v>253656394.582607</v>
      </c>
      <c r="D30">
        <v>-9219470.0322448798</v>
      </c>
      <c r="E30">
        <v>260478.65740537399</v>
      </c>
      <c r="F30">
        <v>566903.21883639297</v>
      </c>
      <c r="I30">
        <v>290982985.85462999</v>
      </c>
      <c r="J30">
        <v>107384488.34053899</v>
      </c>
      <c r="K30">
        <v>-5157915.1375514297</v>
      </c>
      <c r="L30">
        <v>172682.71159092401</v>
      </c>
      <c r="M30">
        <v>384315.66228704201</v>
      </c>
      <c r="Q30">
        <v>949028768.36288202</v>
      </c>
      <c r="R30">
        <v>534023554.33063501</v>
      </c>
      <c r="S30">
        <v>-15567413.3631343</v>
      </c>
      <c r="T30">
        <v>459554.806192177</v>
      </c>
      <c r="U30">
        <v>820241.95328583696</v>
      </c>
      <c r="Y30">
        <v>681333623.79590797</v>
      </c>
      <c r="Z30">
        <v>317764829.33515</v>
      </c>
      <c r="AA30">
        <v>-11763529.541129</v>
      </c>
      <c r="AB30">
        <v>339822.26275886799</v>
      </c>
      <c r="AC30">
        <v>992341.94430943998</v>
      </c>
    </row>
    <row r="31" spans="2:29" x14ac:dyDescent="0.25">
      <c r="B31">
        <v>492160712.71014601</v>
      </c>
      <c r="C31">
        <v>233769651.28483501</v>
      </c>
      <c r="D31">
        <v>-732615.32096030004</v>
      </c>
      <c r="E31">
        <v>-87316.480507600107</v>
      </c>
      <c r="F31">
        <v>269964.669374611</v>
      </c>
      <c r="I31">
        <v>264515086.344679</v>
      </c>
      <c r="J31">
        <v>100115587.27018701</v>
      </c>
      <c r="K31">
        <v>76249.9416782435</v>
      </c>
      <c r="L31">
        <v>17898.309779599502</v>
      </c>
      <c r="M31">
        <v>224913.06524558901</v>
      </c>
      <c r="Q31">
        <v>865603079.05709195</v>
      </c>
      <c r="R31">
        <v>492076288.65180701</v>
      </c>
      <c r="S31">
        <v>-2586732.5578624601</v>
      </c>
      <c r="T31">
        <v>-166537.74369226099</v>
      </c>
      <c r="U31">
        <v>418069.40273512399</v>
      </c>
      <c r="Y31">
        <v>622391353.70855999</v>
      </c>
      <c r="Z31">
        <v>294845824.91068703</v>
      </c>
      <c r="AA31">
        <v>-543643.60319631197</v>
      </c>
      <c r="AB31">
        <v>-36217.3502522079</v>
      </c>
      <c r="AC31">
        <v>606290.90882196103</v>
      </c>
    </row>
    <row r="32" spans="2:29" x14ac:dyDescent="0.25">
      <c r="B32">
        <v>323846482.610457</v>
      </c>
      <c r="C32">
        <v>159642687.04718599</v>
      </c>
      <c r="D32">
        <v>20220724.1563721</v>
      </c>
      <c r="E32">
        <v>-191687.64560723599</v>
      </c>
      <c r="F32">
        <v>-1154621.4491991799</v>
      </c>
      <c r="I32">
        <v>174022505.19080299</v>
      </c>
      <c r="J32">
        <v>69626790.356311202</v>
      </c>
      <c r="K32">
        <v>12454252.748695601</v>
      </c>
      <c r="L32">
        <v>-33793.445664766703</v>
      </c>
      <c r="M32">
        <v>-592542.276962679</v>
      </c>
      <c r="Q32">
        <v>571665518.80356896</v>
      </c>
      <c r="R32">
        <v>333627547.31377</v>
      </c>
      <c r="S32">
        <v>30482720.478477798</v>
      </c>
      <c r="T32">
        <v>-329471.44735741999</v>
      </c>
      <c r="U32">
        <v>-2044334.6111218799</v>
      </c>
      <c r="Y32">
        <v>411660203.004439</v>
      </c>
      <c r="Z32">
        <v>201837091.840258</v>
      </c>
      <c r="AA32">
        <v>27157588.978553999</v>
      </c>
      <c r="AB32">
        <v>-218124.63383672401</v>
      </c>
      <c r="AC32">
        <v>-1068230.2593898601</v>
      </c>
    </row>
    <row r="33" spans="2:38" x14ac:dyDescent="0.25">
      <c r="B33">
        <v>17640389.963175699</v>
      </c>
      <c r="C33">
        <v>23290274.708768599</v>
      </c>
      <c r="D33">
        <v>30548823.781412601</v>
      </c>
      <c r="E33">
        <v>-310358.04122279701</v>
      </c>
      <c r="F33">
        <v>1322015.33978908</v>
      </c>
      <c r="I33">
        <v>8474321.8009921405</v>
      </c>
      <c r="J33">
        <v>11972616.376468699</v>
      </c>
      <c r="K33">
        <v>18346829.964337301</v>
      </c>
      <c r="L33">
        <v>-127868.08397365701</v>
      </c>
      <c r="M33">
        <v>774359.271844459</v>
      </c>
      <c r="Q33">
        <v>34429086.690046698</v>
      </c>
      <c r="R33">
        <v>42608345.762458198</v>
      </c>
      <c r="S33">
        <v>46428986.764567897</v>
      </c>
      <c r="T33">
        <v>-460453.81243929203</v>
      </c>
      <c r="U33">
        <v>1897695.9840488399</v>
      </c>
      <c r="Y33">
        <v>21525408.125071902</v>
      </c>
      <c r="Z33">
        <v>27457169.8562847</v>
      </c>
      <c r="AA33">
        <v>40859767.612302199</v>
      </c>
      <c r="AB33">
        <v>-421840.37815750198</v>
      </c>
      <c r="AC33">
        <v>1416891.7121131399</v>
      </c>
    </row>
    <row r="34" spans="2:38" x14ac:dyDescent="0.25">
      <c r="B34">
        <v>13430845.882374501</v>
      </c>
      <c r="C34">
        <v>20800995.881710701</v>
      </c>
      <c r="D34">
        <v>-18418108.5336437</v>
      </c>
      <c r="E34">
        <v>497236.08461165801</v>
      </c>
      <c r="F34">
        <v>-169532.34297492399</v>
      </c>
      <c r="I34">
        <v>6126144.6181847304</v>
      </c>
      <c r="J34">
        <v>10788699.362721</v>
      </c>
      <c r="K34">
        <v>-10945547.283051001</v>
      </c>
      <c r="L34">
        <v>207392.07916092101</v>
      </c>
      <c r="M34">
        <v>-84033.446842374906</v>
      </c>
      <c r="Q34">
        <v>27033703.4894877</v>
      </c>
      <c r="R34">
        <v>37624471.179110996</v>
      </c>
      <c r="S34">
        <v>-28896307.3830477</v>
      </c>
      <c r="T34">
        <v>841400.94219425705</v>
      </c>
      <c r="U34">
        <v>-385893.29554805701</v>
      </c>
      <c r="Y34">
        <v>16365479.5700572</v>
      </c>
      <c r="Z34">
        <v>24469552.7677132</v>
      </c>
      <c r="AA34">
        <v>-24371347.2319276</v>
      </c>
      <c r="AB34">
        <v>624550.92936584598</v>
      </c>
      <c r="AC34">
        <v>-134933.94203314101</v>
      </c>
    </row>
    <row r="35" spans="2:38" x14ac:dyDescent="0.25">
      <c r="B35">
        <v>273244262.565265</v>
      </c>
      <c r="C35">
        <v>137458738.94851699</v>
      </c>
      <c r="D35">
        <v>-14092099.7524438</v>
      </c>
      <c r="E35">
        <v>378606.58177122101</v>
      </c>
      <c r="F35">
        <v>-57321.9121172331</v>
      </c>
      <c r="I35">
        <v>146491892.74478701</v>
      </c>
      <c r="J35">
        <v>60378737.452188797</v>
      </c>
      <c r="K35">
        <v>-8557703.4195562992</v>
      </c>
      <c r="L35">
        <v>148992.470709908</v>
      </c>
      <c r="M35">
        <v>-40454.586172080497</v>
      </c>
      <c r="Q35">
        <v>484063054.62430298</v>
      </c>
      <c r="R35">
        <v>286200291.82108802</v>
      </c>
      <c r="S35">
        <v>-22024781.000997301</v>
      </c>
      <c r="T35">
        <v>637845.73267397203</v>
      </c>
      <c r="U35">
        <v>-16909.6627856503</v>
      </c>
      <c r="Y35">
        <v>349812510.69057</v>
      </c>
      <c r="Z35">
        <v>175319159.60214901</v>
      </c>
      <c r="AA35">
        <v>-18762408.927150499</v>
      </c>
      <c r="AB35">
        <v>464838.71520693798</v>
      </c>
      <c r="AC35">
        <v>-42038.674851568903</v>
      </c>
    </row>
    <row r="36" spans="2:38" x14ac:dyDescent="0.25">
      <c r="B36">
        <v>464277912.17815399</v>
      </c>
      <c r="C36">
        <v>221260886.19403201</v>
      </c>
      <c r="D36">
        <v>-4027422.5715189702</v>
      </c>
      <c r="E36">
        <v>-9483.5945571578704</v>
      </c>
      <c r="F36">
        <v>224530.578970061</v>
      </c>
      <c r="I36">
        <v>250021672.90281501</v>
      </c>
      <c r="J36">
        <v>95425262.731018499</v>
      </c>
      <c r="K36">
        <v>-2722611.0719008199</v>
      </c>
      <c r="L36">
        <v>-52190.065074014798</v>
      </c>
      <c r="M36">
        <v>135569.26404697401</v>
      </c>
      <c r="Q36">
        <v>820195073.35655797</v>
      </c>
      <c r="R36">
        <v>466384998.657336</v>
      </c>
      <c r="S36">
        <v>-6055204.5657787798</v>
      </c>
      <c r="T36">
        <v>-38905.199945589397</v>
      </c>
      <c r="U36">
        <v>428883.67958627798</v>
      </c>
      <c r="Y36">
        <v>594759515.97817302</v>
      </c>
      <c r="Z36">
        <v>283517229.97975498</v>
      </c>
      <c r="AA36">
        <v>-5562278.5838697804</v>
      </c>
      <c r="AB36">
        <v>-10532.1356486151</v>
      </c>
      <c r="AC36">
        <v>361941.72993578599</v>
      </c>
    </row>
    <row r="37" spans="2:38" x14ac:dyDescent="0.25">
      <c r="B37">
        <v>569363106.06088698</v>
      </c>
      <c r="C37">
        <v>264872359.84026</v>
      </c>
      <c r="D37">
        <v>2418712.0470589702</v>
      </c>
      <c r="E37">
        <v>-233097.21924639601</v>
      </c>
      <c r="F37">
        <v>394979.28548814502</v>
      </c>
      <c r="I37">
        <v>306769976.32625097</v>
      </c>
      <c r="J37">
        <v>112817058.299578</v>
      </c>
      <c r="K37">
        <v>1172151.8200201299</v>
      </c>
      <c r="L37">
        <v>-162753.39676739799</v>
      </c>
      <c r="M37">
        <v>257364.00573048199</v>
      </c>
      <c r="Q37">
        <v>1004500405.18516</v>
      </c>
      <c r="R37">
        <v>561829528.17450202</v>
      </c>
      <c r="S37">
        <v>4080916.4452786301</v>
      </c>
      <c r="T37">
        <v>-388143.78795613197</v>
      </c>
      <c r="U37">
        <v>737163.00735909701</v>
      </c>
      <c r="Y37">
        <v>727930244.17984295</v>
      </c>
      <c r="Z37">
        <v>339034619.22560298</v>
      </c>
      <c r="AA37">
        <v>3035941.0938333799</v>
      </c>
      <c r="AB37">
        <v>-288071.315506996</v>
      </c>
      <c r="AC37">
        <v>627504.29223280097</v>
      </c>
    </row>
    <row r="38" spans="2:38" ht="14.5" thickBot="1" x14ac:dyDescent="0.3">
      <c r="B38">
        <v>616864965.83745301</v>
      </c>
      <c r="C38">
        <v>282876246.615282</v>
      </c>
      <c r="D38">
        <v>3153705.868789</v>
      </c>
      <c r="E38">
        <v>-165580.82476703799</v>
      </c>
      <c r="F38">
        <v>670339.34652724396</v>
      </c>
      <c r="I38">
        <v>332293996.38647598</v>
      </c>
      <c r="J38">
        <v>119423044.32789899</v>
      </c>
      <c r="K38">
        <v>1741332.39996371</v>
      </c>
      <c r="L38">
        <v>-109470.531788889</v>
      </c>
      <c r="M38">
        <v>402988.01857625699</v>
      </c>
      <c r="Q38">
        <v>1086940681.95647</v>
      </c>
      <c r="R38">
        <v>602208964.36000395</v>
      </c>
      <c r="S38">
        <v>5137610.2321674004</v>
      </c>
      <c r="T38">
        <v>-273225.50013125601</v>
      </c>
      <c r="U38">
        <v>1253599.89678236</v>
      </c>
      <c r="Y38">
        <v>787099134.84822297</v>
      </c>
      <c r="Z38">
        <v>361421980.92321002</v>
      </c>
      <c r="AA38">
        <v>4103744.8429055298</v>
      </c>
      <c r="AB38">
        <v>-209201.05972773899</v>
      </c>
      <c r="AC38">
        <v>944126.59815320105</v>
      </c>
    </row>
    <row r="39" spans="2:38" ht="15" thickBot="1" x14ac:dyDescent="0.3">
      <c r="B39">
        <v>629645273.90069604</v>
      </c>
      <c r="C39">
        <v>287272316.85425198</v>
      </c>
      <c r="D39" s="1">
        <v>1.81566792889498E-6</v>
      </c>
      <c r="E39" s="1">
        <v>7.4804120231419802E-8</v>
      </c>
      <c r="F39">
        <v>754984.34928005305</v>
      </c>
      <c r="I39">
        <v>339131679.39751899</v>
      </c>
      <c r="J39">
        <v>120878258.30447599</v>
      </c>
      <c r="K39" s="1">
        <v>2.9016373446211202E-6</v>
      </c>
      <c r="L39" s="1">
        <v>-5.1919050747528704E-7</v>
      </c>
      <c r="M39">
        <v>446303.91141047201</v>
      </c>
      <c r="Q39">
        <v>1109116727.6998401</v>
      </c>
      <c r="R39">
        <v>612455331.18319499</v>
      </c>
      <c r="S39" s="1">
        <v>-1.97498593479395E-6</v>
      </c>
      <c r="T39" s="1">
        <v>1.21939228847623E-6</v>
      </c>
      <c r="U39">
        <v>1391426.14944274</v>
      </c>
      <c r="Y39">
        <v>802867783.24887204</v>
      </c>
      <c r="Z39">
        <v>366783444.86239499</v>
      </c>
      <c r="AA39" s="1">
        <v>2.0128500182181601E-6</v>
      </c>
      <c r="AB39" s="1">
        <v>-6.53002643957734E-7</v>
      </c>
      <c r="AC39">
        <v>1037766.395957</v>
      </c>
      <c r="AI39" s="60"/>
      <c r="AJ39" s="61"/>
      <c r="AK39" s="61"/>
      <c r="AL39" s="61"/>
    </row>
    <row r="40" spans="2:38" ht="15" thickBot="1" x14ac:dyDescent="0.3">
      <c r="B40">
        <v>616864965.837448</v>
      </c>
      <c r="C40">
        <v>282876246.61528301</v>
      </c>
      <c r="D40">
        <v>-3153705.8687885799</v>
      </c>
      <c r="E40">
        <v>165580.82476662999</v>
      </c>
      <c r="F40">
        <v>670339.34652769403</v>
      </c>
      <c r="I40">
        <v>332293996.38641202</v>
      </c>
      <c r="J40">
        <v>119423044.327856</v>
      </c>
      <c r="K40">
        <v>-1741332.3999617901</v>
      </c>
      <c r="L40">
        <v>109470.53178915499</v>
      </c>
      <c r="M40">
        <v>402988.01857485302</v>
      </c>
      <c r="Q40">
        <v>1086940681.9565001</v>
      </c>
      <c r="R40">
        <v>602208964.36003494</v>
      </c>
      <c r="S40">
        <v>-5137610.2321677497</v>
      </c>
      <c r="T40">
        <v>273225.50013043801</v>
      </c>
      <c r="U40">
        <v>1253599.8967808699</v>
      </c>
      <c r="Y40">
        <v>787099134.848194</v>
      </c>
      <c r="Z40">
        <v>361421980.92318702</v>
      </c>
      <c r="AA40">
        <v>-4103744.8429041598</v>
      </c>
      <c r="AB40">
        <v>209201.05972818899</v>
      </c>
      <c r="AC40">
        <v>944126.59815141698</v>
      </c>
      <c r="AI40" s="62"/>
      <c r="AJ40" s="63"/>
      <c r="AK40" s="63"/>
      <c r="AL40" s="63"/>
    </row>
    <row r="41" spans="2:38" ht="15" thickBot="1" x14ac:dyDescent="0.3">
      <c r="B41">
        <v>569363106.06086802</v>
      </c>
      <c r="C41">
        <v>264872359.84024599</v>
      </c>
      <c r="D41">
        <v>-2418712.04706374</v>
      </c>
      <c r="E41">
        <v>233097.219245377</v>
      </c>
      <c r="F41">
        <v>394979.28548695397</v>
      </c>
      <c r="I41">
        <v>306769976.32621598</v>
      </c>
      <c r="J41">
        <v>112817058.299558</v>
      </c>
      <c r="K41">
        <v>-1172151.8200231399</v>
      </c>
      <c r="L41">
        <v>162753.396767828</v>
      </c>
      <c r="M41">
        <v>257364.00572906199</v>
      </c>
      <c r="Q41">
        <v>1004500405.18511</v>
      </c>
      <c r="R41">
        <v>561829528.17447603</v>
      </c>
      <c r="S41">
        <v>-4080916.4452753798</v>
      </c>
      <c r="T41">
        <v>388143.787955345</v>
      </c>
      <c r="U41">
        <v>737163.00736092497</v>
      </c>
      <c r="Y41">
        <v>727930244.17986</v>
      </c>
      <c r="Z41">
        <v>339034619.22560698</v>
      </c>
      <c r="AA41">
        <v>-3035941.0938329799</v>
      </c>
      <c r="AB41">
        <v>288071.31550710899</v>
      </c>
      <c r="AC41">
        <v>627504.29223204497</v>
      </c>
      <c r="AI41" s="62"/>
      <c r="AJ41" s="63"/>
      <c r="AK41" s="63"/>
      <c r="AL41" s="63"/>
    </row>
    <row r="42" spans="2:38" ht="15" thickBot="1" x14ac:dyDescent="0.3">
      <c r="B42">
        <v>464277912.178123</v>
      </c>
      <c r="C42">
        <v>221260886.19401601</v>
      </c>
      <c r="D42">
        <v>4027422.5715154698</v>
      </c>
      <c r="E42">
        <v>9483.5945588064606</v>
      </c>
      <c r="F42">
        <v>224530.57897248099</v>
      </c>
      <c r="I42">
        <v>250021672.90278399</v>
      </c>
      <c r="J42">
        <v>95425262.731006101</v>
      </c>
      <c r="K42">
        <v>2722611.0718986299</v>
      </c>
      <c r="L42">
        <v>52190.065074471597</v>
      </c>
      <c r="M42">
        <v>135569.264046884</v>
      </c>
      <c r="Q42">
        <v>820195073.35659599</v>
      </c>
      <c r="R42">
        <v>466384998.65735799</v>
      </c>
      <c r="S42">
        <v>6055204.5657816799</v>
      </c>
      <c r="T42">
        <v>38905.199945622502</v>
      </c>
      <c r="U42">
        <v>428883.67958578002</v>
      </c>
      <c r="Y42">
        <v>594759515.97817194</v>
      </c>
      <c r="Z42">
        <v>283517229.97974902</v>
      </c>
      <c r="AA42">
        <v>5562278.5838718498</v>
      </c>
      <c r="AB42">
        <v>10532.1356493979</v>
      </c>
      <c r="AC42">
        <v>361941.72993263102</v>
      </c>
      <c r="AI42" s="62"/>
      <c r="AJ42" s="63"/>
      <c r="AK42" s="63"/>
      <c r="AL42" s="63"/>
    </row>
    <row r="43" spans="2:38" ht="15" thickBot="1" x14ac:dyDescent="0.3">
      <c r="B43">
        <v>273244262.56524003</v>
      </c>
      <c r="C43">
        <v>137458738.948504</v>
      </c>
      <c r="D43">
        <v>14092099.752446201</v>
      </c>
      <c r="E43">
        <v>-378606.58177227201</v>
      </c>
      <c r="F43">
        <v>-57321.912116381602</v>
      </c>
      <c r="I43">
        <v>146491892.74477601</v>
      </c>
      <c r="J43">
        <v>60378737.452185899</v>
      </c>
      <c r="K43">
        <v>8557703.4195570499</v>
      </c>
      <c r="L43">
        <v>-148992.47071037401</v>
      </c>
      <c r="M43">
        <v>-40454.586171773699</v>
      </c>
      <c r="Q43">
        <v>484063054.62431097</v>
      </c>
      <c r="R43">
        <v>286200291.82109201</v>
      </c>
      <c r="S43">
        <v>22024781.000997499</v>
      </c>
      <c r="T43">
        <v>-637845.73267481301</v>
      </c>
      <c r="U43">
        <v>-16909.662786794801</v>
      </c>
      <c r="Y43">
        <v>349812510.69052702</v>
      </c>
      <c r="Z43">
        <v>175319159.602121</v>
      </c>
      <c r="AA43">
        <v>18762408.927144799</v>
      </c>
      <c r="AB43">
        <v>-464838.71520805999</v>
      </c>
      <c r="AC43">
        <v>-42038.674856381796</v>
      </c>
      <c r="AI43" s="62"/>
      <c r="AJ43" s="63"/>
      <c r="AK43" s="63"/>
      <c r="AL43" s="63"/>
    </row>
    <row r="44" spans="2:38" ht="15" thickBot="1" x14ac:dyDescent="0.3">
      <c r="B44">
        <v>13430845.8823746</v>
      </c>
      <c r="C44">
        <v>20800995.881712001</v>
      </c>
      <c r="D44">
        <v>18418108.533647001</v>
      </c>
      <c r="E44">
        <v>-497236.08460959501</v>
      </c>
      <c r="F44">
        <v>-169532.34297549099</v>
      </c>
      <c r="I44">
        <v>6126144.6181839705</v>
      </c>
      <c r="J44">
        <v>10788699.3627203</v>
      </c>
      <c r="K44">
        <v>10945547.283051601</v>
      </c>
      <c r="L44">
        <v>-207392.07915959699</v>
      </c>
      <c r="M44">
        <v>-84033.446842183504</v>
      </c>
      <c r="Q44">
        <v>27033703.489486299</v>
      </c>
      <c r="R44">
        <v>37624471.179109797</v>
      </c>
      <c r="S44">
        <v>28896307.383045599</v>
      </c>
      <c r="T44">
        <v>-841400.94219257601</v>
      </c>
      <c r="U44">
        <v>-385893.29554655799</v>
      </c>
      <c r="Y44">
        <v>16365479.570056001</v>
      </c>
      <c r="Z44">
        <v>24469552.767714102</v>
      </c>
      <c r="AA44">
        <v>24371347.231918901</v>
      </c>
      <c r="AB44">
        <v>-624550.92936326598</v>
      </c>
      <c r="AC44">
        <v>-134933.942028691</v>
      </c>
      <c r="AI44" s="62"/>
      <c r="AJ44" s="63"/>
      <c r="AK44" s="63"/>
      <c r="AL44" s="63"/>
    </row>
    <row r="45" spans="2:38" ht="15" thickBot="1" x14ac:dyDescent="0.3">
      <c r="B45">
        <v>11408399.222798601</v>
      </c>
      <c r="C45">
        <v>19914511.1814695</v>
      </c>
      <c r="D45">
        <v>-8740214.9484639503</v>
      </c>
      <c r="E45">
        <v>487077.25917094899</v>
      </c>
      <c r="F45">
        <v>-57085.919390473202</v>
      </c>
      <c r="I45">
        <v>5029281.8064471604</v>
      </c>
      <c r="J45">
        <v>10392168.2374523</v>
      </c>
      <c r="K45">
        <v>-5178569.2644107901</v>
      </c>
      <c r="L45">
        <v>210626.63965282301</v>
      </c>
      <c r="M45">
        <v>-30951.8389643433</v>
      </c>
      <c r="Q45">
        <v>23615176.249439798</v>
      </c>
      <c r="R45">
        <v>35853112.680344701</v>
      </c>
      <c r="S45">
        <v>-13921160.133906599</v>
      </c>
      <c r="T45">
        <v>829196.72553967999</v>
      </c>
      <c r="U45">
        <v>-82234.879623656103</v>
      </c>
      <c r="Y45">
        <v>13692391.284533501</v>
      </c>
      <c r="Z45">
        <v>23285744.721896499</v>
      </c>
      <c r="AA45">
        <v>-11409241.9156349</v>
      </c>
      <c r="AB45">
        <v>617492.20398015401</v>
      </c>
      <c r="AC45">
        <v>-55462.606726092403</v>
      </c>
      <c r="AI45" s="62"/>
      <c r="AJ45" s="63"/>
      <c r="AK45" s="63"/>
      <c r="AL45" s="63"/>
    </row>
    <row r="46" spans="2:38" ht="15" thickBot="1" x14ac:dyDescent="0.3">
      <c r="B46">
        <v>253349865.254509</v>
      </c>
      <c r="C46">
        <v>128961796.85104799</v>
      </c>
      <c r="D46">
        <v>-6979430.0501268404</v>
      </c>
      <c r="E46">
        <v>358869.60840134101</v>
      </c>
      <c r="F46">
        <v>-5849.06643388869</v>
      </c>
      <c r="I46">
        <v>135755109.090013</v>
      </c>
      <c r="J46">
        <v>56880760.043095797</v>
      </c>
      <c r="K46">
        <v>-4207765.4488068204</v>
      </c>
      <c r="L46">
        <v>143905.76479499499</v>
      </c>
      <c r="M46">
        <v>-7853.7914124482204</v>
      </c>
      <c r="Q46">
        <v>450745175.24907899</v>
      </c>
      <c r="R46">
        <v>268671272.37436301</v>
      </c>
      <c r="S46">
        <v>-11122737.3838537</v>
      </c>
      <c r="T46">
        <v>607636.629846817</v>
      </c>
      <c r="U46">
        <v>18420.953251106501</v>
      </c>
      <c r="Y46">
        <v>323990599.85943103</v>
      </c>
      <c r="Z46">
        <v>164503032.75007799</v>
      </c>
      <c r="AA46">
        <v>-9178649.9085748401</v>
      </c>
      <c r="AB46">
        <v>456639.300093895</v>
      </c>
      <c r="AC46">
        <v>-6511.2131983253403</v>
      </c>
      <c r="AI46" s="62"/>
      <c r="AJ46" s="63"/>
      <c r="AK46" s="63"/>
      <c r="AL46" s="63"/>
    </row>
    <row r="47" spans="2:38" ht="15" thickBot="1" x14ac:dyDescent="0.3">
      <c r="B47">
        <v>450906454.59728998</v>
      </c>
      <c r="C47">
        <v>216222971.237221</v>
      </c>
      <c r="D47">
        <v>-3026070.85202963</v>
      </c>
      <c r="E47">
        <v>65046.016180488397</v>
      </c>
      <c r="F47">
        <v>30453.8823777158</v>
      </c>
      <c r="I47">
        <v>242933338.771501</v>
      </c>
      <c r="J47">
        <v>93652815.386623502</v>
      </c>
      <c r="K47">
        <v>-1957663.47307172</v>
      </c>
      <c r="L47">
        <v>-11832.397944906799</v>
      </c>
      <c r="M47">
        <v>17252.699664681801</v>
      </c>
      <c r="Q47">
        <v>800154933.48732698</v>
      </c>
      <c r="R47">
        <v>456779134.30416697</v>
      </c>
      <c r="S47">
        <v>-4845117.0034220796</v>
      </c>
      <c r="T47">
        <v>118345.966827129</v>
      </c>
      <c r="U47">
        <v>112312.784390318</v>
      </c>
      <c r="Y47">
        <v>577673489.28656602</v>
      </c>
      <c r="Z47">
        <v>277569158.24170798</v>
      </c>
      <c r="AA47">
        <v>-4038733.2499903101</v>
      </c>
      <c r="AB47">
        <v>89671.671151719696</v>
      </c>
      <c r="AC47">
        <v>57379.428286498398</v>
      </c>
      <c r="AI47" s="62"/>
      <c r="AJ47" s="63"/>
      <c r="AK47" s="63"/>
      <c r="AL47" s="63"/>
    </row>
    <row r="48" spans="2:38" ht="15" thickBot="1" x14ac:dyDescent="0.3">
      <c r="B48">
        <v>582295569.94056106</v>
      </c>
      <c r="C48">
        <v>271737653.85419703</v>
      </c>
      <c r="D48">
        <v>116267.114911653</v>
      </c>
      <c r="E48">
        <v>-100172.771569939</v>
      </c>
      <c r="F48">
        <v>241705.28115045599</v>
      </c>
      <c r="I48">
        <v>314488851.87967801</v>
      </c>
      <c r="J48">
        <v>116381503.58053</v>
      </c>
      <c r="K48">
        <v>-82528.799637091404</v>
      </c>
      <c r="L48">
        <v>-93091.132561886698</v>
      </c>
      <c r="M48">
        <v>141949.81778839999</v>
      </c>
      <c r="Q48">
        <v>1032743074.35711</v>
      </c>
      <c r="R48">
        <v>578643961.53798199</v>
      </c>
      <c r="S48">
        <v>180891.99922358399</v>
      </c>
      <c r="T48">
        <v>-150143.14728794101</v>
      </c>
      <c r="U48">
        <v>504552.99277297</v>
      </c>
      <c r="Y48">
        <v>745950255.32528901</v>
      </c>
      <c r="Z48">
        <v>349238370.85064399</v>
      </c>
      <c r="AA48">
        <v>131267.27876660301</v>
      </c>
      <c r="AB48">
        <v>-126752.039998486</v>
      </c>
      <c r="AC48">
        <v>319419.709605065</v>
      </c>
      <c r="AI48" s="62"/>
      <c r="AJ48" s="63"/>
      <c r="AK48" s="63"/>
      <c r="AL48" s="63"/>
    </row>
    <row r="49" spans="2:29" x14ac:dyDescent="0.25">
      <c r="B49">
        <v>652001070.14305305</v>
      </c>
      <c r="C49">
        <v>299519738.84134698</v>
      </c>
      <c r="D49">
        <v>978047.50350117194</v>
      </c>
      <c r="E49">
        <v>-116171.553504824</v>
      </c>
      <c r="F49">
        <v>405165.429973925</v>
      </c>
      <c r="I49">
        <v>352494501.13046598</v>
      </c>
      <c r="J49">
        <v>127273871.43585999</v>
      </c>
      <c r="K49">
        <v>498607.77282406599</v>
      </c>
      <c r="L49">
        <v>-84274.992982273994</v>
      </c>
      <c r="M49">
        <v>233943.52552899101</v>
      </c>
      <c r="Q49">
        <v>1156092735.98335</v>
      </c>
      <c r="R49">
        <v>641040630.98906898</v>
      </c>
      <c r="S49">
        <v>1571796.87758287</v>
      </c>
      <c r="T49">
        <v>-186063.63715133301</v>
      </c>
      <c r="U49">
        <v>780142.13508329995</v>
      </c>
      <c r="Y49">
        <v>834698731.78046095</v>
      </c>
      <c r="Z49">
        <v>384817713.45787102</v>
      </c>
      <c r="AA49">
        <v>1292322.9636522101</v>
      </c>
      <c r="AB49">
        <v>-147478.728889208</v>
      </c>
      <c r="AC49">
        <v>518361.023256691</v>
      </c>
    </row>
    <row r="50" spans="2:29" x14ac:dyDescent="0.25">
      <c r="B50">
        <v>673338182.31714499</v>
      </c>
      <c r="C50">
        <v>307650902.39384502</v>
      </c>
      <c r="D50" s="1">
        <v>6.0925958678126303E-7</v>
      </c>
      <c r="E50" s="1">
        <v>2.77919752988964E-7</v>
      </c>
      <c r="F50">
        <v>412602.51324829302</v>
      </c>
      <c r="I50">
        <v>364125497.93573803</v>
      </c>
      <c r="J50">
        <v>130344725.931569</v>
      </c>
      <c r="K50" s="1">
        <v>-5.1567985792644301E-7</v>
      </c>
      <c r="L50" s="1">
        <v>-6.6436950874049195E-7</v>
      </c>
      <c r="M50">
        <v>240473.96634360799</v>
      </c>
      <c r="Q50">
        <v>1193827601.2490799</v>
      </c>
      <c r="R50">
        <v>659631794.44488394</v>
      </c>
      <c r="S50" s="1">
        <v>-9.5437280833721203E-7</v>
      </c>
      <c r="T50" s="1">
        <v>6.4640698838047704E-7</v>
      </c>
      <c r="U50">
        <v>793082.76762283396</v>
      </c>
      <c r="Y50">
        <v>861668260.21344399</v>
      </c>
      <c r="Z50">
        <v>395128662.287597</v>
      </c>
      <c r="AA50" s="1">
        <v>-6.7859218688681701E-7</v>
      </c>
      <c r="AB50" s="1">
        <v>-5.4891279432922602E-7</v>
      </c>
      <c r="AC50">
        <v>532832.10941326199</v>
      </c>
    </row>
    <row r="51" spans="2:29" x14ac:dyDescent="0.25">
      <c r="B51">
        <v>652001070.14300394</v>
      </c>
      <c r="C51">
        <v>299519738.84131801</v>
      </c>
      <c r="D51">
        <v>-978047.50350235705</v>
      </c>
      <c r="E51">
        <v>116171.553504048</v>
      </c>
      <c r="F51">
        <v>405165.42997440603</v>
      </c>
      <c r="I51">
        <v>352494501.13041002</v>
      </c>
      <c r="J51">
        <v>127273871.435821</v>
      </c>
      <c r="K51">
        <v>-498607.77282541199</v>
      </c>
      <c r="L51">
        <v>84274.992982332406</v>
      </c>
      <c r="M51">
        <v>233943.525529623</v>
      </c>
      <c r="Q51">
        <v>1156092735.9833601</v>
      </c>
      <c r="R51">
        <v>641040630.98908305</v>
      </c>
      <c r="S51">
        <v>-1571796.87758806</v>
      </c>
      <c r="T51">
        <v>186063.637151909</v>
      </c>
      <c r="U51">
        <v>780142.13508592802</v>
      </c>
      <c r="Y51">
        <v>834698731.780406</v>
      </c>
      <c r="Z51">
        <v>384817713.45783401</v>
      </c>
      <c r="AA51">
        <v>-1292322.96365231</v>
      </c>
      <c r="AB51">
        <v>147478.728889627</v>
      </c>
      <c r="AC51">
        <v>518361.02325803501</v>
      </c>
    </row>
    <row r="52" spans="2:29" x14ac:dyDescent="0.25">
      <c r="B52">
        <v>582295569.94052196</v>
      </c>
      <c r="C52">
        <v>271737653.85417497</v>
      </c>
      <c r="D52">
        <v>-116267.11491475</v>
      </c>
      <c r="E52">
        <v>100172.771570086</v>
      </c>
      <c r="F52">
        <v>241705.28114932601</v>
      </c>
      <c r="I52">
        <v>314488851.87960303</v>
      </c>
      <c r="J52">
        <v>116381503.58048999</v>
      </c>
      <c r="K52">
        <v>82528.7996366671</v>
      </c>
      <c r="L52">
        <v>93091.132562223997</v>
      </c>
      <c r="M52">
        <v>141949.81778905701</v>
      </c>
      <c r="Q52">
        <v>1032743074.35717</v>
      </c>
      <c r="R52">
        <v>578643961.53802395</v>
      </c>
      <c r="S52">
        <v>-180891.99922010599</v>
      </c>
      <c r="T52">
        <v>150143.14728607601</v>
      </c>
      <c r="U52">
        <v>504552.99277505802</v>
      </c>
      <c r="Y52">
        <v>745950255.32518494</v>
      </c>
      <c r="Z52">
        <v>349238370.850582</v>
      </c>
      <c r="AA52">
        <v>-131267.278765222</v>
      </c>
      <c r="AB52">
        <v>126752.039998439</v>
      </c>
      <c r="AC52">
        <v>319419.70960851398</v>
      </c>
    </row>
    <row r="53" spans="2:29" x14ac:dyDescent="0.25">
      <c r="B53">
        <v>450906454.59729499</v>
      </c>
      <c r="C53">
        <v>216222971.23722899</v>
      </c>
      <c r="D53">
        <v>3026070.8520302898</v>
      </c>
      <c r="E53">
        <v>-65046.016179548802</v>
      </c>
      <c r="F53">
        <v>30453.8823770524</v>
      </c>
      <c r="I53">
        <v>242933338.77148899</v>
      </c>
      <c r="J53">
        <v>93652815.386623606</v>
      </c>
      <c r="K53">
        <v>1957663.47307351</v>
      </c>
      <c r="L53">
        <v>11832.3979456214</v>
      </c>
      <c r="M53">
        <v>17252.699665279499</v>
      </c>
      <c r="Q53">
        <v>800154933.48737097</v>
      </c>
      <c r="R53">
        <v>456779134.30418801</v>
      </c>
      <c r="S53">
        <v>4845117.0034286203</v>
      </c>
      <c r="T53">
        <v>-118345.966825793</v>
      </c>
      <c r="U53">
        <v>112312.784387098</v>
      </c>
      <c r="Y53">
        <v>577673489.286484</v>
      </c>
      <c r="Z53">
        <v>277569158.24165702</v>
      </c>
      <c r="AA53">
        <v>4038733.2499901298</v>
      </c>
      <c r="AB53">
        <v>-89671.671151760194</v>
      </c>
      <c r="AC53">
        <v>57379.428287764298</v>
      </c>
    </row>
    <row r="54" spans="2:29" x14ac:dyDescent="0.25">
      <c r="B54">
        <v>253349865.25453499</v>
      </c>
      <c r="C54">
        <v>128961796.851062</v>
      </c>
      <c r="D54">
        <v>6979430.0501288604</v>
      </c>
      <c r="E54">
        <v>-358869.60840245499</v>
      </c>
      <c r="F54">
        <v>-5849.0664341074698</v>
      </c>
      <c r="I54">
        <v>135755109.09000799</v>
      </c>
      <c r="J54">
        <v>56880760.043093801</v>
      </c>
      <c r="K54">
        <v>4207765.4488075497</v>
      </c>
      <c r="L54">
        <v>-143905.764795233</v>
      </c>
      <c r="M54">
        <v>-7853.7914123603696</v>
      </c>
      <c r="Q54">
        <v>450745175.249084</v>
      </c>
      <c r="R54">
        <v>268671272.37436002</v>
      </c>
      <c r="S54">
        <v>11122737.383853</v>
      </c>
      <c r="T54">
        <v>-607636.62984705996</v>
      </c>
      <c r="U54">
        <v>18420.953250066701</v>
      </c>
      <c r="Y54">
        <v>323990599.859384</v>
      </c>
      <c r="Z54">
        <v>164503032.75004801</v>
      </c>
      <c r="AA54">
        <v>9178649.9085742999</v>
      </c>
      <c r="AB54">
        <v>-456639.30009368801</v>
      </c>
      <c r="AC54">
        <v>-6511.2131972565003</v>
      </c>
    </row>
    <row r="55" spans="2:29" x14ac:dyDescent="0.25">
      <c r="B55">
        <v>11408399.222798999</v>
      </c>
      <c r="C55">
        <v>19914511.1814701</v>
      </c>
      <c r="D55">
        <v>8740214.9484656993</v>
      </c>
      <c r="E55">
        <v>-487077.25916941301</v>
      </c>
      <c r="F55">
        <v>-57085.919389773597</v>
      </c>
      <c r="I55">
        <v>5029281.8064472098</v>
      </c>
      <c r="J55">
        <v>10392168.237452099</v>
      </c>
      <c r="K55">
        <v>5178569.2644104799</v>
      </c>
      <c r="L55">
        <v>-210626.63965193499</v>
      </c>
      <c r="M55">
        <v>-30951.838963994</v>
      </c>
      <c r="Q55">
        <v>23615176.249439899</v>
      </c>
      <c r="R55">
        <v>35853112.680346303</v>
      </c>
      <c r="S55">
        <v>13921160.133904099</v>
      </c>
      <c r="T55">
        <v>-829196.72553638101</v>
      </c>
      <c r="U55">
        <v>-82234.879623560104</v>
      </c>
      <c r="Y55">
        <v>13692391.284530999</v>
      </c>
      <c r="Z55">
        <v>23285744.721895199</v>
      </c>
      <c r="AA55">
        <v>11409241.9156364</v>
      </c>
      <c r="AB55">
        <v>-617492.20397790498</v>
      </c>
      <c r="AC55">
        <v>-55462.606729633597</v>
      </c>
    </row>
    <row r="56" spans="2:29" x14ac:dyDescent="0.25">
      <c r="B56" s="2">
        <v>11096666.570405301</v>
      </c>
      <c r="C56" s="2">
        <v>19731279.775598299</v>
      </c>
      <c r="D56" s="58">
        <v>2.5127810658886999E-6</v>
      </c>
      <c r="E56" s="2">
        <v>498365.91186583799</v>
      </c>
      <c r="F56" s="58">
        <v>1.7455167835578299E-6</v>
      </c>
      <c r="I56" s="2">
        <v>4868809.9948560102</v>
      </c>
      <c r="J56" s="2">
        <v>10311902.325957401</v>
      </c>
      <c r="K56" s="58">
        <v>-1.49697007145733E-6</v>
      </c>
      <c r="L56" s="2">
        <v>218038.71115774501</v>
      </c>
      <c r="M56" s="58">
        <v>-1.5089317457750399E-6</v>
      </c>
      <c r="Q56" s="2">
        <v>23037578.550207499</v>
      </c>
      <c r="R56" s="2">
        <v>35468126.577672899</v>
      </c>
      <c r="S56" s="58">
        <v>-2.5526969693601102E-6</v>
      </c>
      <c r="T56" s="2">
        <v>851149.621002845</v>
      </c>
      <c r="U56" s="58">
        <v>1.1118245311081401E-6</v>
      </c>
      <c r="Y56" s="2">
        <v>13269071.6746381</v>
      </c>
      <c r="Z56" s="2">
        <v>23031517.347031999</v>
      </c>
      <c r="AA56" s="58">
        <v>1.2659147614613201E-6</v>
      </c>
      <c r="AB56" s="2">
        <v>630039.60600858601</v>
      </c>
      <c r="AC56" s="58">
        <v>2.0484731066972E-6</v>
      </c>
    </row>
    <row r="57" spans="2:29" x14ac:dyDescent="0.25">
      <c r="B57" s="2">
        <v>247467444.43794399</v>
      </c>
      <c r="C57" s="2">
        <v>126546284.440061</v>
      </c>
      <c r="D57" s="58">
        <v>2.4558830773457902E-6</v>
      </c>
      <c r="E57" s="2">
        <v>362129.83945175598</v>
      </c>
      <c r="F57" s="58">
        <v>-9.6406802185811102E-7</v>
      </c>
      <c r="I57" s="2">
        <v>132573668.961338</v>
      </c>
      <c r="J57" s="2">
        <v>55894622.0759051</v>
      </c>
      <c r="K57" s="58">
        <v>-2.733722794801E-7</v>
      </c>
      <c r="L57" s="2">
        <v>145808.863473648</v>
      </c>
      <c r="M57" s="58">
        <v>8.0290556070394803E-7</v>
      </c>
      <c r="Q57" s="2">
        <v>441043498.13440102</v>
      </c>
      <c r="R57" s="2">
        <v>263750497.50678301</v>
      </c>
      <c r="S57" s="58">
        <v>-3.3668620744720101E-6</v>
      </c>
      <c r="T57" s="2">
        <v>620810.09909792698</v>
      </c>
      <c r="U57" s="58">
        <v>-3.0892988434061397E-7</v>
      </c>
      <c r="Y57" s="2">
        <v>316074889.47352302</v>
      </c>
      <c r="Z57" s="2">
        <v>161277261.258656</v>
      </c>
      <c r="AA57" s="58">
        <v>3.7224526749923799E-7</v>
      </c>
      <c r="AB57" s="2">
        <v>461605.278093478</v>
      </c>
      <c r="AC57" s="58">
        <v>-1.50496634887531E-6</v>
      </c>
    </row>
    <row r="58" spans="2:29" x14ac:dyDescent="0.25">
      <c r="B58" s="2">
        <v>446556621.57515299</v>
      </c>
      <c r="C58" s="2">
        <v>214664937.81129599</v>
      </c>
      <c r="D58" s="58">
        <v>2.0579891497618502E-6</v>
      </c>
      <c r="E58" s="2">
        <v>95948.729996009002</v>
      </c>
      <c r="F58" s="58">
        <v>-1.59634510055184E-8</v>
      </c>
      <c r="I58" s="2">
        <v>240614486.13526601</v>
      </c>
      <c r="J58" s="2">
        <v>93105167.236141697</v>
      </c>
      <c r="K58" s="58">
        <v>3.8738562579965202E-6</v>
      </c>
      <c r="L58" s="2">
        <v>5714.8782874981398</v>
      </c>
      <c r="M58" s="58">
        <v>1.3168464647606E-6</v>
      </c>
      <c r="Q58" s="2">
        <v>793802828.78917801</v>
      </c>
      <c r="R58" s="2">
        <v>453932499.92403102</v>
      </c>
      <c r="S58" s="58">
        <v>1.0572215387583101E-6</v>
      </c>
      <c r="T58" s="2">
        <v>180312.21078241299</v>
      </c>
      <c r="U58" s="58">
        <v>1.81002542376518E-6</v>
      </c>
      <c r="Y58" s="2">
        <v>571507038.79202604</v>
      </c>
      <c r="Z58" s="2">
        <v>275425683.67706299</v>
      </c>
      <c r="AA58" s="58">
        <v>1.2968457667739101E-6</v>
      </c>
      <c r="AB58" s="2">
        <v>127433.83299891801</v>
      </c>
      <c r="AC58" s="58">
        <v>-9.1709080152213605E-7</v>
      </c>
    </row>
    <row r="59" spans="2:29" x14ac:dyDescent="0.25">
      <c r="B59" s="2">
        <v>585397970.467327</v>
      </c>
      <c r="C59" s="2">
        <v>273650457.55051601</v>
      </c>
      <c r="D59" s="58">
        <v>5.5004784371703895E-7</v>
      </c>
      <c r="E59" s="2">
        <v>-72838.581255086203</v>
      </c>
      <c r="F59" s="58">
        <v>-2.8025242500007199E-6</v>
      </c>
      <c r="I59" s="2">
        <v>316379215.481884</v>
      </c>
      <c r="J59" s="2">
        <v>117424380.63305999</v>
      </c>
      <c r="K59" s="58">
        <v>2.5156186893582302E-6</v>
      </c>
      <c r="L59" s="2">
        <v>-77813.473678841896</v>
      </c>
      <c r="M59" s="58">
        <v>-4.9518348532728904E-7</v>
      </c>
      <c r="Q59" s="2">
        <v>1040141201.93839</v>
      </c>
      <c r="R59" s="2">
        <v>583470504.21600401</v>
      </c>
      <c r="S59" s="58">
        <v>2.2592284949496401E-6</v>
      </c>
      <c r="T59" s="2">
        <v>-102878.135995237</v>
      </c>
      <c r="U59" s="58">
        <v>-1.5512923710048201E-6</v>
      </c>
      <c r="Y59" s="2">
        <v>749561903.83599699</v>
      </c>
      <c r="Z59" s="2">
        <v>351721440.91350299</v>
      </c>
      <c r="AA59" s="58">
        <v>2.3398097255267199E-6</v>
      </c>
      <c r="AB59" s="2">
        <v>-91064.273101562401</v>
      </c>
      <c r="AC59" s="58">
        <v>4.8163201427087198E-7</v>
      </c>
    </row>
    <row r="60" spans="2:29" x14ac:dyDescent="0.25">
      <c r="B60" s="2">
        <v>662664456.436324</v>
      </c>
      <c r="C60" s="2">
        <v>304865932.58209598</v>
      </c>
      <c r="D60" s="58">
        <v>-4.0070390241453399E-6</v>
      </c>
      <c r="E60" s="2">
        <v>-106476.010361286</v>
      </c>
      <c r="F60" s="58">
        <v>-1.7029174159688399E-7</v>
      </c>
      <c r="I60" s="2">
        <v>358653216.06860399</v>
      </c>
      <c r="J60" s="2">
        <v>129851665.043514</v>
      </c>
      <c r="K60" s="58">
        <v>-5.9046669775852902E-7</v>
      </c>
      <c r="L60" s="2">
        <v>-79066.336131449803</v>
      </c>
      <c r="M60" s="58">
        <v>-7.34024979465175E-7</v>
      </c>
      <c r="Q60" s="2">
        <v>1177405523.97175</v>
      </c>
      <c r="R60" s="2">
        <v>653516186.74114704</v>
      </c>
      <c r="S60" s="58">
        <v>-7.7294316724874106E-8</v>
      </c>
      <c r="T60" s="2">
        <v>-166765.71950536399</v>
      </c>
      <c r="U60" s="58">
        <v>4.4705939217237798E-7</v>
      </c>
      <c r="Y60" s="2">
        <v>848291742.36593795</v>
      </c>
      <c r="Z60" s="2">
        <v>391883360.17828602</v>
      </c>
      <c r="AA60" s="58">
        <v>2.8730610210914199E-6</v>
      </c>
      <c r="AB60" s="2">
        <v>-133401.51425011299</v>
      </c>
      <c r="AC60" s="58">
        <v>2.37126641877694E-7</v>
      </c>
    </row>
    <row r="61" spans="2:29" x14ac:dyDescent="0.25">
      <c r="B61" s="2">
        <v>686983111.57355499</v>
      </c>
      <c r="C61" s="2">
        <v>314332825.80564302</v>
      </c>
      <c r="D61" s="58">
        <v>-2.93364337267121E-6</v>
      </c>
      <c r="E61" s="58">
        <v>-8.8170963863376496E-7</v>
      </c>
      <c r="F61" s="58">
        <v>2.0129550648562098E-6</v>
      </c>
      <c r="I61" s="2">
        <v>371970022.48542398</v>
      </c>
      <c r="J61" s="2">
        <v>133513493.66617499</v>
      </c>
      <c r="K61" s="58">
        <v>-1.6928125887716299E-6</v>
      </c>
      <c r="L61" s="58">
        <v>-1.1055581126129299E-6</v>
      </c>
      <c r="M61" s="58">
        <v>1.11273664060718E-6</v>
      </c>
      <c r="Q61" s="2">
        <v>1220558871.66273</v>
      </c>
      <c r="R61" s="2">
        <v>675061970.92941594</v>
      </c>
      <c r="S61" s="58">
        <v>8.5797751125937804E-7</v>
      </c>
      <c r="T61" s="58">
        <v>-4.3182262743357601E-7</v>
      </c>
      <c r="U61" s="58">
        <v>5.4892734624445396E-7</v>
      </c>
      <c r="Y61" s="2">
        <v>879225879.03640997</v>
      </c>
      <c r="Z61" s="2">
        <v>403986910.04509598</v>
      </c>
      <c r="AA61" s="58">
        <v>2.5959017193599699E-6</v>
      </c>
      <c r="AB61" s="58">
        <v>-5.8563091442920299E-7</v>
      </c>
      <c r="AC61" s="58">
        <v>-1.3162025425117501E-6</v>
      </c>
    </row>
    <row r="62" spans="2:29" x14ac:dyDescent="0.25">
      <c r="B62" s="2">
        <v>662664456.43630302</v>
      </c>
      <c r="C62" s="2">
        <v>304865932.58208299</v>
      </c>
      <c r="D62" s="58">
        <v>1.9345716282259698E-6</v>
      </c>
      <c r="E62" s="2">
        <v>106476.010361283</v>
      </c>
      <c r="F62" s="58">
        <v>3.1111667340155699E-6</v>
      </c>
      <c r="I62" s="2">
        <v>358653216.06860298</v>
      </c>
      <c r="J62" s="2">
        <v>129851665.043501</v>
      </c>
      <c r="K62" s="58">
        <v>-2.43728663917864E-6</v>
      </c>
      <c r="L62" s="2">
        <v>79066.3361319143</v>
      </c>
      <c r="M62" s="58">
        <v>3.1261879485100502E-7</v>
      </c>
      <c r="Q62" s="2">
        <v>1177405523.9718201</v>
      </c>
      <c r="R62" s="2">
        <v>653516186.741202</v>
      </c>
      <c r="S62" s="58">
        <v>-6.6717257141135601E-7</v>
      </c>
      <c r="T62" s="2">
        <v>166765.71950715501</v>
      </c>
      <c r="U62" s="58">
        <v>-3.97043550037779E-6</v>
      </c>
      <c r="Y62" s="2">
        <v>848291742.36600995</v>
      </c>
      <c r="Z62" s="2">
        <v>391883360.17831701</v>
      </c>
      <c r="AA62" s="58">
        <v>-2.1350024326238798E-6</v>
      </c>
      <c r="AB62" s="2">
        <v>133401.514250312</v>
      </c>
      <c r="AC62" s="58">
        <v>-2.9008588171564E-6</v>
      </c>
    </row>
    <row r="63" spans="2:29" x14ac:dyDescent="0.25">
      <c r="B63" s="2">
        <v>585397970.46736896</v>
      </c>
      <c r="C63" s="2">
        <v>273650457.55053997</v>
      </c>
      <c r="D63" s="58">
        <v>3.2582320272922499E-6</v>
      </c>
      <c r="E63" s="2">
        <v>72838.581256563702</v>
      </c>
      <c r="F63" s="58">
        <v>2.3064931156113701E-6</v>
      </c>
      <c r="I63" s="2">
        <v>316379215.48187202</v>
      </c>
      <c r="J63" s="2">
        <v>117424380.63305099</v>
      </c>
      <c r="K63" s="58">
        <v>-4.128032742301E-7</v>
      </c>
      <c r="L63" s="2">
        <v>77813.473679509305</v>
      </c>
      <c r="M63" s="58">
        <v>1.19495234685019E-6</v>
      </c>
      <c r="Q63" s="2">
        <v>1040141201.93844</v>
      </c>
      <c r="R63" s="2">
        <v>583470504.216043</v>
      </c>
      <c r="S63" s="58">
        <v>1.10550899989903E-7</v>
      </c>
      <c r="T63" s="2">
        <v>102878.135992672</v>
      </c>
      <c r="U63" s="58">
        <v>-2.8403446776792399E-6</v>
      </c>
      <c r="Y63" s="2">
        <v>749561903.83601105</v>
      </c>
      <c r="Z63" s="2">
        <v>351721440.91350102</v>
      </c>
      <c r="AA63" s="58">
        <v>-4.3865220504812896E-6</v>
      </c>
      <c r="AB63" s="2">
        <v>91064.273101060593</v>
      </c>
      <c r="AC63" s="58">
        <v>-1.04052014648914E-6</v>
      </c>
    </row>
    <row r="64" spans="2:29" x14ac:dyDescent="0.25">
      <c r="B64" s="2">
        <v>446556621.57519698</v>
      </c>
      <c r="C64" s="2">
        <v>214664937.81132501</v>
      </c>
      <c r="D64" s="58">
        <v>1.08234053186607E-6</v>
      </c>
      <c r="E64" s="2">
        <v>-95948.729995917703</v>
      </c>
      <c r="F64" s="58">
        <v>-2.2810418158769599E-6</v>
      </c>
      <c r="I64" s="2">
        <v>240614486.13525999</v>
      </c>
      <c r="J64" s="2">
        <v>93105167.236143902</v>
      </c>
      <c r="K64" s="58">
        <v>4.1019120544660797E-8</v>
      </c>
      <c r="L64" s="2">
        <v>-5714.8782879678001</v>
      </c>
      <c r="M64" s="58">
        <v>5.9087324189022205E-7</v>
      </c>
      <c r="Q64" s="2">
        <v>793802828.78911602</v>
      </c>
      <c r="R64" s="2">
        <v>453932499.92398101</v>
      </c>
      <c r="S64" s="58">
        <v>-1.88651029020548E-7</v>
      </c>
      <c r="T64" s="2">
        <v>-180312.210782749</v>
      </c>
      <c r="U64" s="58">
        <v>-1.18452589958906E-7</v>
      </c>
      <c r="Y64" s="2">
        <v>571507038.791996</v>
      </c>
      <c r="Z64" s="2">
        <v>275425683.67703998</v>
      </c>
      <c r="AA64" s="58">
        <v>-3.1059098546393199E-6</v>
      </c>
      <c r="AB64" s="2">
        <v>-127433.8329981</v>
      </c>
      <c r="AC64" s="58">
        <v>1.4381803339347201E-6</v>
      </c>
    </row>
    <row r="65" spans="2:29" x14ac:dyDescent="0.25">
      <c r="B65" s="2">
        <v>247467444.43797901</v>
      </c>
      <c r="C65" s="2">
        <v>126546284.440084</v>
      </c>
      <c r="D65" s="58">
        <v>-2.9011825972702401E-6</v>
      </c>
      <c r="E65" s="2">
        <v>-362129.83945276</v>
      </c>
      <c r="F65" s="58">
        <v>-1.2281016097404101E-6</v>
      </c>
      <c r="I65" s="2">
        <v>132573668.961319</v>
      </c>
      <c r="J65" s="2">
        <v>55894622.075895898</v>
      </c>
      <c r="K65" s="58">
        <v>-3.4238837542943703E-8</v>
      </c>
      <c r="L65" s="2">
        <v>-145808.86347416</v>
      </c>
      <c r="M65" s="58">
        <v>-9.1941365099046401E-7</v>
      </c>
      <c r="Q65" s="2">
        <v>441043498.13435698</v>
      </c>
      <c r="R65" s="2">
        <v>263750497.506751</v>
      </c>
      <c r="S65" s="58">
        <v>1.6740232240408699E-6</v>
      </c>
      <c r="T65" s="2">
        <v>-620810.099098632</v>
      </c>
      <c r="U65" s="58">
        <v>-6.8272493081167298E-7</v>
      </c>
      <c r="Y65" s="2">
        <v>316074889.47351801</v>
      </c>
      <c r="Z65" s="2">
        <v>161277261.25864801</v>
      </c>
      <c r="AA65" s="58">
        <v>9.2884874902665604E-7</v>
      </c>
      <c r="AB65" s="2">
        <v>-461605.278093856</v>
      </c>
      <c r="AC65" s="58">
        <v>1.50840787682682E-6</v>
      </c>
    </row>
    <row r="66" spans="2:29" x14ac:dyDescent="0.25">
      <c r="B66" s="2">
        <v>11096666.5704048</v>
      </c>
      <c r="C66" s="2">
        <v>19731279.7755978</v>
      </c>
      <c r="D66" s="58">
        <v>-4.0445738704875103E-6</v>
      </c>
      <c r="E66" s="2">
        <v>-498365.91186421202</v>
      </c>
      <c r="F66" s="58">
        <v>1.73019361682236E-6</v>
      </c>
      <c r="I66" s="2">
        <v>4868809.9948561499</v>
      </c>
      <c r="J66" s="2">
        <v>10311902.3259582</v>
      </c>
      <c r="K66" s="58">
        <v>-1.0998701327480399E-6</v>
      </c>
      <c r="L66" s="2">
        <v>-218038.71115651401</v>
      </c>
      <c r="M66" s="58">
        <v>7.6978903962299196E-7</v>
      </c>
      <c r="Q66" s="2">
        <v>23037578.5502064</v>
      </c>
      <c r="R66" s="2">
        <v>35468126.5776724</v>
      </c>
      <c r="S66" s="58">
        <v>9.9721364676952404E-7</v>
      </c>
      <c r="T66" s="2">
        <v>-851149.62099955301</v>
      </c>
      <c r="U66" s="58">
        <v>4.37584822066128E-6</v>
      </c>
      <c r="Y66" s="2">
        <v>13269071.674637301</v>
      </c>
      <c r="Z66" s="2">
        <v>23031517.3470295</v>
      </c>
      <c r="AA66" s="58">
        <v>-1.45866943057626E-6</v>
      </c>
      <c r="AB66" s="2">
        <v>-630039.60600608098</v>
      </c>
      <c r="AC66" s="58">
        <v>-6.3136394601315302E-7</v>
      </c>
    </row>
    <row r="67" spans="2:29" x14ac:dyDescent="0.25">
      <c r="B67">
        <v>11408399.222797999</v>
      </c>
      <c r="C67">
        <v>19914511.181469899</v>
      </c>
      <c r="D67">
        <v>8740214.9484690093</v>
      </c>
      <c r="E67">
        <v>487077.259170815</v>
      </c>
      <c r="F67">
        <v>57085.9193906324</v>
      </c>
      <c r="I67">
        <v>5029281.8064475805</v>
      </c>
      <c r="J67">
        <v>10392168.2374516</v>
      </c>
      <c r="K67">
        <v>5178569.2644120902</v>
      </c>
      <c r="L67">
        <v>210626.639652913</v>
      </c>
      <c r="M67">
        <v>30951.8389651625</v>
      </c>
      <c r="Q67">
        <v>23615176.249437802</v>
      </c>
      <c r="R67">
        <v>35853112.680343598</v>
      </c>
      <c r="S67">
        <v>13921160.133902499</v>
      </c>
      <c r="T67">
        <v>829196.72553974995</v>
      </c>
      <c r="U67">
        <v>82234.879622493696</v>
      </c>
      <c r="Y67">
        <v>13692391.2845327</v>
      </c>
      <c r="Z67">
        <v>23285744.721896801</v>
      </c>
      <c r="AA67">
        <v>11409241.915637899</v>
      </c>
      <c r="AB67">
        <v>617492.203980627</v>
      </c>
      <c r="AC67">
        <v>55462.606731827997</v>
      </c>
    </row>
    <row r="68" spans="2:29" x14ac:dyDescent="0.25">
      <c r="B68">
        <v>253349865.254511</v>
      </c>
      <c r="C68">
        <v>128961796.851046</v>
      </c>
      <c r="D68">
        <v>6979430.0501289498</v>
      </c>
      <c r="E68">
        <v>358869.60840139101</v>
      </c>
      <c r="F68">
        <v>5849.0664330616301</v>
      </c>
      <c r="I68">
        <v>135755109.09003699</v>
      </c>
      <c r="J68">
        <v>56880760.043108501</v>
      </c>
      <c r="K68">
        <v>4207765.4488084503</v>
      </c>
      <c r="L68">
        <v>143905.76479512101</v>
      </c>
      <c r="M68">
        <v>7853.7914122994998</v>
      </c>
      <c r="Q68">
        <v>450745175.24915701</v>
      </c>
      <c r="R68">
        <v>268671272.37441099</v>
      </c>
      <c r="S68">
        <v>11122737.383850601</v>
      </c>
      <c r="T68">
        <v>607636.62984753004</v>
      </c>
      <c r="U68">
        <v>-18420.953250066301</v>
      </c>
      <c r="Y68">
        <v>323990599.85944802</v>
      </c>
      <c r="Z68">
        <v>164503032.750085</v>
      </c>
      <c r="AA68">
        <v>9178649.9085753597</v>
      </c>
      <c r="AB68">
        <v>456639.30009392998</v>
      </c>
      <c r="AC68">
        <v>6511.2131989661102</v>
      </c>
    </row>
    <row r="69" spans="2:29" x14ac:dyDescent="0.25">
      <c r="B69">
        <v>450906454.59723699</v>
      </c>
      <c r="C69">
        <v>216222971.23719099</v>
      </c>
      <c r="D69">
        <v>3026070.8520310698</v>
      </c>
      <c r="E69">
        <v>65046.016180144798</v>
      </c>
      <c r="F69">
        <v>-30453.882376684898</v>
      </c>
      <c r="I69">
        <v>242933338.77151501</v>
      </c>
      <c r="J69">
        <v>93652815.386631295</v>
      </c>
      <c r="K69">
        <v>1957663.47307474</v>
      </c>
      <c r="L69">
        <v>-11832.3979457645</v>
      </c>
      <c r="M69">
        <v>-17252.699664224801</v>
      </c>
      <c r="Q69">
        <v>800154933.48745894</v>
      </c>
      <c r="R69">
        <v>456779134.304254</v>
      </c>
      <c r="S69">
        <v>4845117.0034233499</v>
      </c>
      <c r="T69">
        <v>118345.966826873</v>
      </c>
      <c r="U69">
        <v>-112312.784387543</v>
      </c>
      <c r="Y69">
        <v>577673489.28658605</v>
      </c>
      <c r="Z69">
        <v>277569158.24172598</v>
      </c>
      <c r="AA69">
        <v>4038733.2499915101</v>
      </c>
      <c r="AB69">
        <v>89671.671152145602</v>
      </c>
      <c r="AC69">
        <v>-57379.428287106202</v>
      </c>
    </row>
    <row r="70" spans="2:29" x14ac:dyDescent="0.25">
      <c r="B70">
        <v>582295569.94050598</v>
      </c>
      <c r="C70">
        <v>271737653.85416698</v>
      </c>
      <c r="D70">
        <v>-116267.11491151599</v>
      </c>
      <c r="E70">
        <v>-100172.77157026601</v>
      </c>
      <c r="F70">
        <v>-241705.281147523</v>
      </c>
      <c r="I70">
        <v>314488851.87962401</v>
      </c>
      <c r="J70">
        <v>116381503.580503</v>
      </c>
      <c r="K70">
        <v>82528.799640358906</v>
      </c>
      <c r="L70">
        <v>-93091.132561834296</v>
      </c>
      <c r="M70">
        <v>-141949.81778989799</v>
      </c>
      <c r="Q70">
        <v>1032743074.35721</v>
      </c>
      <c r="R70">
        <v>578643961.53803897</v>
      </c>
      <c r="S70">
        <v>-180891.999223174</v>
      </c>
      <c r="T70">
        <v>-150143.14728921</v>
      </c>
      <c r="U70">
        <v>-504552.99276728102</v>
      </c>
      <c r="Y70">
        <v>745950255.32523596</v>
      </c>
      <c r="Z70">
        <v>349238370.85061401</v>
      </c>
      <c r="AA70">
        <v>-131267.27876402199</v>
      </c>
      <c r="AB70">
        <v>-126752.03999943601</v>
      </c>
      <c r="AC70">
        <v>-319419.70960375702</v>
      </c>
    </row>
    <row r="71" spans="2:29" x14ac:dyDescent="0.25">
      <c r="B71">
        <v>652001070.14299202</v>
      </c>
      <c r="C71">
        <v>299519738.84130901</v>
      </c>
      <c r="D71">
        <v>-978047.503504141</v>
      </c>
      <c r="E71">
        <v>-116171.553503045</v>
      </c>
      <c r="F71">
        <v>-405165.429977472</v>
      </c>
      <c r="I71">
        <v>352494501.13043803</v>
      </c>
      <c r="J71">
        <v>127273871.435846</v>
      </c>
      <c r="K71">
        <v>-498607.77282400802</v>
      </c>
      <c r="L71">
        <v>-84274.992981938005</v>
      </c>
      <c r="M71">
        <v>-233943.525531797</v>
      </c>
      <c r="Q71">
        <v>1156092735.9834199</v>
      </c>
      <c r="R71">
        <v>641040630.98911202</v>
      </c>
      <c r="S71">
        <v>-1571796.87758708</v>
      </c>
      <c r="T71">
        <v>-186063.63714961801</v>
      </c>
      <c r="U71">
        <v>-780142.13508683501</v>
      </c>
      <c r="Y71">
        <v>834698731.780357</v>
      </c>
      <c r="Z71">
        <v>384817713.45782</v>
      </c>
      <c r="AA71">
        <v>-1292322.9636473099</v>
      </c>
      <c r="AB71">
        <v>-147478.72888936999</v>
      </c>
      <c r="AC71">
        <v>-518361.02325852501</v>
      </c>
    </row>
    <row r="72" spans="2:29" x14ac:dyDescent="0.25">
      <c r="B72">
        <v>673338182.31721401</v>
      </c>
      <c r="C72">
        <v>307650902.39389002</v>
      </c>
      <c r="D72" s="1">
        <v>-3.1740783015266099E-6</v>
      </c>
      <c r="E72" s="1">
        <v>1.09131360659376E-6</v>
      </c>
      <c r="F72">
        <v>-412602.51324939099</v>
      </c>
      <c r="I72">
        <v>364125497.93568897</v>
      </c>
      <c r="J72">
        <v>130344725.931548</v>
      </c>
      <c r="K72" s="1">
        <v>-3.7253721529850698E-6</v>
      </c>
      <c r="L72" s="1">
        <v>-2.05000105779618E-7</v>
      </c>
      <c r="M72">
        <v>-240473.96634569799</v>
      </c>
      <c r="Q72">
        <v>1193827601.2490699</v>
      </c>
      <c r="R72">
        <v>659631794.444875</v>
      </c>
      <c r="S72" s="1">
        <v>-1.46450474858284E-7</v>
      </c>
      <c r="T72" s="1">
        <v>1.4039396774023801E-6</v>
      </c>
      <c r="U72">
        <v>-793082.76762566902</v>
      </c>
      <c r="Y72">
        <v>861668260.21330905</v>
      </c>
      <c r="Z72">
        <v>395128662.28752297</v>
      </c>
      <c r="AA72" s="1">
        <v>3.0043702281545801E-6</v>
      </c>
      <c r="AB72" s="1">
        <v>-9.8659802461043E-7</v>
      </c>
      <c r="AC72">
        <v>-532832.10941362195</v>
      </c>
    </row>
    <row r="73" spans="2:29" x14ac:dyDescent="0.25">
      <c r="B73">
        <v>652001070.14304996</v>
      </c>
      <c r="C73">
        <v>299519738.84134603</v>
      </c>
      <c r="D73">
        <v>978047.50350430503</v>
      </c>
      <c r="E73">
        <v>116171.553503434</v>
      </c>
      <c r="F73">
        <v>-405165.42997571098</v>
      </c>
      <c r="I73">
        <v>352494501.13040298</v>
      </c>
      <c r="J73">
        <v>127273871.435821</v>
      </c>
      <c r="K73">
        <v>498607.77282234997</v>
      </c>
      <c r="L73">
        <v>84274.992982235693</v>
      </c>
      <c r="M73">
        <v>-233943.525529579</v>
      </c>
      <c r="Q73">
        <v>1156092735.9833901</v>
      </c>
      <c r="R73">
        <v>641040630.98910105</v>
      </c>
      <c r="S73">
        <v>1571796.87758607</v>
      </c>
      <c r="T73">
        <v>186063.637150967</v>
      </c>
      <c r="U73">
        <v>-780142.135081955</v>
      </c>
      <c r="Y73">
        <v>834698731.78020298</v>
      </c>
      <c r="Z73">
        <v>384817713.45772398</v>
      </c>
      <c r="AA73">
        <v>1292322.9636486201</v>
      </c>
      <c r="AB73">
        <v>147478.728890639</v>
      </c>
      <c r="AC73">
        <v>-518361.02326161298</v>
      </c>
    </row>
    <row r="74" spans="2:29" x14ac:dyDescent="0.25">
      <c r="B74">
        <v>582295569.94056499</v>
      </c>
      <c r="C74">
        <v>271737653.85420197</v>
      </c>
      <c r="D74">
        <v>116267.114916736</v>
      </c>
      <c r="E74">
        <v>100172.771570317</v>
      </c>
      <c r="F74">
        <v>-241705.281148051</v>
      </c>
      <c r="I74">
        <v>314488851.87965101</v>
      </c>
      <c r="J74">
        <v>116381503.58051699</v>
      </c>
      <c r="K74">
        <v>-82528.799637370495</v>
      </c>
      <c r="L74">
        <v>93091.132562330007</v>
      </c>
      <c r="M74">
        <v>-141949.817788585</v>
      </c>
      <c r="Q74">
        <v>1032743074.35719</v>
      </c>
      <c r="R74">
        <v>578643961.538041</v>
      </c>
      <c r="S74">
        <v>180891.99922002599</v>
      </c>
      <c r="T74">
        <v>150143.14728619001</v>
      </c>
      <c r="U74">
        <v>-504552.99277216301</v>
      </c>
      <c r="Y74">
        <v>745950255.32513702</v>
      </c>
      <c r="Z74">
        <v>349238370.85055602</v>
      </c>
      <c r="AA74">
        <v>131267.27876181799</v>
      </c>
      <c r="AB74">
        <v>126752.03999951801</v>
      </c>
      <c r="AC74">
        <v>-319419.70960763999</v>
      </c>
    </row>
    <row r="75" spans="2:29" x14ac:dyDescent="0.25">
      <c r="B75">
        <v>450906454.59727001</v>
      </c>
      <c r="C75">
        <v>216222971.23721001</v>
      </c>
      <c r="D75">
        <v>-3026070.8520308398</v>
      </c>
      <c r="E75">
        <v>-65046.0161798751</v>
      </c>
      <c r="F75">
        <v>-30453.882377300899</v>
      </c>
      <c r="I75">
        <v>242933338.77151501</v>
      </c>
      <c r="J75">
        <v>93652815.386634901</v>
      </c>
      <c r="K75">
        <v>-1957663.4730746299</v>
      </c>
      <c r="L75">
        <v>11832.397945763199</v>
      </c>
      <c r="M75">
        <v>-17252.6996641759</v>
      </c>
      <c r="Q75">
        <v>800154933.48736596</v>
      </c>
      <c r="R75">
        <v>456779134.30418301</v>
      </c>
      <c r="S75">
        <v>-4845117.0034267399</v>
      </c>
      <c r="T75">
        <v>-118345.966825781</v>
      </c>
      <c r="U75">
        <v>-112312.784390781</v>
      </c>
      <c r="Y75">
        <v>577673489.28649497</v>
      </c>
      <c r="Z75">
        <v>277569158.24166501</v>
      </c>
      <c r="AA75">
        <v>-4038733.2499909601</v>
      </c>
      <c r="AB75">
        <v>-89671.671151420902</v>
      </c>
      <c r="AC75">
        <v>-57379.428290755903</v>
      </c>
    </row>
    <row r="76" spans="2:29" x14ac:dyDescent="0.25">
      <c r="B76">
        <v>253349865.25449601</v>
      </c>
      <c r="C76">
        <v>128961796.851043</v>
      </c>
      <c r="D76">
        <v>-6979430.0501307901</v>
      </c>
      <c r="E76">
        <v>-358869.60840237502</v>
      </c>
      <c r="F76">
        <v>5849.0664330171603</v>
      </c>
      <c r="I76">
        <v>135755109.09003699</v>
      </c>
      <c r="J76">
        <v>56880760.043108098</v>
      </c>
      <c r="K76">
        <v>-4207765.4488074398</v>
      </c>
      <c r="L76">
        <v>-143905.76479580699</v>
      </c>
      <c r="M76">
        <v>7853.7914131439302</v>
      </c>
      <c r="Q76">
        <v>450745175.24910301</v>
      </c>
      <c r="R76">
        <v>268671272.37437701</v>
      </c>
      <c r="S76">
        <v>-11122737.383848799</v>
      </c>
      <c r="T76">
        <v>-607636.62984762201</v>
      </c>
      <c r="U76">
        <v>-18420.953248183399</v>
      </c>
      <c r="Y76">
        <v>323990599.85940403</v>
      </c>
      <c r="Z76">
        <v>164503032.750058</v>
      </c>
      <c r="AA76">
        <v>-9178649.9085751101</v>
      </c>
      <c r="AB76">
        <v>-456639.30009456101</v>
      </c>
      <c r="AC76">
        <v>6511.2131975840502</v>
      </c>
    </row>
    <row r="77" spans="2:29" x14ac:dyDescent="0.25">
      <c r="B77">
        <v>11408399.222797999</v>
      </c>
      <c r="C77">
        <v>19914511.181469299</v>
      </c>
      <c r="D77">
        <v>-8740214.9484685101</v>
      </c>
      <c r="E77">
        <v>-487077.25916886702</v>
      </c>
      <c r="F77">
        <v>57085.919390525698</v>
      </c>
      <c r="I77">
        <v>5029281.8064476596</v>
      </c>
      <c r="J77">
        <v>10392168.2374519</v>
      </c>
      <c r="K77">
        <v>-5178569.2644108199</v>
      </c>
      <c r="L77">
        <v>-210626.63965201401</v>
      </c>
      <c r="M77">
        <v>30951.838964005699</v>
      </c>
      <c r="Q77">
        <v>23615176.249437399</v>
      </c>
      <c r="R77">
        <v>35853112.680342302</v>
      </c>
      <c r="S77">
        <v>-13921160.1339007</v>
      </c>
      <c r="T77">
        <v>-829196.725536649</v>
      </c>
      <c r="U77">
        <v>82234.879621715707</v>
      </c>
      <c r="Y77">
        <v>13692391.284533801</v>
      </c>
      <c r="Z77">
        <v>23285744.721898399</v>
      </c>
      <c r="AA77">
        <v>-11409241.9156381</v>
      </c>
      <c r="AB77">
        <v>-617492.20397776004</v>
      </c>
      <c r="AC77">
        <v>55462.606733378503</v>
      </c>
    </row>
    <row r="78" spans="2:29" x14ac:dyDescent="0.25">
      <c r="B78">
        <v>13430845.8823746</v>
      </c>
      <c r="C78">
        <v>20800995.8817131</v>
      </c>
      <c r="D78">
        <v>18418108.533648401</v>
      </c>
      <c r="E78">
        <v>497236.084611364</v>
      </c>
      <c r="F78">
        <v>169532.34297447899</v>
      </c>
      <c r="I78">
        <v>6126144.6181857297</v>
      </c>
      <c r="J78">
        <v>10788699.362722401</v>
      </c>
      <c r="K78">
        <v>10945547.2830538</v>
      </c>
      <c r="L78">
        <v>207392.079161195</v>
      </c>
      <c r="M78">
        <v>84033.446842840698</v>
      </c>
      <c r="Q78">
        <v>27033703.4894902</v>
      </c>
      <c r="R78">
        <v>37624471.179114297</v>
      </c>
      <c r="S78">
        <v>28896307.383045498</v>
      </c>
      <c r="T78">
        <v>841400.94219519605</v>
      </c>
      <c r="U78">
        <v>385893.29554475198</v>
      </c>
      <c r="Y78">
        <v>16365479.5700568</v>
      </c>
      <c r="Z78">
        <v>24469552.767714001</v>
      </c>
      <c r="AA78">
        <v>24371347.231925901</v>
      </c>
      <c r="AB78">
        <v>624550.92936609604</v>
      </c>
      <c r="AC78">
        <v>134933.94203338801</v>
      </c>
    </row>
    <row r="79" spans="2:29" x14ac:dyDescent="0.25">
      <c r="B79">
        <v>273244262.56520301</v>
      </c>
      <c r="C79">
        <v>137458738.948477</v>
      </c>
      <c r="D79">
        <v>14092099.752446</v>
      </c>
      <c r="E79">
        <v>378606.58177119901</v>
      </c>
      <c r="F79">
        <v>57321.912114722203</v>
      </c>
      <c r="I79">
        <v>146491892.74477801</v>
      </c>
      <c r="J79">
        <v>60378737.452186398</v>
      </c>
      <c r="K79">
        <v>8557703.4195575193</v>
      </c>
      <c r="L79">
        <v>148992.47071007901</v>
      </c>
      <c r="M79">
        <v>40454.586170423601</v>
      </c>
      <c r="Q79">
        <v>484063054.62428898</v>
      </c>
      <c r="R79">
        <v>286200291.82108003</v>
      </c>
      <c r="S79">
        <v>22024781.000997901</v>
      </c>
      <c r="T79">
        <v>637845.73267419601</v>
      </c>
      <c r="U79">
        <v>16909.662785300101</v>
      </c>
      <c r="Y79">
        <v>349812510.69058198</v>
      </c>
      <c r="Z79">
        <v>175319159.602155</v>
      </c>
      <c r="AA79">
        <v>18762408.927150398</v>
      </c>
      <c r="AB79">
        <v>464838.71520745498</v>
      </c>
      <c r="AC79">
        <v>42038.674852900702</v>
      </c>
    </row>
    <row r="80" spans="2:29" x14ac:dyDescent="0.25">
      <c r="B80">
        <v>464277912.17812097</v>
      </c>
      <c r="C80">
        <v>221260886.194013</v>
      </c>
      <c r="D80">
        <v>4027422.5715171099</v>
      </c>
      <c r="E80">
        <v>-9483.5945578810806</v>
      </c>
      <c r="F80">
        <v>-224530.57897084299</v>
      </c>
      <c r="I80">
        <v>250021672.90278801</v>
      </c>
      <c r="J80">
        <v>95425262.731006801</v>
      </c>
      <c r="K80">
        <v>2722611.0718983398</v>
      </c>
      <c r="L80">
        <v>-52190.065074650702</v>
      </c>
      <c r="M80">
        <v>-135569.26404775499</v>
      </c>
      <c r="Q80">
        <v>820195073.35658002</v>
      </c>
      <c r="R80">
        <v>466384998.657359</v>
      </c>
      <c r="S80">
        <v>6055204.5657796003</v>
      </c>
      <c r="T80">
        <v>-38905.199946714201</v>
      </c>
      <c r="U80">
        <v>-428883.67958565598</v>
      </c>
      <c r="Y80">
        <v>594759515.97826505</v>
      </c>
      <c r="Z80">
        <v>283517229.97981</v>
      </c>
      <c r="AA80">
        <v>5562278.5838709697</v>
      </c>
      <c r="AB80">
        <v>-10532.1356489589</v>
      </c>
      <c r="AC80">
        <v>-361941.729934328</v>
      </c>
    </row>
    <row r="81" spans="2:29" x14ac:dyDescent="0.25">
      <c r="B81">
        <v>569363106.06087005</v>
      </c>
      <c r="C81">
        <v>264872359.840244</v>
      </c>
      <c r="D81">
        <v>-2418712.0470585302</v>
      </c>
      <c r="E81">
        <v>-233097.219245994</v>
      </c>
      <c r="F81">
        <v>-394979.28548742301</v>
      </c>
      <c r="I81">
        <v>306769976.32625097</v>
      </c>
      <c r="J81">
        <v>112817058.299578</v>
      </c>
      <c r="K81">
        <v>-1172151.82002063</v>
      </c>
      <c r="L81">
        <v>-162753.39676776101</v>
      </c>
      <c r="M81">
        <v>-257364.00572986799</v>
      </c>
      <c r="Q81">
        <v>1004500405.18511</v>
      </c>
      <c r="R81">
        <v>561829528.17446196</v>
      </c>
      <c r="S81">
        <v>-4080916.4452807899</v>
      </c>
      <c r="T81">
        <v>-388143.78795599198</v>
      </c>
      <c r="U81">
        <v>-737163.00736562803</v>
      </c>
      <c r="Y81">
        <v>727930244.17996705</v>
      </c>
      <c r="Z81">
        <v>339034619.22566998</v>
      </c>
      <c r="AA81">
        <v>-3035941.0938367802</v>
      </c>
      <c r="AB81">
        <v>-288071.31550714502</v>
      </c>
      <c r="AC81">
        <v>-627504.29223144904</v>
      </c>
    </row>
    <row r="82" spans="2:29" x14ac:dyDescent="0.25">
      <c r="B82">
        <v>616864965.83746898</v>
      </c>
      <c r="C82">
        <v>282876246.61528802</v>
      </c>
      <c r="D82">
        <v>-3153705.8687872998</v>
      </c>
      <c r="E82">
        <v>-165580.824767015</v>
      </c>
      <c r="F82">
        <v>-670339.34652832197</v>
      </c>
      <c r="I82">
        <v>332293996.38643903</v>
      </c>
      <c r="J82">
        <v>119423044.327876</v>
      </c>
      <c r="K82">
        <v>-1741332.3999643901</v>
      </c>
      <c r="L82">
        <v>-109470.531789257</v>
      </c>
      <c r="M82">
        <v>-402988.01857502997</v>
      </c>
      <c r="Q82">
        <v>1086940681.9564199</v>
      </c>
      <c r="R82">
        <v>602208964.35997796</v>
      </c>
      <c r="S82">
        <v>-5137610.2321703499</v>
      </c>
      <c r="T82">
        <v>-273225.50013177702</v>
      </c>
      <c r="U82">
        <v>-1253599.8967826499</v>
      </c>
      <c r="Y82">
        <v>787099134.84829497</v>
      </c>
      <c r="Z82">
        <v>361421980.92325902</v>
      </c>
      <c r="AA82">
        <v>-4103744.84290573</v>
      </c>
      <c r="AB82">
        <v>-209201.05972916001</v>
      </c>
      <c r="AC82">
        <v>-944126.59815183503</v>
      </c>
    </row>
    <row r="83" spans="2:29" x14ac:dyDescent="0.25">
      <c r="B83">
        <v>629645273.90075505</v>
      </c>
      <c r="C83">
        <v>287272316.85429198</v>
      </c>
      <c r="D83" s="1">
        <v>-8.7559601524844797E-7</v>
      </c>
      <c r="E83" s="1">
        <v>2.00598151423037E-7</v>
      </c>
      <c r="F83">
        <v>-754984.34927983605</v>
      </c>
      <c r="I83">
        <v>339131679.39755303</v>
      </c>
      <c r="J83">
        <v>120878258.304492</v>
      </c>
      <c r="K83" s="1">
        <v>-3.1705276342108799E-6</v>
      </c>
      <c r="L83" s="1">
        <v>-2.4517430574633202E-7</v>
      </c>
      <c r="M83">
        <v>-446303.91141094</v>
      </c>
      <c r="Q83">
        <v>1109116727.6998501</v>
      </c>
      <c r="R83">
        <v>612455331.18320096</v>
      </c>
      <c r="S83" s="1">
        <v>2.08174606086686E-6</v>
      </c>
      <c r="T83" s="1">
        <v>-1.11991539597511E-7</v>
      </c>
      <c r="U83">
        <v>-1391426.1494396401</v>
      </c>
      <c r="Y83">
        <v>802867783.24886501</v>
      </c>
      <c r="Z83">
        <v>366783444.86238003</v>
      </c>
      <c r="AA83" s="1">
        <v>-1.1965603334829201E-6</v>
      </c>
      <c r="AB83" s="1">
        <v>-8.1879261415451797E-7</v>
      </c>
      <c r="AC83">
        <v>-1037766.39595512</v>
      </c>
    </row>
    <row r="84" spans="2:29" x14ac:dyDescent="0.25">
      <c r="B84">
        <v>616864965.83751798</v>
      </c>
      <c r="C84">
        <v>282876246.61532599</v>
      </c>
      <c r="D84">
        <v>3153705.8687884901</v>
      </c>
      <c r="E84">
        <v>165580.82476672201</v>
      </c>
      <c r="F84">
        <v>-670339.34652864398</v>
      </c>
      <c r="I84">
        <v>332293996.386482</v>
      </c>
      <c r="J84">
        <v>119423044.327893</v>
      </c>
      <c r="K84">
        <v>1741332.3999618399</v>
      </c>
      <c r="L84">
        <v>109470.531789125</v>
      </c>
      <c r="M84">
        <v>-402988.01857425203</v>
      </c>
      <c r="Q84">
        <v>1086940681.9565001</v>
      </c>
      <c r="R84">
        <v>602208964.36002898</v>
      </c>
      <c r="S84">
        <v>5137610.2321694903</v>
      </c>
      <c r="T84">
        <v>273225.50013151602</v>
      </c>
      <c r="U84">
        <v>-1253599.89678475</v>
      </c>
      <c r="Y84">
        <v>787099134.84826005</v>
      </c>
      <c r="Z84">
        <v>361421980.92322397</v>
      </c>
      <c r="AA84">
        <v>4103744.8429059102</v>
      </c>
      <c r="AB84">
        <v>209201.059727746</v>
      </c>
      <c r="AC84">
        <v>-944126.59815182397</v>
      </c>
    </row>
    <row r="85" spans="2:29" x14ac:dyDescent="0.25">
      <c r="B85">
        <v>569363106.06089997</v>
      </c>
      <c r="C85">
        <v>264872359.84026501</v>
      </c>
      <c r="D85">
        <v>2418712.0470605502</v>
      </c>
      <c r="E85">
        <v>233097.219244626</v>
      </c>
      <c r="F85">
        <v>-394979.28548888298</v>
      </c>
      <c r="I85">
        <v>306769976.32625002</v>
      </c>
      <c r="J85">
        <v>112817058.29957899</v>
      </c>
      <c r="K85">
        <v>1172151.82002359</v>
      </c>
      <c r="L85">
        <v>162753.39676760801</v>
      </c>
      <c r="M85">
        <v>-257364.00572923699</v>
      </c>
      <c r="Q85">
        <v>1004500405.18511</v>
      </c>
      <c r="R85">
        <v>561829528.17447603</v>
      </c>
      <c r="S85">
        <v>4080916.4452726399</v>
      </c>
      <c r="T85">
        <v>388143.78795489803</v>
      </c>
      <c r="U85">
        <v>-737163.00736083998</v>
      </c>
      <c r="Y85">
        <v>727930244.17986906</v>
      </c>
      <c r="Z85">
        <v>339034619.225609</v>
      </c>
      <c r="AA85">
        <v>3035941.0938364901</v>
      </c>
      <c r="AB85">
        <v>288071.315506796</v>
      </c>
      <c r="AC85">
        <v>-627504.292231175</v>
      </c>
    </row>
    <row r="86" spans="2:29" x14ac:dyDescent="0.25">
      <c r="B86">
        <v>464277912.17814201</v>
      </c>
      <c r="C86">
        <v>221260886.194024</v>
      </c>
      <c r="D86">
        <v>-4027422.57151841</v>
      </c>
      <c r="E86">
        <v>9483.5945582711392</v>
      </c>
      <c r="F86">
        <v>-224530.578971518</v>
      </c>
      <c r="I86">
        <v>250021672.902821</v>
      </c>
      <c r="J86">
        <v>95425262.731026396</v>
      </c>
      <c r="K86">
        <v>-2722611.0718961898</v>
      </c>
      <c r="L86">
        <v>52190.065074395898</v>
      </c>
      <c r="M86">
        <v>-135569.26404779899</v>
      </c>
      <c r="Q86">
        <v>820195073.35663199</v>
      </c>
      <c r="R86">
        <v>466384998.65738398</v>
      </c>
      <c r="S86">
        <v>-6055204.5657822499</v>
      </c>
      <c r="T86">
        <v>38905.199946166103</v>
      </c>
      <c r="U86">
        <v>-428883.67958661</v>
      </c>
      <c r="Y86">
        <v>594759515.97821105</v>
      </c>
      <c r="Z86">
        <v>283517229.97977197</v>
      </c>
      <c r="AA86">
        <v>-5562278.5838680901</v>
      </c>
      <c r="AB86">
        <v>10532.1356482759</v>
      </c>
      <c r="AC86">
        <v>-361941.72993400699</v>
      </c>
    </row>
    <row r="87" spans="2:29" x14ac:dyDescent="0.25">
      <c r="B87">
        <v>273244262.56525099</v>
      </c>
      <c r="C87">
        <v>137458738.948511</v>
      </c>
      <c r="D87">
        <v>-14092099.7524451</v>
      </c>
      <c r="E87">
        <v>-378606.58177255403</v>
      </c>
      <c r="F87">
        <v>57321.912116593703</v>
      </c>
      <c r="I87">
        <v>146491892.74480599</v>
      </c>
      <c r="J87">
        <v>60378737.452199697</v>
      </c>
      <c r="K87">
        <v>-8557703.4195572305</v>
      </c>
      <c r="L87">
        <v>-148992.470710689</v>
      </c>
      <c r="M87">
        <v>40454.586170657298</v>
      </c>
      <c r="Q87">
        <v>484063054.62433398</v>
      </c>
      <c r="R87">
        <v>286200291.82110602</v>
      </c>
      <c r="S87">
        <v>-22024781.0009958</v>
      </c>
      <c r="T87">
        <v>-637845.73267600394</v>
      </c>
      <c r="U87">
        <v>16909.662786697001</v>
      </c>
      <c r="Y87">
        <v>349812510.69052398</v>
      </c>
      <c r="Z87">
        <v>175319159.602117</v>
      </c>
      <c r="AA87">
        <v>-18762408.927148402</v>
      </c>
      <c r="AB87">
        <v>-464838.715208198</v>
      </c>
      <c r="AC87">
        <v>42038.674853465302</v>
      </c>
    </row>
    <row r="88" spans="2:29" x14ac:dyDescent="0.25">
      <c r="B88">
        <v>13430845.8823763</v>
      </c>
      <c r="C88">
        <v>20800995.881713498</v>
      </c>
      <c r="D88">
        <v>-18418108.533645999</v>
      </c>
      <c r="E88">
        <v>-497236.08461007301</v>
      </c>
      <c r="F88">
        <v>169532.342974495</v>
      </c>
      <c r="I88">
        <v>6126144.6181853898</v>
      </c>
      <c r="J88">
        <v>10788699.362720599</v>
      </c>
      <c r="K88">
        <v>-10945547.283054199</v>
      </c>
      <c r="L88">
        <v>-207392.07916010299</v>
      </c>
      <c r="M88">
        <v>84033.446843472499</v>
      </c>
      <c r="Q88">
        <v>27033703.489491101</v>
      </c>
      <c r="R88">
        <v>37624471.179113999</v>
      </c>
      <c r="S88">
        <v>-28896307.383044001</v>
      </c>
      <c r="T88">
        <v>-841400.94219237496</v>
      </c>
      <c r="U88">
        <v>385893.295546857</v>
      </c>
      <c r="Y88">
        <v>16365479.570056999</v>
      </c>
      <c r="Z88">
        <v>24469552.7677145</v>
      </c>
      <c r="AA88">
        <v>-24371347.231923498</v>
      </c>
      <c r="AB88">
        <v>-624550.92936344701</v>
      </c>
      <c r="AC88">
        <v>134933.94203314499</v>
      </c>
    </row>
    <row r="89" spans="2:29" x14ac:dyDescent="0.25">
      <c r="B89">
        <v>17640389.963176601</v>
      </c>
      <c r="C89">
        <v>23290274.7087689</v>
      </c>
      <c r="D89">
        <v>30548823.781411201</v>
      </c>
      <c r="E89">
        <v>310358.04122363799</v>
      </c>
      <c r="F89">
        <v>-1322015.33978768</v>
      </c>
      <c r="I89">
        <v>8474321.8009920903</v>
      </c>
      <c r="J89">
        <v>11972616.3764688</v>
      </c>
      <c r="K89">
        <v>18346829.964337599</v>
      </c>
      <c r="L89">
        <v>127868.08397429201</v>
      </c>
      <c r="M89">
        <v>-774359.27184135094</v>
      </c>
      <c r="Q89">
        <v>34429086.690048501</v>
      </c>
      <c r="R89">
        <v>42608345.762457497</v>
      </c>
      <c r="S89">
        <v>46428986.764568701</v>
      </c>
      <c r="T89">
        <v>460453.81244179799</v>
      </c>
      <c r="U89">
        <v>-1897695.9840450599</v>
      </c>
      <c r="Y89">
        <v>21525408.125072699</v>
      </c>
      <c r="Z89">
        <v>27457169.856284801</v>
      </c>
      <c r="AA89">
        <v>40859767.6123081</v>
      </c>
      <c r="AB89">
        <v>421840.378159602</v>
      </c>
      <c r="AC89">
        <v>-1416891.7121138601</v>
      </c>
    </row>
    <row r="90" spans="2:29" x14ac:dyDescent="0.25">
      <c r="B90">
        <v>323846482.610439</v>
      </c>
      <c r="C90">
        <v>159642687.04717201</v>
      </c>
      <c r="D90">
        <v>20220724.156373002</v>
      </c>
      <c r="E90">
        <v>191687.645606076</v>
      </c>
      <c r="F90">
        <v>1154621.4491993899</v>
      </c>
      <c r="I90">
        <v>174022505.19081101</v>
      </c>
      <c r="J90">
        <v>69626790.356312796</v>
      </c>
      <c r="K90">
        <v>12454252.748694601</v>
      </c>
      <c r="L90">
        <v>33793.4456646873</v>
      </c>
      <c r="M90">
        <v>592542.27696133603</v>
      </c>
      <c r="Q90">
        <v>571665518.80355</v>
      </c>
      <c r="R90">
        <v>333627547.313761</v>
      </c>
      <c r="S90">
        <v>30482720.478477899</v>
      </c>
      <c r="T90">
        <v>329471.447356619</v>
      </c>
      <c r="U90">
        <v>2044334.61111978</v>
      </c>
      <c r="Y90">
        <v>411660203.00448799</v>
      </c>
      <c r="Z90">
        <v>201837091.84028801</v>
      </c>
      <c r="AA90">
        <v>27157588.978557799</v>
      </c>
      <c r="AB90">
        <v>218124.633836036</v>
      </c>
      <c r="AC90">
        <v>1068230.2593875099</v>
      </c>
    </row>
    <row r="91" spans="2:29" x14ac:dyDescent="0.25">
      <c r="B91">
        <v>492160712.71010602</v>
      </c>
      <c r="C91">
        <v>233769651.284814</v>
      </c>
      <c r="D91">
        <v>-732615.32095745101</v>
      </c>
      <c r="E91">
        <v>87316.480507336601</v>
      </c>
      <c r="F91">
        <v>-269964.66937769903</v>
      </c>
      <c r="I91">
        <v>264515086.34470999</v>
      </c>
      <c r="J91">
        <v>100115587.270202</v>
      </c>
      <c r="K91">
        <v>76249.941678076793</v>
      </c>
      <c r="L91">
        <v>-17898.309779414602</v>
      </c>
      <c r="M91">
        <v>-224913.065247035</v>
      </c>
      <c r="Q91">
        <v>865603079.05703998</v>
      </c>
      <c r="R91">
        <v>492076288.651784</v>
      </c>
      <c r="S91">
        <v>-2586732.5578682101</v>
      </c>
      <c r="T91">
        <v>166537.74369211099</v>
      </c>
      <c r="U91">
        <v>-418069.40274055401</v>
      </c>
      <c r="Y91">
        <v>622391353.70864201</v>
      </c>
      <c r="Z91">
        <v>294845824.91073799</v>
      </c>
      <c r="AA91">
        <v>-543643.60319482</v>
      </c>
      <c r="AB91">
        <v>36217.350252294702</v>
      </c>
      <c r="AC91">
        <v>-606290.90882472496</v>
      </c>
    </row>
    <row r="92" spans="2:29" x14ac:dyDescent="0.25">
      <c r="B92">
        <v>542378183.60720396</v>
      </c>
      <c r="C92">
        <v>253656394.58258</v>
      </c>
      <c r="D92">
        <v>-9219470.0322432294</v>
      </c>
      <c r="E92">
        <v>-260478.657405951</v>
      </c>
      <c r="F92">
        <v>-566903.21883830999</v>
      </c>
      <c r="I92">
        <v>290982985.85464102</v>
      </c>
      <c r="J92">
        <v>107384488.340547</v>
      </c>
      <c r="K92">
        <v>-5157915.1375500998</v>
      </c>
      <c r="L92">
        <v>-172682.71159097299</v>
      </c>
      <c r="M92">
        <v>-384315.66228878399</v>
      </c>
      <c r="Q92">
        <v>949028768.36273801</v>
      </c>
      <c r="R92">
        <v>534023554.33052999</v>
      </c>
      <c r="S92">
        <v>-15567413.3631409</v>
      </c>
      <c r="T92">
        <v>-459554.80619348102</v>
      </c>
      <c r="U92">
        <v>-820241.95328590204</v>
      </c>
      <c r="Y92">
        <v>681333623.79599202</v>
      </c>
      <c r="Z92">
        <v>317764829.33520299</v>
      </c>
      <c r="AA92">
        <v>-11763529.541130001</v>
      </c>
      <c r="AB92">
        <v>-339822.26275933097</v>
      </c>
      <c r="AC92">
        <v>-992341.94431368494</v>
      </c>
    </row>
    <row r="93" spans="2:29" x14ac:dyDescent="0.25">
      <c r="B93">
        <v>559224152.66147995</v>
      </c>
      <c r="C93">
        <v>258714398.54201701</v>
      </c>
      <c r="D93">
        <v>-7402494.5417007301</v>
      </c>
      <c r="E93">
        <v>-196958.26249509701</v>
      </c>
      <c r="F93">
        <v>-339503.70668877399</v>
      </c>
      <c r="I93">
        <v>299504059.978742</v>
      </c>
      <c r="J93">
        <v>108553326.86632299</v>
      </c>
      <c r="K93">
        <v>-4264221.0525465701</v>
      </c>
      <c r="L93">
        <v>-121721.93326891</v>
      </c>
      <c r="M93">
        <v>-263950.46360021899</v>
      </c>
      <c r="Q93">
        <v>976093663.73806405</v>
      </c>
      <c r="R93">
        <v>545384694.93060803</v>
      </c>
      <c r="S93">
        <v>-12105820.795005601</v>
      </c>
      <c r="T93">
        <v>-334394.10456932301</v>
      </c>
      <c r="U93">
        <v>-440468.73740690702</v>
      </c>
      <c r="Y93">
        <v>699653165.26828206</v>
      </c>
      <c r="Z93">
        <v>322642854.28410798</v>
      </c>
      <c r="AA93">
        <v>-9495476.5032413807</v>
      </c>
      <c r="AB93">
        <v>-245442.98139269601</v>
      </c>
      <c r="AC93">
        <v>-748885.70298804296</v>
      </c>
    </row>
    <row r="94" spans="2:29" x14ac:dyDescent="0.25">
      <c r="B94">
        <v>561820435.20369697</v>
      </c>
      <c r="C94">
        <v>258839679.723683</v>
      </c>
      <c r="D94" s="1">
        <v>3.42901330441237E-6</v>
      </c>
      <c r="E94" s="1">
        <v>4.1487510316073901E-8</v>
      </c>
      <c r="F94">
        <v>-312418.69823594502</v>
      </c>
      <c r="I94">
        <v>300705254.00477701</v>
      </c>
      <c r="J94">
        <v>108235534.617287</v>
      </c>
      <c r="K94" s="1">
        <v>-7.6296419138088801E-7</v>
      </c>
      <c r="L94" s="1">
        <v>-1.3307726476341499E-8</v>
      </c>
      <c r="M94">
        <v>-246509.16294191999</v>
      </c>
      <c r="Q94">
        <v>979799048.24821496</v>
      </c>
      <c r="R94">
        <v>545969619.97379696</v>
      </c>
      <c r="S94" s="1">
        <v>1.5094119589775801E-6</v>
      </c>
      <c r="T94" s="1">
        <v>-1.9287836039438799E-7</v>
      </c>
      <c r="U94">
        <v>-422522.42202576698</v>
      </c>
      <c r="Y94">
        <v>702161501.50123596</v>
      </c>
      <c r="Z94">
        <v>322375442.26669902</v>
      </c>
      <c r="AA94" s="1">
        <v>-2.7464120648801301E-6</v>
      </c>
      <c r="AB94" s="1">
        <v>-8.1444886745885004E-7</v>
      </c>
      <c r="AC94">
        <v>-711894.16372841701</v>
      </c>
    </row>
    <row r="95" spans="2:29" x14ac:dyDescent="0.25">
      <c r="B95">
        <v>559224152.66156304</v>
      </c>
      <c r="C95">
        <v>258714398.54207101</v>
      </c>
      <c r="D95">
        <v>7402494.5417017704</v>
      </c>
      <c r="E95">
        <v>196958.26249538301</v>
      </c>
      <c r="F95">
        <v>-339503.706690319</v>
      </c>
      <c r="I95">
        <v>299504059.97876298</v>
      </c>
      <c r="J95">
        <v>108553326.86633</v>
      </c>
      <c r="K95">
        <v>4264221.0525460998</v>
      </c>
      <c r="L95">
        <v>121721.933268726</v>
      </c>
      <c r="M95">
        <v>-263950.46360122599</v>
      </c>
      <c r="Q95">
        <v>976093663.73804104</v>
      </c>
      <c r="R95">
        <v>545384694.93059099</v>
      </c>
      <c r="S95">
        <v>12105820.795006599</v>
      </c>
      <c r="T95">
        <v>334394.10457096202</v>
      </c>
      <c r="U95">
        <v>-440468.73740665801</v>
      </c>
      <c r="Y95">
        <v>699653165.26817596</v>
      </c>
      <c r="Z95">
        <v>322642854.284033</v>
      </c>
      <c r="AA95">
        <v>9495476.50324063</v>
      </c>
      <c r="AB95">
        <v>245442.98139123901</v>
      </c>
      <c r="AC95">
        <v>-748885.70298770803</v>
      </c>
    </row>
    <row r="96" spans="2:29" x14ac:dyDescent="0.25">
      <c r="B96">
        <v>542378183.60728002</v>
      </c>
      <c r="C96">
        <v>253656394.58262101</v>
      </c>
      <c r="D96">
        <v>9219470.0322412606</v>
      </c>
      <c r="E96">
        <v>260478.65740557399</v>
      </c>
      <c r="F96">
        <v>-566903.21883806598</v>
      </c>
      <c r="I96">
        <v>290982985.85471398</v>
      </c>
      <c r="J96">
        <v>107384488.34058499</v>
      </c>
      <c r="K96">
        <v>5157915.1375509501</v>
      </c>
      <c r="L96">
        <v>172682.71159101799</v>
      </c>
      <c r="M96">
        <v>-384315.66228877701</v>
      </c>
      <c r="Q96">
        <v>949028768.36285996</v>
      </c>
      <c r="R96">
        <v>534023554.33061898</v>
      </c>
      <c r="S96">
        <v>15567413.3631356</v>
      </c>
      <c r="T96">
        <v>459554.80619314202</v>
      </c>
      <c r="U96">
        <v>-820241.95328901301</v>
      </c>
      <c r="Y96">
        <v>681333623.79593301</v>
      </c>
      <c r="Z96">
        <v>317764829.335168</v>
      </c>
      <c r="AA96">
        <v>11763529.541131999</v>
      </c>
      <c r="AB96">
        <v>339822.262759062</v>
      </c>
      <c r="AC96">
        <v>-992341.94431240601</v>
      </c>
    </row>
    <row r="97" spans="2:29" x14ac:dyDescent="0.25">
      <c r="B97">
        <v>492160712.71016401</v>
      </c>
      <c r="C97">
        <v>233769651.28484699</v>
      </c>
      <c r="D97">
        <v>732615.32095774403</v>
      </c>
      <c r="E97">
        <v>-87316.480507689994</v>
      </c>
      <c r="F97">
        <v>-269964.669377346</v>
      </c>
      <c r="I97">
        <v>264515086.34474301</v>
      </c>
      <c r="J97">
        <v>100115587.270219</v>
      </c>
      <c r="K97">
        <v>-76249.941677253999</v>
      </c>
      <c r="L97">
        <v>17898.309779072901</v>
      </c>
      <c r="M97">
        <v>-224913.065246974</v>
      </c>
      <c r="Q97">
        <v>865603079.05709505</v>
      </c>
      <c r="R97">
        <v>492076288.65181297</v>
      </c>
      <c r="S97">
        <v>2586732.5578647801</v>
      </c>
      <c r="T97">
        <v>-166537.74369297299</v>
      </c>
      <c r="U97">
        <v>-418069.402737292</v>
      </c>
      <c r="Y97">
        <v>622391353.70852602</v>
      </c>
      <c r="Z97">
        <v>294845824.91066802</v>
      </c>
      <c r="AA97">
        <v>543643.60319686797</v>
      </c>
      <c r="AB97">
        <v>-36217.350252105003</v>
      </c>
      <c r="AC97">
        <v>-606290.90882425604</v>
      </c>
    </row>
    <row r="98" spans="2:29" x14ac:dyDescent="0.25">
      <c r="B98">
        <v>323846482.61047697</v>
      </c>
      <c r="C98">
        <v>159642687.04719901</v>
      </c>
      <c r="D98">
        <v>-20220724.1563728</v>
      </c>
      <c r="E98">
        <v>-191687.645606943</v>
      </c>
      <c r="F98">
        <v>1154621.44919924</v>
      </c>
      <c r="I98">
        <v>174022505.19081199</v>
      </c>
      <c r="J98">
        <v>69626790.356313407</v>
      </c>
      <c r="K98">
        <v>-12454252.7486952</v>
      </c>
      <c r="L98">
        <v>-33793.445665047897</v>
      </c>
      <c r="M98">
        <v>592542.27696153405</v>
      </c>
      <c r="Q98">
        <v>571665518.80356503</v>
      </c>
      <c r="R98">
        <v>333627547.31376803</v>
      </c>
      <c r="S98">
        <v>-30482720.478477798</v>
      </c>
      <c r="T98">
        <v>-329471.44735787</v>
      </c>
      <c r="U98">
        <v>2044334.61111976</v>
      </c>
      <c r="Y98">
        <v>411660203.00441903</v>
      </c>
      <c r="Z98">
        <v>201837091.84024501</v>
      </c>
      <c r="AA98">
        <v>-27157588.978554301</v>
      </c>
      <c r="AB98">
        <v>-218124.63383651499</v>
      </c>
      <c r="AC98">
        <v>1068230.2593887199</v>
      </c>
    </row>
    <row r="99" spans="2:29" x14ac:dyDescent="0.25">
      <c r="B99">
        <v>17640389.963177599</v>
      </c>
      <c r="C99">
        <v>23290274.708767999</v>
      </c>
      <c r="D99">
        <v>-30548823.781412698</v>
      </c>
      <c r="E99">
        <v>-310358.04122261499</v>
      </c>
      <c r="F99">
        <v>-1322015.3397876499</v>
      </c>
      <c r="I99">
        <v>8474321.8009926304</v>
      </c>
      <c r="J99">
        <v>11972616.3764691</v>
      </c>
      <c r="K99">
        <v>-18346829.964337699</v>
      </c>
      <c r="L99">
        <v>-127868.083973304</v>
      </c>
      <c r="M99">
        <v>-774359.27184206003</v>
      </c>
      <c r="Q99">
        <v>34429086.690049402</v>
      </c>
      <c r="R99">
        <v>42608345.7624579</v>
      </c>
      <c r="S99">
        <v>-46428986.764568299</v>
      </c>
      <c r="T99">
        <v>-460453.81243904697</v>
      </c>
      <c r="U99">
        <v>-1897695.9840470201</v>
      </c>
      <c r="Y99">
        <v>21525408.125072502</v>
      </c>
      <c r="Z99">
        <v>27457169.8562847</v>
      </c>
      <c r="AA99">
        <v>-40859767.612303302</v>
      </c>
      <c r="AB99">
        <v>-421840.37815703801</v>
      </c>
      <c r="AC99">
        <v>-1416891.712114</v>
      </c>
    </row>
    <row r="100" spans="2:29" x14ac:dyDescent="0.25">
      <c r="B100">
        <v>82567310.107487604</v>
      </c>
      <c r="C100">
        <v>51710975.356037296</v>
      </c>
      <c r="D100">
        <v>57158478.490488403</v>
      </c>
      <c r="E100">
        <v>2347777.0796936601</v>
      </c>
      <c r="F100">
        <v>-4862580.2877265299</v>
      </c>
      <c r="I100">
        <v>42944280.416914403</v>
      </c>
      <c r="J100">
        <v>23626695.9550208</v>
      </c>
      <c r="K100">
        <v>34771302.267132998</v>
      </c>
      <c r="L100">
        <v>1033615.05912961</v>
      </c>
      <c r="M100">
        <v>-2193136.9995363401</v>
      </c>
      <c r="Q100">
        <v>152261635.172405</v>
      </c>
      <c r="R100">
        <v>106254144.736637</v>
      </c>
      <c r="S100">
        <v>85541119.134272695</v>
      </c>
      <c r="T100">
        <v>4308284.7071601404</v>
      </c>
      <c r="U100">
        <v>-9561706.70019475</v>
      </c>
      <c r="Y100">
        <v>104143580.14554299</v>
      </c>
      <c r="Z100">
        <v>63653938.025941499</v>
      </c>
      <c r="AA100">
        <v>74608232.085349396</v>
      </c>
      <c r="AB100">
        <v>2451804.23824989</v>
      </c>
      <c r="AC100">
        <v>-5082576.9583693603</v>
      </c>
    </row>
    <row r="101" spans="2:29" x14ac:dyDescent="0.25">
      <c r="B101">
        <v>458999103.32162702</v>
      </c>
      <c r="C101">
        <v>218901987.37890401</v>
      </c>
      <c r="D101">
        <v>14052194.4700027</v>
      </c>
      <c r="E101">
        <v>133374.44228052799</v>
      </c>
      <c r="F101">
        <v>774431.56415940495</v>
      </c>
      <c r="I101">
        <v>246488211.91287801</v>
      </c>
      <c r="J101">
        <v>93605463.937226295</v>
      </c>
      <c r="K101">
        <v>9410903.3152210396</v>
      </c>
      <c r="L101">
        <v>6108.4448248389099</v>
      </c>
      <c r="M101">
        <v>207307.93449650501</v>
      </c>
      <c r="Q101">
        <v>815059210.67547798</v>
      </c>
      <c r="R101">
        <v>466236741.83492202</v>
      </c>
      <c r="S101">
        <v>17074248.784255799</v>
      </c>
      <c r="T101">
        <v>196028.66906755901</v>
      </c>
      <c r="U101">
        <v>1964557.3263741699</v>
      </c>
      <c r="Y101">
        <v>573208823.52121305</v>
      </c>
      <c r="Z101">
        <v>272150650.21437103</v>
      </c>
      <c r="AA101">
        <v>17846343.5357708</v>
      </c>
      <c r="AB101">
        <v>70639.696063849799</v>
      </c>
      <c r="AC101">
        <v>520758.07931450999</v>
      </c>
    </row>
    <row r="102" spans="2:29" x14ac:dyDescent="0.25">
      <c r="B102">
        <v>541506792.72959697</v>
      </c>
      <c r="C102">
        <v>261725253.10783401</v>
      </c>
      <c r="D102">
        <v>-14554677.601134</v>
      </c>
      <c r="E102">
        <v>-694555.76426323096</v>
      </c>
      <c r="F102">
        <v>1706870.9979197099</v>
      </c>
      <c r="I102">
        <v>289663442.25132799</v>
      </c>
      <c r="J102">
        <v>111598128.463827</v>
      </c>
      <c r="K102">
        <v>-7907072.7705083098</v>
      </c>
      <c r="L102">
        <v>-394241.967388527</v>
      </c>
      <c r="M102">
        <v>678972.59990962199</v>
      </c>
      <c r="Q102">
        <v>949605468.76725495</v>
      </c>
      <c r="R102">
        <v>549864296.18133795</v>
      </c>
      <c r="S102">
        <v>-26198235.276209701</v>
      </c>
      <c r="T102">
        <v>-1163067.3612096501</v>
      </c>
      <c r="U102">
        <v>3677994.99419019</v>
      </c>
      <c r="Y102">
        <v>652252667.92179096</v>
      </c>
      <c r="Z102">
        <v>314876137.34859198</v>
      </c>
      <c r="AA102">
        <v>-19011825.786400199</v>
      </c>
      <c r="AB102">
        <v>-812671.55062159197</v>
      </c>
      <c r="AC102">
        <v>1443463.1205897999</v>
      </c>
    </row>
    <row r="103" spans="2:29" x14ac:dyDescent="0.25">
      <c r="B103">
        <v>538564538.85073602</v>
      </c>
      <c r="C103">
        <v>259611776.23782799</v>
      </c>
      <c r="D103">
        <v>-19349984.2113025</v>
      </c>
      <c r="E103">
        <v>-304902.13873396599</v>
      </c>
      <c r="F103">
        <v>1415975.5251331199</v>
      </c>
      <c r="I103">
        <v>287575487.06150502</v>
      </c>
      <c r="J103">
        <v>110102897.989298</v>
      </c>
      <c r="K103">
        <v>-11149805.5114336</v>
      </c>
      <c r="L103">
        <v>-175924.36432521499</v>
      </c>
      <c r="M103">
        <v>598969.34180553502</v>
      </c>
      <c r="Q103">
        <v>938354203.33642399</v>
      </c>
      <c r="R103">
        <v>542872442.43635595</v>
      </c>
      <c r="S103">
        <v>-32247413.548638701</v>
      </c>
      <c r="T103">
        <v>-518240.060423246</v>
      </c>
      <c r="U103">
        <v>3058066.9171931199</v>
      </c>
      <c r="Y103">
        <v>641160714.02767396</v>
      </c>
      <c r="Z103">
        <v>308527582.01058799</v>
      </c>
      <c r="AA103">
        <v>-24815428.581801198</v>
      </c>
      <c r="AB103">
        <v>-367076.80186632002</v>
      </c>
      <c r="AC103">
        <v>1233014.2590842801</v>
      </c>
    </row>
    <row r="104" spans="2:29" x14ac:dyDescent="0.25">
      <c r="B104">
        <v>531789892.74664199</v>
      </c>
      <c r="C104">
        <v>255453682.39975601</v>
      </c>
      <c r="D104">
        <v>-12363593.8172436</v>
      </c>
      <c r="E104">
        <v>-140859.73161374399</v>
      </c>
      <c r="F104">
        <v>1655589.37762183</v>
      </c>
      <c r="I104">
        <v>283529517.65814298</v>
      </c>
      <c r="J104">
        <v>107825501.71031401</v>
      </c>
      <c r="K104">
        <v>-7238512.3245872697</v>
      </c>
      <c r="L104">
        <v>-83440.514961320601</v>
      </c>
      <c r="M104">
        <v>757482.65954080306</v>
      </c>
      <c r="Q104">
        <v>924323022.55937898</v>
      </c>
      <c r="R104">
        <v>533734488.70956397</v>
      </c>
      <c r="S104">
        <v>-20183059.867659401</v>
      </c>
      <c r="T104">
        <v>-244187.753680455</v>
      </c>
      <c r="U104">
        <v>3528028.32860763</v>
      </c>
      <c r="Y104">
        <v>629926326.94362795</v>
      </c>
      <c r="Z104">
        <v>301787048.204687</v>
      </c>
      <c r="AA104">
        <v>-15734109.64363</v>
      </c>
      <c r="AB104">
        <v>-168611.301475391</v>
      </c>
      <c r="AC104">
        <v>1555158.5253386099</v>
      </c>
    </row>
    <row r="105" spans="2:29" x14ac:dyDescent="0.25">
      <c r="B105">
        <v>528731735.158943</v>
      </c>
      <c r="C105">
        <v>253562707.831323</v>
      </c>
      <c r="D105" s="1">
        <v>2.9270704544615E-6</v>
      </c>
      <c r="E105" s="1">
        <v>5.1943061407655499E-7</v>
      </c>
      <c r="F105">
        <v>1811876.6314801199</v>
      </c>
      <c r="I105">
        <v>281727265.46634299</v>
      </c>
      <c r="J105">
        <v>106817546.98017301</v>
      </c>
      <c r="K105" s="1">
        <v>-5.3885173656453802E-7</v>
      </c>
      <c r="L105" s="1">
        <v>2.91543983621523E-7</v>
      </c>
      <c r="M105">
        <v>848350.79261524696</v>
      </c>
      <c r="Q105">
        <v>918445276.25284302</v>
      </c>
      <c r="R105">
        <v>529799430.85852802</v>
      </c>
      <c r="S105" s="1">
        <v>-1.55894667841494E-7</v>
      </c>
      <c r="T105" s="1">
        <v>4.0869053918868298E-7</v>
      </c>
      <c r="U105">
        <v>3811897.67836757</v>
      </c>
      <c r="Y105">
        <v>625511617.88992095</v>
      </c>
      <c r="Z105">
        <v>299055494.90373099</v>
      </c>
      <c r="AA105" s="1">
        <v>-4.75989872938953E-6</v>
      </c>
      <c r="AB105" s="1">
        <v>1.5315163182094701E-7</v>
      </c>
      <c r="AC105">
        <v>1743523.0869682201</v>
      </c>
    </row>
    <row r="106" spans="2:29" x14ac:dyDescent="0.25">
      <c r="B106">
        <v>531789892.74662799</v>
      </c>
      <c r="C106">
        <v>255453682.399753</v>
      </c>
      <c r="D106">
        <v>12363593.817245901</v>
      </c>
      <c r="E106">
        <v>140859.73161530701</v>
      </c>
      <c r="F106">
        <v>1655589.3776205799</v>
      </c>
      <c r="I106">
        <v>283529517.65815997</v>
      </c>
      <c r="J106">
        <v>107825501.71032099</v>
      </c>
      <c r="K106">
        <v>7238512.3245879896</v>
      </c>
      <c r="L106">
        <v>83440.5149622998</v>
      </c>
      <c r="M106">
        <v>757482.65954136197</v>
      </c>
      <c r="Q106">
        <v>924323022.55936503</v>
      </c>
      <c r="R106">
        <v>533734488.70955402</v>
      </c>
      <c r="S106">
        <v>20183059.867662501</v>
      </c>
      <c r="T106">
        <v>244187.753682696</v>
      </c>
      <c r="U106">
        <v>3528028.3286086</v>
      </c>
      <c r="Y106">
        <v>629926326.94358599</v>
      </c>
      <c r="Z106">
        <v>301787048.20465702</v>
      </c>
      <c r="AA106">
        <v>15734109.643627699</v>
      </c>
      <c r="AB106">
        <v>168611.30147664199</v>
      </c>
      <c r="AC106">
        <v>1555158.52534089</v>
      </c>
    </row>
    <row r="107" spans="2:29" x14ac:dyDescent="0.25">
      <c r="B107">
        <v>538564538.85074198</v>
      </c>
      <c r="C107">
        <v>259611776.23783401</v>
      </c>
      <c r="D107">
        <v>19349984.211300999</v>
      </c>
      <c r="E107">
        <v>304902.13873492699</v>
      </c>
      <c r="F107">
        <v>1415975.5251319299</v>
      </c>
      <c r="I107">
        <v>287575487.06151497</v>
      </c>
      <c r="J107">
        <v>110102897.989305</v>
      </c>
      <c r="K107">
        <v>11149805.511433801</v>
      </c>
      <c r="L107">
        <v>175924.364325776</v>
      </c>
      <c r="M107">
        <v>598969.34180510102</v>
      </c>
      <c r="Q107">
        <v>938354203.33638501</v>
      </c>
      <c r="R107">
        <v>542872442.43633497</v>
      </c>
      <c r="S107">
        <v>32247413.548636701</v>
      </c>
      <c r="T107">
        <v>518240.06042480899</v>
      </c>
      <c r="U107">
        <v>3058066.9171924898</v>
      </c>
      <c r="Y107">
        <v>641160714.02760696</v>
      </c>
      <c r="Z107">
        <v>308527582.01054603</v>
      </c>
      <c r="AA107">
        <v>24815428.581805401</v>
      </c>
      <c r="AB107">
        <v>367076.80186776002</v>
      </c>
      <c r="AC107">
        <v>1233014.25908738</v>
      </c>
    </row>
    <row r="108" spans="2:29" x14ac:dyDescent="0.25">
      <c r="B108">
        <v>541506792.72962797</v>
      </c>
      <c r="C108">
        <v>261725253.10785201</v>
      </c>
      <c r="D108">
        <v>14554677.601134401</v>
      </c>
      <c r="E108">
        <v>694555.76426411595</v>
      </c>
      <c r="F108">
        <v>1706870.9979190801</v>
      </c>
      <c r="I108">
        <v>289663442.25133699</v>
      </c>
      <c r="J108">
        <v>111598128.46383201</v>
      </c>
      <c r="K108">
        <v>7907072.7705072397</v>
      </c>
      <c r="L108">
        <v>394241.96738885902</v>
      </c>
      <c r="M108">
        <v>678972.59990931198</v>
      </c>
      <c r="Q108">
        <v>949605468.76725996</v>
      </c>
      <c r="R108">
        <v>549864296.18134296</v>
      </c>
      <c r="S108">
        <v>26198235.2762057</v>
      </c>
      <c r="T108">
        <v>1163067.3612108801</v>
      </c>
      <c r="U108">
        <v>3677994.99418863</v>
      </c>
      <c r="Y108">
        <v>652252667.92177105</v>
      </c>
      <c r="Z108">
        <v>314876137.34857899</v>
      </c>
      <c r="AA108">
        <v>19011825.786402699</v>
      </c>
      <c r="AB108">
        <v>812671.55062283005</v>
      </c>
      <c r="AC108">
        <v>1443463.12059105</v>
      </c>
    </row>
    <row r="109" spans="2:29" x14ac:dyDescent="0.25">
      <c r="B109">
        <v>458999103.32163298</v>
      </c>
      <c r="C109">
        <v>218901987.37890899</v>
      </c>
      <c r="D109">
        <v>-14052194.4700041</v>
      </c>
      <c r="E109">
        <v>-133374.44228026399</v>
      </c>
      <c r="F109">
        <v>774431.56415921997</v>
      </c>
      <c r="I109">
        <v>246488211.912884</v>
      </c>
      <c r="J109">
        <v>93605463.937228397</v>
      </c>
      <c r="K109">
        <v>-9410903.3152215406</v>
      </c>
      <c r="L109">
        <v>-6108.4448246708798</v>
      </c>
      <c r="M109">
        <v>207307.934496564</v>
      </c>
      <c r="Q109">
        <v>815059210.67547095</v>
      </c>
      <c r="R109">
        <v>466236741.83491403</v>
      </c>
      <c r="S109">
        <v>-17074248.784257598</v>
      </c>
      <c r="T109">
        <v>-196028.66906708101</v>
      </c>
      <c r="U109">
        <v>1964557.32637548</v>
      </c>
      <c r="Y109">
        <v>573208823.52120697</v>
      </c>
      <c r="Z109">
        <v>272150650.21436298</v>
      </c>
      <c r="AA109">
        <v>-17846343.535766501</v>
      </c>
      <c r="AB109">
        <v>-70639.696063432901</v>
      </c>
      <c r="AC109">
        <v>520758.07931667898</v>
      </c>
    </row>
    <row r="110" spans="2:29" x14ac:dyDescent="0.25">
      <c r="B110">
        <v>82567310.1074875</v>
      </c>
      <c r="C110">
        <v>51710975.356037103</v>
      </c>
      <c r="D110">
        <v>-57158478.490491301</v>
      </c>
      <c r="E110">
        <v>-2347777.0796927302</v>
      </c>
      <c r="F110">
        <v>-4862580.2877249196</v>
      </c>
      <c r="I110">
        <v>42944280.416914403</v>
      </c>
      <c r="J110">
        <v>23626695.9550202</v>
      </c>
      <c r="K110">
        <v>-34771302.267132901</v>
      </c>
      <c r="L110">
        <v>-1033615.05912906</v>
      </c>
      <c r="M110">
        <v>-2193136.99953506</v>
      </c>
      <c r="Q110">
        <v>152261635.172405</v>
      </c>
      <c r="R110">
        <v>106254144.736634</v>
      </c>
      <c r="S110">
        <v>-85541119.134272501</v>
      </c>
      <c r="T110">
        <v>-4308284.7071583401</v>
      </c>
      <c r="U110">
        <v>-9561706.7001938</v>
      </c>
      <c r="Y110">
        <v>104143580.145542</v>
      </c>
      <c r="Z110">
        <v>63653938.025940403</v>
      </c>
      <c r="AA110">
        <v>-74608232.085344002</v>
      </c>
      <c r="AB110">
        <v>-2451804.2382490002</v>
      </c>
      <c r="AC110">
        <v>-5082576.95837148</v>
      </c>
    </row>
    <row r="111" spans="2:29" x14ac:dyDescent="0.25">
      <c r="B111">
        <v>137011110.14204901</v>
      </c>
      <c r="C111">
        <v>62120716.440687701</v>
      </c>
      <c r="D111">
        <v>121870311.79963499</v>
      </c>
      <c r="E111">
        <v>-1824180.3123341999</v>
      </c>
      <c r="F111">
        <v>19890579.7550929</v>
      </c>
      <c r="I111">
        <v>72524998.142044306</v>
      </c>
      <c r="J111">
        <v>25591574.499373998</v>
      </c>
      <c r="K111">
        <v>73949073.323662102</v>
      </c>
      <c r="L111">
        <v>-1296558.1332966799</v>
      </c>
      <c r="M111">
        <v>9165655.02968942</v>
      </c>
      <c r="Q111">
        <v>248477413.30435801</v>
      </c>
      <c r="R111">
        <v>137388161.41737601</v>
      </c>
      <c r="S111">
        <v>177510615.11923501</v>
      </c>
      <c r="T111">
        <v>-2471945.4559398298</v>
      </c>
      <c r="U111">
        <v>37866557.071297199</v>
      </c>
      <c r="Y111">
        <v>174837878.89932901</v>
      </c>
      <c r="Z111">
        <v>79801225.891160294</v>
      </c>
      <c r="AA111">
        <v>141417937.57053301</v>
      </c>
      <c r="AB111">
        <v>-1859992.59711597</v>
      </c>
      <c r="AC111">
        <v>21097564.770672198</v>
      </c>
    </row>
    <row r="112" spans="2:29" x14ac:dyDescent="0.25">
      <c r="B112">
        <v>828452294.63388002</v>
      </c>
      <c r="C112">
        <v>405874286.53516102</v>
      </c>
      <c r="D112">
        <v>-13031939.1244769</v>
      </c>
      <c r="E112">
        <v>850300.35090813006</v>
      </c>
      <c r="F112">
        <v>4086926.08837276</v>
      </c>
      <c r="I112">
        <v>436774960.935054</v>
      </c>
      <c r="J112">
        <v>171104510.11927301</v>
      </c>
      <c r="K112">
        <v>-5766795.5937240096</v>
      </c>
      <c r="L112">
        <v>443208.05827734701</v>
      </c>
      <c r="M112">
        <v>1612063.1805933199</v>
      </c>
      <c r="Q112">
        <v>1481038059.23193</v>
      </c>
      <c r="R112">
        <v>870762573.11491001</v>
      </c>
      <c r="S112">
        <v>-28815833.7348058</v>
      </c>
      <c r="T112">
        <v>1752674.2535234401</v>
      </c>
      <c r="U112">
        <v>8785497.2570102494</v>
      </c>
      <c r="Y112">
        <v>967730929.76852703</v>
      </c>
      <c r="Z112">
        <v>481520366.66688299</v>
      </c>
      <c r="AA112">
        <v>-22281487.671819199</v>
      </c>
      <c r="AB112">
        <v>897739.93060119101</v>
      </c>
      <c r="AC112">
        <v>4779079.1758230701</v>
      </c>
    </row>
    <row r="113" spans="2:29" x14ac:dyDescent="0.25">
      <c r="B113">
        <v>701702898.39407396</v>
      </c>
      <c r="C113">
        <v>346089834.35394001</v>
      </c>
      <c r="D113">
        <v>-26742449.432144899</v>
      </c>
      <c r="E113">
        <v>1409520.45427465</v>
      </c>
      <c r="F113">
        <v>4311336.2424884001</v>
      </c>
      <c r="I113">
        <v>370004806.62439102</v>
      </c>
      <c r="J113">
        <v>146231413.11634001</v>
      </c>
      <c r="K113">
        <v>-14910804.4886561</v>
      </c>
      <c r="L113">
        <v>716806.58685691596</v>
      </c>
      <c r="M113">
        <v>1987334.7318539899</v>
      </c>
      <c r="Q113">
        <v>1249372644.2608099</v>
      </c>
      <c r="R113">
        <v>738551291.83254004</v>
      </c>
      <c r="S113">
        <v>-46646167.064236701</v>
      </c>
      <c r="T113">
        <v>2326116.1757081598</v>
      </c>
      <c r="U113">
        <v>9038432.9947354607</v>
      </c>
      <c r="Y113">
        <v>811834754.56275594</v>
      </c>
      <c r="Z113">
        <v>407121902.45762402</v>
      </c>
      <c r="AA113">
        <v>-35272733.102697</v>
      </c>
      <c r="AB113">
        <v>1485441.3414986001</v>
      </c>
      <c r="AC113">
        <v>5459502.5604019202</v>
      </c>
    </row>
    <row r="114" spans="2:29" x14ac:dyDescent="0.25">
      <c r="B114">
        <v>712891714.016186</v>
      </c>
      <c r="C114">
        <v>351845206.92458099</v>
      </c>
      <c r="D114">
        <v>-26142484.029616401</v>
      </c>
      <c r="E114">
        <v>145245.67931327299</v>
      </c>
      <c r="F114">
        <v>6114421.1882907199</v>
      </c>
      <c r="I114">
        <v>375838105.614344</v>
      </c>
      <c r="J114">
        <v>148659103.60936201</v>
      </c>
      <c r="K114">
        <v>-15130079.0627535</v>
      </c>
      <c r="L114">
        <v>66021.877535421198</v>
      </c>
      <c r="M114">
        <v>2968256.7442526598</v>
      </c>
      <c r="Q114">
        <v>1268942485.9386799</v>
      </c>
      <c r="R114">
        <v>750538030.16187096</v>
      </c>
      <c r="S114">
        <v>-43171495.872211099</v>
      </c>
      <c r="T114">
        <v>199408.90671746799</v>
      </c>
      <c r="U114">
        <v>12253053.598848701</v>
      </c>
      <c r="Y114">
        <v>823063873.65109003</v>
      </c>
      <c r="Z114">
        <v>413167328.750458</v>
      </c>
      <c r="AA114">
        <v>-33271752.741800401</v>
      </c>
      <c r="AB114">
        <v>140812.95317388899</v>
      </c>
      <c r="AC114">
        <v>7560161.3404492699</v>
      </c>
    </row>
    <row r="115" spans="2:29" x14ac:dyDescent="0.25">
      <c r="B115">
        <v>703446736.82334304</v>
      </c>
      <c r="C115">
        <v>347263984.59116697</v>
      </c>
      <c r="D115">
        <v>-15017179.492097</v>
      </c>
      <c r="E115">
        <v>-24816.259423752999</v>
      </c>
      <c r="F115">
        <v>6530619.98780875</v>
      </c>
      <c r="I115">
        <v>370857344.63266701</v>
      </c>
      <c r="J115">
        <v>146731094.95841399</v>
      </c>
      <c r="K115">
        <v>-8820957.4731599595</v>
      </c>
      <c r="L115">
        <v>-9236.4857708843792</v>
      </c>
      <c r="M115">
        <v>3226741.6565345498</v>
      </c>
      <c r="Q115">
        <v>1252485504.36677</v>
      </c>
      <c r="R115">
        <v>740972420.62208104</v>
      </c>
      <c r="S115">
        <v>-24391464.7506207</v>
      </c>
      <c r="T115">
        <v>-47436.3939627531</v>
      </c>
      <c r="U115">
        <v>12923673.9283113</v>
      </c>
      <c r="Y115">
        <v>812061709.72360599</v>
      </c>
      <c r="Z115">
        <v>407754272.56775999</v>
      </c>
      <c r="AA115">
        <v>-18982978.966555201</v>
      </c>
      <c r="AB115">
        <v>-35149.428752548803</v>
      </c>
      <c r="AC115">
        <v>8094070.7284289803</v>
      </c>
    </row>
    <row r="116" spans="2:29" x14ac:dyDescent="0.25">
      <c r="B116">
        <v>704281021.43517399</v>
      </c>
      <c r="C116">
        <v>347728939.89456302</v>
      </c>
      <c r="D116" s="1">
        <v>1.03627098724246E-6</v>
      </c>
      <c r="E116" s="1">
        <v>2.7031637728214301E-7</v>
      </c>
      <c r="F116">
        <v>6650132.2927752696</v>
      </c>
      <c r="I116">
        <v>371308911.97035003</v>
      </c>
      <c r="J116">
        <v>146939028.79325399</v>
      </c>
      <c r="K116" s="1">
        <v>-5.3757685236632803E-7</v>
      </c>
      <c r="L116" s="1">
        <v>-1.22017809189856E-7</v>
      </c>
      <c r="M116">
        <v>3306600.4418865098</v>
      </c>
      <c r="Q116">
        <v>1254123655.6951699</v>
      </c>
      <c r="R116">
        <v>742030888.43181002</v>
      </c>
      <c r="S116" s="1">
        <v>-3.3011892810463901E-6</v>
      </c>
      <c r="T116" s="1">
        <v>-4.87198121845722E-8</v>
      </c>
      <c r="U116">
        <v>13132437.424896801</v>
      </c>
      <c r="Y116">
        <v>812922061.00941801</v>
      </c>
      <c r="Z116">
        <v>408253791.56891298</v>
      </c>
      <c r="AA116" s="1">
        <v>-5.2864197641611099E-6</v>
      </c>
      <c r="AB116" s="1">
        <v>3.6612618714570999E-8</v>
      </c>
      <c r="AC116">
        <v>8251763.7196653904</v>
      </c>
    </row>
    <row r="117" spans="2:29" x14ac:dyDescent="0.25">
      <c r="B117">
        <v>703446736.82333302</v>
      </c>
      <c r="C117">
        <v>347263984.59116203</v>
      </c>
      <c r="D117">
        <v>15017179.492098499</v>
      </c>
      <c r="E117">
        <v>24816.259422756</v>
      </c>
      <c r="F117">
        <v>6530619.9878091495</v>
      </c>
      <c r="I117">
        <v>370857344.63266802</v>
      </c>
      <c r="J117">
        <v>146731094.958415</v>
      </c>
      <c r="K117">
        <v>8820957.4731605202</v>
      </c>
      <c r="L117">
        <v>9236.4857703629004</v>
      </c>
      <c r="M117">
        <v>3226741.65653496</v>
      </c>
      <c r="Q117">
        <v>1252485504.36676</v>
      </c>
      <c r="R117">
        <v>740972420.62207496</v>
      </c>
      <c r="S117">
        <v>24391464.750620902</v>
      </c>
      <c r="T117">
        <v>47436.393960670503</v>
      </c>
      <c r="U117">
        <v>12923673.9283117</v>
      </c>
      <c r="Y117">
        <v>812061709.72360396</v>
      </c>
      <c r="Z117">
        <v>407754272.56775898</v>
      </c>
      <c r="AA117">
        <v>18982978.966552898</v>
      </c>
      <c r="AB117">
        <v>35149.428753125198</v>
      </c>
      <c r="AC117">
        <v>8094070.7284311103</v>
      </c>
    </row>
    <row r="118" spans="2:29" x14ac:dyDescent="0.25">
      <c r="B118">
        <v>712891714.01618898</v>
      </c>
      <c r="C118">
        <v>351845206.92458302</v>
      </c>
      <c r="D118">
        <v>26142484.029615201</v>
      </c>
      <c r="E118">
        <v>-145245.679314357</v>
      </c>
      <c r="F118">
        <v>6114421.1882902104</v>
      </c>
      <c r="I118">
        <v>375838105.61434001</v>
      </c>
      <c r="J118">
        <v>148659103.60936001</v>
      </c>
      <c r="K118">
        <v>15130079.062752901</v>
      </c>
      <c r="L118">
        <v>-66021.877535331398</v>
      </c>
      <c r="M118">
        <v>2968256.7442518999</v>
      </c>
      <c r="Q118">
        <v>1268942485.93871</v>
      </c>
      <c r="R118">
        <v>750538030.16189396</v>
      </c>
      <c r="S118">
        <v>43171495.872210599</v>
      </c>
      <c r="T118">
        <v>-199408.906718465</v>
      </c>
      <c r="U118">
        <v>12253053.5988477</v>
      </c>
      <c r="Y118">
        <v>823063873.65109003</v>
      </c>
      <c r="Z118">
        <v>413167328.750458</v>
      </c>
      <c r="AA118">
        <v>33271752.7418052</v>
      </c>
      <c r="AB118">
        <v>-140812.95317456199</v>
      </c>
      <c r="AC118">
        <v>7560161.3404484103</v>
      </c>
    </row>
    <row r="119" spans="2:29" x14ac:dyDescent="0.25">
      <c r="B119">
        <v>701702898.39407396</v>
      </c>
      <c r="C119">
        <v>346089834.35394001</v>
      </c>
      <c r="D119">
        <v>26742449.432143901</v>
      </c>
      <c r="E119">
        <v>-1409520.4542743899</v>
      </c>
      <c r="F119">
        <v>4311336.2424876597</v>
      </c>
      <c r="I119">
        <v>370004806.62439501</v>
      </c>
      <c r="J119">
        <v>146231413.11634201</v>
      </c>
      <c r="K119">
        <v>14910804.4886538</v>
      </c>
      <c r="L119">
        <v>-716806.58685705694</v>
      </c>
      <c r="M119">
        <v>1987334.7318535501</v>
      </c>
      <c r="Q119">
        <v>1249372644.2607901</v>
      </c>
      <c r="R119">
        <v>738551291.83253002</v>
      </c>
      <c r="S119">
        <v>46646167.064232796</v>
      </c>
      <c r="T119">
        <v>-2326116.1757088099</v>
      </c>
      <c r="U119">
        <v>9038432.9947348703</v>
      </c>
      <c r="Y119">
        <v>811834754.56275702</v>
      </c>
      <c r="Z119">
        <v>407121902.45762497</v>
      </c>
      <c r="AA119">
        <v>35272733.102698997</v>
      </c>
      <c r="AB119">
        <v>-1485441.34149933</v>
      </c>
      <c r="AC119">
        <v>5459502.5604044897</v>
      </c>
    </row>
    <row r="120" spans="2:29" x14ac:dyDescent="0.25">
      <c r="B120">
        <v>828452294.633883</v>
      </c>
      <c r="C120">
        <v>405874286.53516197</v>
      </c>
      <c r="D120">
        <v>13031939.1244766</v>
      </c>
      <c r="E120">
        <v>-850300.35090851504</v>
      </c>
      <c r="F120">
        <v>4086926.08837398</v>
      </c>
      <c r="I120">
        <v>436774960.93505698</v>
      </c>
      <c r="J120">
        <v>171104510.119275</v>
      </c>
      <c r="K120">
        <v>5766795.5937237004</v>
      </c>
      <c r="L120">
        <v>-443208.05827783199</v>
      </c>
      <c r="M120">
        <v>1612063.1805947199</v>
      </c>
      <c r="Q120">
        <v>1481038059.23195</v>
      </c>
      <c r="R120">
        <v>870762573.11492205</v>
      </c>
      <c r="S120">
        <v>28815833.734805401</v>
      </c>
      <c r="T120">
        <v>-1752674.2535240001</v>
      </c>
      <c r="U120">
        <v>8785497.2570136897</v>
      </c>
      <c r="Y120">
        <v>967730929.76852798</v>
      </c>
      <c r="Z120">
        <v>481520366.66688401</v>
      </c>
      <c r="AA120">
        <v>22281487.671820998</v>
      </c>
      <c r="AB120">
        <v>-897739.93060117599</v>
      </c>
      <c r="AC120">
        <v>4779079.1758251004</v>
      </c>
    </row>
    <row r="121" spans="2:29" x14ac:dyDescent="0.25">
      <c r="B121">
        <v>137011110.142048</v>
      </c>
      <c r="C121">
        <v>62120716.440687597</v>
      </c>
      <c r="D121">
        <v>-121870311.79963399</v>
      </c>
      <c r="E121">
        <v>1824180.3123346099</v>
      </c>
      <c r="F121">
        <v>19890579.7550948</v>
      </c>
      <c r="I121">
        <v>72524998.142043397</v>
      </c>
      <c r="J121">
        <v>25591574.499373801</v>
      </c>
      <c r="K121">
        <v>-73949073.323660105</v>
      </c>
      <c r="L121">
        <v>1296558.1332968799</v>
      </c>
      <c r="M121">
        <v>9165655.0296888705</v>
      </c>
      <c r="Q121">
        <v>248477413.30435801</v>
      </c>
      <c r="R121">
        <v>137388161.417377</v>
      </c>
      <c r="S121">
        <v>-177510615.11923099</v>
      </c>
      <c r="T121">
        <v>2471945.45593963</v>
      </c>
      <c r="U121">
        <v>37866557.0713007</v>
      </c>
      <c r="Y121">
        <v>174837878.89932999</v>
      </c>
      <c r="Z121">
        <v>79801225.891161099</v>
      </c>
      <c r="AA121">
        <v>-141417937.57052699</v>
      </c>
      <c r="AB121">
        <v>1859992.59711679</v>
      </c>
      <c r="AC121">
        <v>21097564.770674799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1"/>
  <sheetViews>
    <sheetView topLeftCell="S1" workbookViewId="0">
      <selection activeCell="S10" sqref="A10:XFD10"/>
    </sheetView>
  </sheetViews>
  <sheetFormatPr defaultRowHeight="14" x14ac:dyDescent="0.25"/>
  <cols>
    <col min="4" max="4" width="10.54296875" customWidth="1"/>
    <col min="5" max="5" width="10.08984375" customWidth="1"/>
    <col min="6" max="6" width="10.90625" customWidth="1"/>
    <col min="11" max="11" width="11.08984375" customWidth="1"/>
    <col min="12" max="12" width="10.81640625" customWidth="1"/>
    <col min="13" max="13" width="9.90625" customWidth="1"/>
    <col min="18" max="18" width="10.453125" customWidth="1"/>
    <col min="19" max="19" width="10.6328125" customWidth="1"/>
    <col min="20" max="20" width="13.54296875" bestFit="1" customWidth="1"/>
    <col min="26" max="26" width="10.6328125" customWidth="1"/>
    <col min="32" max="32" width="10.36328125" customWidth="1"/>
  </cols>
  <sheetData>
    <row r="1" spans="1:36" x14ac:dyDescent="0.25">
      <c r="A1" s="2" t="s">
        <v>314</v>
      </c>
      <c r="B1">
        <v>235194990.48058799</v>
      </c>
      <c r="C1">
        <v>103918202.122531</v>
      </c>
      <c r="D1">
        <v>-184621808.33989099</v>
      </c>
      <c r="E1">
        <v>1767786.59419785</v>
      </c>
      <c r="F1">
        <v>6409628.8447858598</v>
      </c>
      <c r="H1" s="2" t="s">
        <v>315</v>
      </c>
      <c r="I1">
        <v>169864935.54764</v>
      </c>
      <c r="J1">
        <v>56611848.305391602</v>
      </c>
      <c r="K1">
        <v>-137278406.87377501</v>
      </c>
      <c r="L1">
        <v>1686385.4623110101</v>
      </c>
      <c r="M1">
        <v>19050878.676759899</v>
      </c>
      <c r="O1" s="2" t="s">
        <v>316</v>
      </c>
      <c r="P1">
        <v>411142600.89499903</v>
      </c>
      <c r="Q1">
        <v>222934281.613417</v>
      </c>
      <c r="R1">
        <v>-260222676.0327</v>
      </c>
      <c r="S1">
        <v>2626740.4616030101</v>
      </c>
      <c r="T1">
        <v>6132785.7408613702</v>
      </c>
      <c r="V1" s="2" t="s">
        <v>317</v>
      </c>
      <c r="W1">
        <v>306332042.41003102</v>
      </c>
      <c r="X1">
        <v>136684596.256428</v>
      </c>
      <c r="Y1">
        <v>-218561647.339443</v>
      </c>
      <c r="Z1">
        <v>2044613.40741435</v>
      </c>
      <c r="AA1">
        <v>7021717.5482229097</v>
      </c>
      <c r="AF1" s="12">
        <v>0</v>
      </c>
      <c r="AG1" s="2">
        <v>11978903.8022239</v>
      </c>
      <c r="AH1" s="2">
        <v>5609452.3247230304</v>
      </c>
      <c r="AI1" s="2">
        <v>23513009.5223401</v>
      </c>
      <c r="AJ1" s="2">
        <v>15084092.9545743</v>
      </c>
    </row>
    <row r="2" spans="1:36" x14ac:dyDescent="0.25">
      <c r="B2">
        <v>822357882.32750499</v>
      </c>
      <c r="C2">
        <v>396075128.10053802</v>
      </c>
      <c r="D2">
        <v>27608400.781278301</v>
      </c>
      <c r="E2">
        <v>-529584.147832143</v>
      </c>
      <c r="F2">
        <v>1753097.6945531501</v>
      </c>
      <c r="I2">
        <v>394617289.398215</v>
      </c>
      <c r="J2">
        <v>146845206.98051801</v>
      </c>
      <c r="K2">
        <v>25296601.7827117</v>
      </c>
      <c r="L2">
        <v>-906997.37709895999</v>
      </c>
      <c r="M2">
        <v>4819466.32485143</v>
      </c>
      <c r="P2">
        <v>1421034219.5130899</v>
      </c>
      <c r="Q2">
        <v>824829471.18731701</v>
      </c>
      <c r="R2">
        <v>52764548.829505399</v>
      </c>
      <c r="S2">
        <v>-755202.140259156</v>
      </c>
      <c r="T2">
        <v>592682.38959953503</v>
      </c>
      <c r="W2">
        <v>1018746779.23666</v>
      </c>
      <c r="X2">
        <v>498461297.60320401</v>
      </c>
      <c r="Y2">
        <v>46053931.258069798</v>
      </c>
      <c r="Z2">
        <v>-585119.83021279704</v>
      </c>
      <c r="AA2">
        <v>1042196.98117316</v>
      </c>
      <c r="AF2" s="12">
        <f>AF1+0.1</f>
        <v>0.1</v>
      </c>
      <c r="AG2" s="2">
        <v>452536517.93026102</v>
      </c>
      <c r="AH2" s="2">
        <v>343352870.39273798</v>
      </c>
      <c r="AI2" s="2">
        <v>779903611.22444499</v>
      </c>
      <c r="AJ2" s="2">
        <v>583861990.98768497</v>
      </c>
    </row>
    <row r="3" spans="1:36" x14ac:dyDescent="0.25">
      <c r="B3">
        <v>641910163.60416305</v>
      </c>
      <c r="C3">
        <v>312446858.34069401</v>
      </c>
      <c r="D3">
        <v>30248748.331226099</v>
      </c>
      <c r="E3">
        <v>-660785.67335118004</v>
      </c>
      <c r="F3">
        <v>-408429.926511492</v>
      </c>
      <c r="I3">
        <v>274912843.02499902</v>
      </c>
      <c r="J3">
        <v>103990108.99919701</v>
      </c>
      <c r="K3">
        <v>20162858.5800667</v>
      </c>
      <c r="L3">
        <v>-1371353.9317853199</v>
      </c>
      <c r="M3">
        <v>2007365.6025506</v>
      </c>
      <c r="P3">
        <v>1110804269.06236</v>
      </c>
      <c r="Q3">
        <v>650483458.50939095</v>
      </c>
      <c r="R3">
        <v>51851002.344608098</v>
      </c>
      <c r="S3">
        <v>-784258.27407875506</v>
      </c>
      <c r="T3">
        <v>-2904965.7389368401</v>
      </c>
      <c r="W3">
        <v>787247020.49777603</v>
      </c>
      <c r="X3">
        <v>389824553.11027998</v>
      </c>
      <c r="Y3">
        <v>45316844.313253202</v>
      </c>
      <c r="Z3">
        <v>-764316.05082994001</v>
      </c>
      <c r="AA3">
        <v>-2120822.23051047</v>
      </c>
      <c r="AF3" s="12">
        <f t="shared" ref="AF3:AF11" si="0">AF2+0.1</f>
        <v>0.2</v>
      </c>
      <c r="AG3" s="2">
        <v>822326775.39692998</v>
      </c>
      <c r="AH3" s="2">
        <v>627450484.58791697</v>
      </c>
      <c r="AI3" s="2">
        <v>1415924393.11515</v>
      </c>
      <c r="AJ3" s="2">
        <v>1062408520.2119401</v>
      </c>
    </row>
    <row r="4" spans="1:36" x14ac:dyDescent="0.25">
      <c r="B4">
        <v>652065994.82766104</v>
      </c>
      <c r="C4">
        <v>318730485.34127802</v>
      </c>
      <c r="D4">
        <v>30943942.567784902</v>
      </c>
      <c r="E4">
        <v>-78700.973485259601</v>
      </c>
      <c r="F4">
        <v>-860155.85872336198</v>
      </c>
      <c r="I4">
        <v>278412511.50188202</v>
      </c>
      <c r="J4">
        <v>106740449.700764</v>
      </c>
      <c r="K4">
        <v>20996958.4325464</v>
      </c>
      <c r="L4">
        <v>-191318.69256235001</v>
      </c>
      <c r="M4">
        <v>2322091.4531357298</v>
      </c>
      <c r="P4">
        <v>1125026881.2453799</v>
      </c>
      <c r="Q4">
        <v>660842562.70478797</v>
      </c>
      <c r="R4">
        <v>49580829.134196803</v>
      </c>
      <c r="S4">
        <v>-106503.14896586799</v>
      </c>
      <c r="T4">
        <v>-3912852.7063166699</v>
      </c>
      <c r="W4">
        <v>796441215.52160203</v>
      </c>
      <c r="X4">
        <v>396118993.14782101</v>
      </c>
      <c r="Y4">
        <v>43386095.766692899</v>
      </c>
      <c r="Z4">
        <v>-125567.184019441</v>
      </c>
      <c r="AA4">
        <v>-2946213.3942405898</v>
      </c>
      <c r="AF4" s="12">
        <f t="shared" si="0"/>
        <v>0.30000000000000004</v>
      </c>
      <c r="AG4" s="2">
        <v>1078715386.5330901</v>
      </c>
      <c r="AH4" s="2">
        <v>824739754.84920001</v>
      </c>
      <c r="AI4" s="2">
        <v>1857817754.7676401</v>
      </c>
      <c r="AJ4" s="2">
        <v>1394557083.3375499</v>
      </c>
    </row>
    <row r="5" spans="1:36" x14ac:dyDescent="0.25">
      <c r="B5">
        <v>644970300.93228602</v>
      </c>
      <c r="C5">
        <v>315384320.70787102</v>
      </c>
      <c r="D5">
        <v>18678311.068144199</v>
      </c>
      <c r="E5">
        <v>-25193.1862419971</v>
      </c>
      <c r="F5">
        <v>-1360055.8604069799</v>
      </c>
      <c r="I5">
        <v>276113726.79751903</v>
      </c>
      <c r="J5">
        <v>105977037.345972</v>
      </c>
      <c r="K5">
        <v>13113415.572929099</v>
      </c>
      <c r="L5">
        <v>-12436.049917276299</v>
      </c>
      <c r="M5">
        <v>1942247.49243962</v>
      </c>
      <c r="P5">
        <v>1112494212.3914599</v>
      </c>
      <c r="Q5">
        <v>653700072.63221896</v>
      </c>
      <c r="R5">
        <v>29215943.275313299</v>
      </c>
      <c r="S5">
        <v>-45727.710392255001</v>
      </c>
      <c r="T5">
        <v>-4782408.3569071097</v>
      </c>
      <c r="W5">
        <v>787469574.89507198</v>
      </c>
      <c r="X5">
        <v>391838810.74634099</v>
      </c>
      <c r="Y5">
        <v>25647030.8015901</v>
      </c>
      <c r="Z5">
        <v>-44986.967211932802</v>
      </c>
      <c r="AA5">
        <v>-3641616.78937543</v>
      </c>
      <c r="AF5" s="12">
        <f t="shared" si="0"/>
        <v>0.4</v>
      </c>
      <c r="AG5" s="2">
        <v>1221715381.27846</v>
      </c>
      <c r="AH5" s="2">
        <v>934910838.03438497</v>
      </c>
      <c r="AI5" s="2">
        <v>2104464871.2030699</v>
      </c>
      <c r="AJ5" s="2">
        <v>1579261693.59286</v>
      </c>
    </row>
    <row r="6" spans="1:36" x14ac:dyDescent="0.25">
      <c r="B6">
        <v>645913062.35989106</v>
      </c>
      <c r="C6">
        <v>315930952.70473701</v>
      </c>
      <c r="D6" s="1">
        <v>-1.90474383998662E-6</v>
      </c>
      <c r="E6" s="1">
        <v>-1.29803083837032E-8</v>
      </c>
      <c r="F6">
        <v>-1541104.0540477501</v>
      </c>
      <c r="I6">
        <v>276645822.38420802</v>
      </c>
      <c r="J6">
        <v>106251023.945976</v>
      </c>
      <c r="K6" s="1">
        <v>5.2849063649773598E-6</v>
      </c>
      <c r="L6" s="1">
        <v>-1.12166162580252E-7</v>
      </c>
      <c r="M6">
        <v>1783436.74110599</v>
      </c>
      <c r="P6">
        <v>1113722363.6427801</v>
      </c>
      <c r="Q6">
        <v>654554537.31933904</v>
      </c>
      <c r="R6" s="1">
        <v>5.2634277381002903E-8</v>
      </c>
      <c r="S6" s="1">
        <v>-8.0128666013479201E-7</v>
      </c>
      <c r="T6">
        <v>-5086363.9546751603</v>
      </c>
      <c r="W6">
        <v>788439321.77335298</v>
      </c>
      <c r="X6">
        <v>392434228.87852901</v>
      </c>
      <c r="Y6" s="1">
        <v>5.5839336710050702E-7</v>
      </c>
      <c r="Z6" s="1">
        <v>3.3210380934178797E-7</v>
      </c>
      <c r="AA6">
        <v>-3890259.5925501701</v>
      </c>
      <c r="AF6" s="12">
        <f t="shared" si="0"/>
        <v>0.5</v>
      </c>
      <c r="AG6" s="2">
        <v>1266657597.5630801</v>
      </c>
      <c r="AH6" s="2">
        <v>969495561.323282</v>
      </c>
      <c r="AI6" s="2">
        <v>2182030479.9537301</v>
      </c>
      <c r="AJ6" s="2">
        <v>1637090759.9110999</v>
      </c>
    </row>
    <row r="7" spans="1:36" x14ac:dyDescent="0.25">
      <c r="B7">
        <v>644970300.93229902</v>
      </c>
      <c r="C7">
        <v>315384320.70787799</v>
      </c>
      <c r="D7">
        <v>-18678311.068144701</v>
      </c>
      <c r="E7">
        <v>25193.186241025702</v>
      </c>
      <c r="F7">
        <v>-1360055.8604061699</v>
      </c>
      <c r="I7">
        <v>276113726.79753602</v>
      </c>
      <c r="J7">
        <v>105977037.34597901</v>
      </c>
      <c r="K7">
        <v>-13113415.572922099</v>
      </c>
      <c r="L7">
        <v>12436.049916980901</v>
      </c>
      <c r="M7">
        <v>1942247.49243944</v>
      </c>
      <c r="P7">
        <v>1112494212.3914399</v>
      </c>
      <c r="Q7">
        <v>653700072.63220894</v>
      </c>
      <c r="R7">
        <v>-29215943.275311001</v>
      </c>
      <c r="S7">
        <v>45727.710392434397</v>
      </c>
      <c r="T7">
        <v>-4782408.3569061197</v>
      </c>
      <c r="W7">
        <v>787469574.89507103</v>
      </c>
      <c r="X7">
        <v>391838810.74634099</v>
      </c>
      <c r="Y7">
        <v>-25647030.801591199</v>
      </c>
      <c r="Z7">
        <v>44986.967211830597</v>
      </c>
      <c r="AA7">
        <v>-3641616.7893746002</v>
      </c>
      <c r="AF7" s="12">
        <f t="shared" si="0"/>
        <v>0.6</v>
      </c>
      <c r="AG7" s="2">
        <v>1221715381.27841</v>
      </c>
      <c r="AH7" s="2">
        <v>934910838.03432906</v>
      </c>
      <c r="AI7" s="2">
        <v>2104464871.20312</v>
      </c>
      <c r="AJ7" s="2">
        <v>1579261693.59305</v>
      </c>
    </row>
    <row r="8" spans="1:36" x14ac:dyDescent="0.25">
      <c r="B8">
        <v>652065994.82764995</v>
      </c>
      <c r="C8">
        <v>318730485.34127301</v>
      </c>
      <c r="D8">
        <v>-30943942.567781702</v>
      </c>
      <c r="E8">
        <v>78700.973484635295</v>
      </c>
      <c r="F8">
        <v>-860155.85872415802</v>
      </c>
      <c r="I8">
        <v>278412511.501881</v>
      </c>
      <c r="J8">
        <v>106740449.700763</v>
      </c>
      <c r="K8">
        <v>-20996958.4325452</v>
      </c>
      <c r="L8">
        <v>191318.69256294399</v>
      </c>
      <c r="M8">
        <v>2322091.4531348199</v>
      </c>
      <c r="P8">
        <v>1125026881.2453799</v>
      </c>
      <c r="Q8">
        <v>660842562.70479</v>
      </c>
      <c r="R8">
        <v>-49580829.134190798</v>
      </c>
      <c r="S8">
        <v>106503.148965852</v>
      </c>
      <c r="T8">
        <v>-3912852.7063166499</v>
      </c>
      <c r="W8">
        <v>796441215.52160501</v>
      </c>
      <c r="X8">
        <v>396118993.14782298</v>
      </c>
      <c r="Y8">
        <v>-43386095.766695298</v>
      </c>
      <c r="Z8">
        <v>125567.184019016</v>
      </c>
      <c r="AA8">
        <v>-2946213.3942403002</v>
      </c>
      <c r="AF8" s="12">
        <f t="shared" si="0"/>
        <v>0.7</v>
      </c>
      <c r="AG8" s="2">
        <v>1078715386.5331399</v>
      </c>
      <c r="AH8" s="2">
        <v>824739754.84910202</v>
      </c>
      <c r="AI8" s="2">
        <v>1857817754.76774</v>
      </c>
      <c r="AJ8" s="2">
        <v>1394557083.3375199</v>
      </c>
    </row>
    <row r="9" spans="1:36" x14ac:dyDescent="0.25">
      <c r="B9">
        <v>641910163.60416496</v>
      </c>
      <c r="C9">
        <v>312446858.34069502</v>
      </c>
      <c r="D9">
        <v>-30248748.331224501</v>
      </c>
      <c r="E9">
        <v>660785.67335120204</v>
      </c>
      <c r="F9">
        <v>-408429.92651203001</v>
      </c>
      <c r="I9">
        <v>274912843.02500403</v>
      </c>
      <c r="J9">
        <v>103990108.999198</v>
      </c>
      <c r="K9">
        <v>-20162858.580069099</v>
      </c>
      <c r="L9">
        <v>1371353.9317855099</v>
      </c>
      <c r="M9">
        <v>2007365.60254967</v>
      </c>
      <c r="P9">
        <v>1110804269.0623701</v>
      </c>
      <c r="Q9">
        <v>650483458.50939798</v>
      </c>
      <c r="R9">
        <v>-51851002.344604798</v>
      </c>
      <c r="S9">
        <v>784258.274079239</v>
      </c>
      <c r="T9">
        <v>-2904965.7389362501</v>
      </c>
      <c r="W9">
        <v>787247020.49777603</v>
      </c>
      <c r="X9">
        <v>389824553.11027998</v>
      </c>
      <c r="Y9">
        <v>-45316844.313261099</v>
      </c>
      <c r="Z9">
        <v>764316.05083125294</v>
      </c>
      <c r="AA9">
        <v>-2120822.2305102199</v>
      </c>
      <c r="AF9" s="12">
        <f t="shared" si="0"/>
        <v>0.79999999999999993</v>
      </c>
      <c r="AG9" s="2">
        <v>822326775.39699197</v>
      </c>
      <c r="AH9" s="2">
        <v>627450484.58783305</v>
      </c>
      <c r="AI9" s="2">
        <v>1415924393.1151099</v>
      </c>
      <c r="AJ9" s="2">
        <v>1062408520.21201</v>
      </c>
    </row>
    <row r="10" spans="1:36" x14ac:dyDescent="0.25">
      <c r="B10">
        <v>822357882.32752204</v>
      </c>
      <c r="C10">
        <v>396075128.100546</v>
      </c>
      <c r="D10">
        <v>-27608400.7812788</v>
      </c>
      <c r="E10">
        <v>529584.14783259004</v>
      </c>
      <c r="F10">
        <v>1753097.69455188</v>
      </c>
      <c r="I10">
        <v>394617289.39822501</v>
      </c>
      <c r="J10">
        <v>146845206.98052201</v>
      </c>
      <c r="K10">
        <v>-25296601.7827131</v>
      </c>
      <c r="L10">
        <v>906997.37709866604</v>
      </c>
      <c r="M10">
        <v>4819466.3248514403</v>
      </c>
      <c r="P10">
        <v>1421034219.5130999</v>
      </c>
      <c r="Q10">
        <v>824829471.18732905</v>
      </c>
      <c r="R10">
        <v>-52764548.829500496</v>
      </c>
      <c r="S10">
        <v>755202.14025895298</v>
      </c>
      <c r="T10">
        <v>592682.38959943596</v>
      </c>
      <c r="W10">
        <v>1018746779.23669</v>
      </c>
      <c r="X10">
        <v>498461297.60321701</v>
      </c>
      <c r="Y10">
        <v>-46053931.258070998</v>
      </c>
      <c r="Z10">
        <v>585119.83021311101</v>
      </c>
      <c r="AA10">
        <v>1042196.98117374</v>
      </c>
      <c r="AF10" s="12">
        <f t="shared" si="0"/>
        <v>0.89999999999999991</v>
      </c>
      <c r="AG10" s="2">
        <v>452536517.93030798</v>
      </c>
      <c r="AH10" s="2">
        <v>343352870.392694</v>
      </c>
      <c r="AI10" s="2">
        <v>779903611.22440398</v>
      </c>
      <c r="AJ10" s="2">
        <v>583861990.98775804</v>
      </c>
    </row>
    <row r="11" spans="1:36" x14ac:dyDescent="0.25">
      <c r="B11">
        <v>235194990.48058</v>
      </c>
      <c r="C11">
        <v>103918202.122527</v>
      </c>
      <c r="D11">
        <v>184621808.33988699</v>
      </c>
      <c r="E11">
        <v>-1767786.59419889</v>
      </c>
      <c r="F11">
        <v>6409628.8447867902</v>
      </c>
      <c r="I11">
        <v>169864935.547636</v>
      </c>
      <c r="J11">
        <v>56611848.305390097</v>
      </c>
      <c r="K11">
        <v>137278406.87377301</v>
      </c>
      <c r="L11">
        <v>-1686385.4623111901</v>
      </c>
      <c r="M11">
        <v>19050878.676759999</v>
      </c>
      <c r="P11">
        <v>411142600.89498699</v>
      </c>
      <c r="Q11">
        <v>222934281.61341</v>
      </c>
      <c r="R11">
        <v>260222676.03270099</v>
      </c>
      <c r="S11">
        <v>-2626740.4616030701</v>
      </c>
      <c r="T11">
        <v>6132785.7408615602</v>
      </c>
      <c r="W11">
        <v>306332042.41002101</v>
      </c>
      <c r="X11">
        <v>136684596.256423</v>
      </c>
      <c r="Y11">
        <v>218561647.33943999</v>
      </c>
      <c r="Z11">
        <v>-2044613.4074148401</v>
      </c>
      <c r="AA11">
        <v>7021717.5482229097</v>
      </c>
      <c r="AF11" s="12">
        <f t="shared" si="0"/>
        <v>0.99999999999999989</v>
      </c>
      <c r="AG11" s="2">
        <v>11978903.802222401</v>
      </c>
      <c r="AH11" s="2">
        <v>5609452.3247226598</v>
      </c>
      <c r="AI11" s="2">
        <v>23513009.5223388</v>
      </c>
      <c r="AJ11" s="2">
        <v>15084092.954572201</v>
      </c>
    </row>
    <row r="12" spans="1:36" x14ac:dyDescent="0.25">
      <c r="B12">
        <v>131489442.61935499</v>
      </c>
      <c r="C12">
        <v>68770336.481831506</v>
      </c>
      <c r="D12">
        <v>-128151700.76681399</v>
      </c>
      <c r="E12">
        <v>61589.212603761604</v>
      </c>
      <c r="F12">
        <v>-2478865.6314842599</v>
      </c>
      <c r="I12">
        <v>91751814.772022903</v>
      </c>
      <c r="J12">
        <v>34576927.199626401</v>
      </c>
      <c r="K12">
        <v>-113821806.960179</v>
      </c>
      <c r="L12">
        <v>-1624429.8201288399</v>
      </c>
      <c r="M12">
        <v>-5666703.96984341</v>
      </c>
      <c r="P12">
        <v>231665812.133632</v>
      </c>
      <c r="Q12">
        <v>141335133.53355199</v>
      </c>
      <c r="R12">
        <v>-191927447.59201801</v>
      </c>
      <c r="S12">
        <v>343825.179688056</v>
      </c>
      <c r="T12">
        <v>-2788514.7629292002</v>
      </c>
      <c r="W12">
        <v>170766842.500994</v>
      </c>
      <c r="X12">
        <v>88976955.726441294</v>
      </c>
      <c r="Y12">
        <v>-163543443.015946</v>
      </c>
      <c r="Z12">
        <v>-1158.5213597443701</v>
      </c>
      <c r="AA12">
        <v>-2813398.5416173702</v>
      </c>
    </row>
    <row r="13" spans="1:36" x14ac:dyDescent="0.25">
      <c r="B13">
        <v>768107342.292346</v>
      </c>
      <c r="C13">
        <v>339061123.50841802</v>
      </c>
      <c r="D13">
        <v>-47557151.607111298</v>
      </c>
      <c r="E13">
        <v>43159.775903898502</v>
      </c>
      <c r="F13">
        <v>2050650.40553149</v>
      </c>
      <c r="I13">
        <v>549190856.48390102</v>
      </c>
      <c r="J13">
        <v>177157813.09401399</v>
      </c>
      <c r="K13">
        <v>-47005110.954415098</v>
      </c>
      <c r="L13">
        <v>-229274.18052848399</v>
      </c>
      <c r="M13">
        <v>3054325.4973041401</v>
      </c>
      <c r="P13">
        <v>1322098156.02987</v>
      </c>
      <c r="Q13">
        <v>713969036.94830096</v>
      </c>
      <c r="R13">
        <v>-66177273.109699398</v>
      </c>
      <c r="S13">
        <v>-17054.2545102699</v>
      </c>
      <c r="T13">
        <v>3066101.6557856901</v>
      </c>
      <c r="W13">
        <v>985604862.60777795</v>
      </c>
      <c r="X13">
        <v>437416421.05290699</v>
      </c>
      <c r="Y13">
        <v>-56680921.227779798</v>
      </c>
      <c r="Z13">
        <v>-96291.781309261103</v>
      </c>
      <c r="AA13">
        <v>2704968.7531285398</v>
      </c>
    </row>
    <row r="14" spans="1:36" x14ac:dyDescent="0.25">
      <c r="B14">
        <v>835367863.05306005</v>
      </c>
      <c r="C14">
        <v>378952582.74562699</v>
      </c>
      <c r="D14">
        <v>10714238.9854584</v>
      </c>
      <c r="E14">
        <v>-57965.608680422498</v>
      </c>
      <c r="F14">
        <v>3737420.0535041201</v>
      </c>
      <c r="I14">
        <v>565096989.32274103</v>
      </c>
      <c r="J14">
        <v>189545410.77431601</v>
      </c>
      <c r="K14">
        <v>3816849.3171685701</v>
      </c>
      <c r="L14">
        <v>172511.88979944499</v>
      </c>
      <c r="M14">
        <v>5262389.3713665996</v>
      </c>
      <c r="P14">
        <v>1412705393.3752799</v>
      </c>
      <c r="Q14">
        <v>778549903.59992194</v>
      </c>
      <c r="R14">
        <v>20326712.397427499</v>
      </c>
      <c r="S14">
        <v>-252456.956358878</v>
      </c>
      <c r="T14">
        <v>5481139.3782112999</v>
      </c>
      <c r="W14">
        <v>1041588134.35893</v>
      </c>
      <c r="X14">
        <v>474317067.46940601</v>
      </c>
      <c r="Y14">
        <v>17970807.560315501</v>
      </c>
      <c r="Z14">
        <v>-196449.189375435</v>
      </c>
      <c r="AA14">
        <v>4702387.3919675304</v>
      </c>
    </row>
    <row r="15" spans="1:36" x14ac:dyDescent="0.25">
      <c r="B15">
        <v>842681475.95115602</v>
      </c>
      <c r="C15">
        <v>383657542.92503798</v>
      </c>
      <c r="D15">
        <v>23374423.451024801</v>
      </c>
      <c r="E15">
        <v>-199683.376744715</v>
      </c>
      <c r="F15">
        <v>3232905.7099240199</v>
      </c>
      <c r="I15">
        <v>568823385.724913</v>
      </c>
      <c r="J15">
        <v>192479932.157314</v>
      </c>
      <c r="K15">
        <v>15917558.0947772</v>
      </c>
      <c r="L15">
        <v>-91750.518383644099</v>
      </c>
      <c r="M15">
        <v>4460658.1310044201</v>
      </c>
      <c r="P15">
        <v>1413877815.2311499</v>
      </c>
      <c r="Q15">
        <v>781406148.58320296</v>
      </c>
      <c r="R15">
        <v>37338207.873072803</v>
      </c>
      <c r="S15">
        <v>-355069.04176252597</v>
      </c>
      <c r="T15">
        <v>4741139.1070036599</v>
      </c>
      <c r="W15">
        <v>1036183803.51746</v>
      </c>
      <c r="X15">
        <v>472718325.997931</v>
      </c>
      <c r="Y15">
        <v>32933802.2513768</v>
      </c>
      <c r="Z15">
        <v>-293351.09163156297</v>
      </c>
      <c r="AA15">
        <v>3998303.37019083</v>
      </c>
    </row>
    <row r="16" spans="1:36" x14ac:dyDescent="0.25">
      <c r="B16">
        <v>847527730.33470798</v>
      </c>
      <c r="C16">
        <v>385193110.19249302</v>
      </c>
      <c r="D16">
        <v>15814522.592104901</v>
      </c>
      <c r="E16">
        <v>-104653.27048474</v>
      </c>
      <c r="F16">
        <v>2870251.5756299002</v>
      </c>
      <c r="I16">
        <v>574818462.68185794</v>
      </c>
      <c r="J16">
        <v>194141461.138787</v>
      </c>
      <c r="K16">
        <v>11245839.727229699</v>
      </c>
      <c r="L16">
        <v>-57927.3483830923</v>
      </c>
      <c r="M16">
        <v>4140475.06551049</v>
      </c>
      <c r="P16">
        <v>1416410875.44735</v>
      </c>
      <c r="Q16">
        <v>782082490.04260898</v>
      </c>
      <c r="R16">
        <v>24630508.971865099</v>
      </c>
      <c r="S16">
        <v>-181745.388736761</v>
      </c>
      <c r="T16">
        <v>4179600.3638653201</v>
      </c>
      <c r="W16">
        <v>1034913071.60955</v>
      </c>
      <c r="X16">
        <v>470748991.51610899</v>
      </c>
      <c r="Y16">
        <v>21768880.595451102</v>
      </c>
      <c r="Z16">
        <v>-147166.350821442</v>
      </c>
      <c r="AA16">
        <v>3474806.05589324</v>
      </c>
    </row>
    <row r="17" spans="2:27" x14ac:dyDescent="0.25">
      <c r="B17">
        <v>848351200.34222496</v>
      </c>
      <c r="C17">
        <v>385114873.49720401</v>
      </c>
      <c r="D17" s="1">
        <v>-1.64019002113491E-6</v>
      </c>
      <c r="E17" s="1">
        <v>1.8833634385373401E-7</v>
      </c>
      <c r="F17">
        <v>2759746.3491901299</v>
      </c>
      <c r="I17">
        <v>576497541.18024397</v>
      </c>
      <c r="J17">
        <v>194386340.03082901</v>
      </c>
      <c r="K17" s="1">
        <v>4.3961626943200801E-6</v>
      </c>
      <c r="L17" s="1">
        <v>-1.32840796140954E-8</v>
      </c>
      <c r="M17">
        <v>4084862.0054388698</v>
      </c>
      <c r="P17">
        <v>1416506359.6624401</v>
      </c>
      <c r="Q17">
        <v>781572367.79946399</v>
      </c>
      <c r="R17" s="1">
        <v>2.0536244846880402E-6</v>
      </c>
      <c r="S17" s="1">
        <v>-7.8633092925883803E-8</v>
      </c>
      <c r="T17">
        <v>3996372.84659875</v>
      </c>
      <c r="W17">
        <v>1033963455.83593</v>
      </c>
      <c r="X17">
        <v>469554180.21247703</v>
      </c>
      <c r="Y17" s="1">
        <v>9.29692760109901E-7</v>
      </c>
      <c r="Z17" s="1">
        <v>-1.46223101182841E-7</v>
      </c>
      <c r="AA17">
        <v>3311389.1429431201</v>
      </c>
    </row>
    <row r="18" spans="2:27" x14ac:dyDescent="0.25">
      <c r="B18">
        <v>847527730.33468604</v>
      </c>
      <c r="C18">
        <v>385193110.19248199</v>
      </c>
      <c r="D18">
        <v>-15814522.5921044</v>
      </c>
      <c r="E18">
        <v>104653.270484486</v>
      </c>
      <c r="F18">
        <v>2870251.5756298499</v>
      </c>
      <c r="I18">
        <v>574818462.68183804</v>
      </c>
      <c r="J18">
        <v>194141461.13877499</v>
      </c>
      <c r="K18">
        <v>-11245839.727223201</v>
      </c>
      <c r="L18">
        <v>57927.348382879703</v>
      </c>
      <c r="M18">
        <v>4140475.0655099801</v>
      </c>
      <c r="P18">
        <v>1416410875.4474001</v>
      </c>
      <c r="Q18">
        <v>782082490.04263794</v>
      </c>
      <c r="R18">
        <v>-24630508.971862301</v>
      </c>
      <c r="S18">
        <v>181745.388737448</v>
      </c>
      <c r="T18">
        <v>4179600.36386579</v>
      </c>
      <c r="W18">
        <v>1034913071.60957</v>
      </c>
      <c r="X18">
        <v>470748991.51611698</v>
      </c>
      <c r="Y18">
        <v>-21768880.595449898</v>
      </c>
      <c r="Z18">
        <v>147166.350821214</v>
      </c>
      <c r="AA18">
        <v>3474806.0558937299</v>
      </c>
    </row>
    <row r="19" spans="2:27" x14ac:dyDescent="0.25">
      <c r="B19">
        <v>842681475.95115399</v>
      </c>
      <c r="C19">
        <v>383657542.925035</v>
      </c>
      <c r="D19">
        <v>-23374423.451022301</v>
      </c>
      <c r="E19">
        <v>199683.37674419599</v>
      </c>
      <c r="F19">
        <v>3232905.70992395</v>
      </c>
      <c r="I19">
        <v>568823385.72488201</v>
      </c>
      <c r="J19">
        <v>192479932.15729499</v>
      </c>
      <c r="K19">
        <v>-15917558.0947758</v>
      </c>
      <c r="L19">
        <v>91750.518383352304</v>
      </c>
      <c r="M19">
        <v>4460658.1310033696</v>
      </c>
      <c r="P19">
        <v>1413877815.2311599</v>
      </c>
      <c r="Q19">
        <v>781406148.58321202</v>
      </c>
      <c r="R19">
        <v>-37338207.8730703</v>
      </c>
      <c r="S19">
        <v>355069.04176169098</v>
      </c>
      <c r="T19">
        <v>4741139.1070041005</v>
      </c>
      <c r="W19">
        <v>1036183803.5175</v>
      </c>
      <c r="X19">
        <v>472718325.99794799</v>
      </c>
      <c r="Y19">
        <v>-32933802.251379699</v>
      </c>
      <c r="Z19">
        <v>293351.09163158399</v>
      </c>
      <c r="AA19">
        <v>3998303.3701901101</v>
      </c>
    </row>
    <row r="20" spans="2:27" x14ac:dyDescent="0.25">
      <c r="B20">
        <v>835367863.05302298</v>
      </c>
      <c r="C20">
        <v>378952582.74560201</v>
      </c>
      <c r="D20">
        <v>-10714238.985458899</v>
      </c>
      <c r="E20">
        <v>57965.608680624398</v>
      </c>
      <c r="F20">
        <v>3737420.0535024102</v>
      </c>
      <c r="I20">
        <v>565096989.32271695</v>
      </c>
      <c r="J20">
        <v>189545410.77430299</v>
      </c>
      <c r="K20">
        <v>-3816849.3171703499</v>
      </c>
      <c r="L20">
        <v>-172511.88979907401</v>
      </c>
      <c r="M20">
        <v>5262389.3713659896</v>
      </c>
      <c r="P20">
        <v>1412705393.3752699</v>
      </c>
      <c r="Q20">
        <v>778549903.59992003</v>
      </c>
      <c r="R20">
        <v>-20326712.397422198</v>
      </c>
      <c r="S20">
        <v>252456.956358667</v>
      </c>
      <c r="T20">
        <v>5481139.3782117302</v>
      </c>
      <c r="W20">
        <v>1041588134.35893</v>
      </c>
      <c r="X20">
        <v>474317067.46941102</v>
      </c>
      <c r="Y20">
        <v>-17970807.5603237</v>
      </c>
      <c r="Z20">
        <v>196449.189375772</v>
      </c>
      <c r="AA20">
        <v>4702387.3919674503</v>
      </c>
    </row>
    <row r="21" spans="2:27" x14ac:dyDescent="0.25">
      <c r="B21">
        <v>768107342.29232299</v>
      </c>
      <c r="C21">
        <v>339061123.50840402</v>
      </c>
      <c r="D21">
        <v>47557151.607111096</v>
      </c>
      <c r="E21">
        <v>-43159.775904020797</v>
      </c>
      <c r="F21">
        <v>2050650.4055304099</v>
      </c>
      <c r="I21">
        <v>549190856.48388195</v>
      </c>
      <c r="J21">
        <v>177157813.094006</v>
      </c>
      <c r="K21">
        <v>47005110.954414301</v>
      </c>
      <c r="L21">
        <v>229274.180528595</v>
      </c>
      <c r="M21">
        <v>3054325.49730301</v>
      </c>
      <c r="P21">
        <v>1322098156.02988</v>
      </c>
      <c r="Q21">
        <v>713969036.94830894</v>
      </c>
      <c r="R21">
        <v>66177273.109707303</v>
      </c>
      <c r="S21">
        <v>17054.254509810598</v>
      </c>
      <c r="T21">
        <v>3066101.6557863201</v>
      </c>
      <c r="W21">
        <v>985604862.607777</v>
      </c>
      <c r="X21">
        <v>437416421.05290997</v>
      </c>
      <c r="Y21">
        <v>56680921.227776699</v>
      </c>
      <c r="Z21">
        <v>96291.781308829202</v>
      </c>
      <c r="AA21">
        <v>2704968.7531286101</v>
      </c>
    </row>
    <row r="22" spans="2:27" x14ac:dyDescent="0.25">
      <c r="B22">
        <v>131489442.619352</v>
      </c>
      <c r="C22">
        <v>68770336.481830493</v>
      </c>
      <c r="D22">
        <v>128151700.766812</v>
      </c>
      <c r="E22">
        <v>-61589.212603027801</v>
      </c>
      <c r="F22">
        <v>-2478865.6314845299</v>
      </c>
      <c r="I22">
        <v>91751814.772020906</v>
      </c>
      <c r="J22">
        <v>34576927.199625902</v>
      </c>
      <c r="K22">
        <v>113821806.96017499</v>
      </c>
      <c r="L22">
        <v>1624429.8201289</v>
      </c>
      <c r="M22">
        <v>-5666703.96984303</v>
      </c>
      <c r="P22">
        <v>231665812.13363001</v>
      </c>
      <c r="Q22">
        <v>141335133.53355101</v>
      </c>
      <c r="R22">
        <v>191927447.59202</v>
      </c>
      <c r="S22">
        <v>-343825.17968737503</v>
      </c>
      <c r="T22">
        <v>-2788514.7629308999</v>
      </c>
      <c r="W22">
        <v>170766842.50099099</v>
      </c>
      <c r="X22">
        <v>88976955.726440996</v>
      </c>
      <c r="Y22">
        <v>163543443.01594299</v>
      </c>
      <c r="Z22">
        <v>1158.52136003703</v>
      </c>
      <c r="AA22">
        <v>-2813398.5416180198</v>
      </c>
    </row>
    <row r="23" spans="2:27" x14ac:dyDescent="0.25">
      <c r="B23">
        <v>21745148.708724301</v>
      </c>
      <c r="C23">
        <v>22865863.5585902</v>
      </c>
      <c r="D23">
        <v>-73486657.380961493</v>
      </c>
      <c r="E23">
        <v>1468900.46758284</v>
      </c>
      <c r="F23">
        <v>-340864.52217239799</v>
      </c>
      <c r="I23">
        <v>12643388.077941401</v>
      </c>
      <c r="J23">
        <v>10206509.218735499</v>
      </c>
      <c r="K23">
        <v>-67469396.096562207</v>
      </c>
      <c r="L23">
        <v>1218715.4710462899</v>
      </c>
      <c r="M23">
        <v>-765860.93932638306</v>
      </c>
      <c r="P23">
        <v>40357379.081302501</v>
      </c>
      <c r="Q23">
        <v>41875135.663324602</v>
      </c>
      <c r="R23">
        <v>-111471033.865723</v>
      </c>
      <c r="S23">
        <v>2215528.76428597</v>
      </c>
      <c r="T23">
        <v>-438559.03218611301</v>
      </c>
      <c r="W23">
        <v>27869414.237356499</v>
      </c>
      <c r="X23">
        <v>28750356.848030701</v>
      </c>
      <c r="Y23">
        <v>-94609171.680496603</v>
      </c>
      <c r="Z23">
        <v>1769567.0132279</v>
      </c>
      <c r="AA23">
        <v>-399994.44728705601</v>
      </c>
    </row>
    <row r="24" spans="2:27" x14ac:dyDescent="0.25">
      <c r="B24">
        <v>599559097.50443006</v>
      </c>
      <c r="C24">
        <v>278190894.619959</v>
      </c>
      <c r="D24">
        <v>-49168172.803327799</v>
      </c>
      <c r="E24">
        <v>709001.03015835595</v>
      </c>
      <c r="F24">
        <v>1070087.7553650299</v>
      </c>
      <c r="I24">
        <v>455312103.94441199</v>
      </c>
      <c r="J24">
        <v>161949554.94804499</v>
      </c>
      <c r="K24">
        <v>-45864400.317639798</v>
      </c>
      <c r="L24">
        <v>438461.86034986703</v>
      </c>
      <c r="M24">
        <v>1692971.4656344899</v>
      </c>
      <c r="P24">
        <v>1022361957.75016</v>
      </c>
      <c r="Q24">
        <v>570012384.11496305</v>
      </c>
      <c r="R24">
        <v>-74860369.838597298</v>
      </c>
      <c r="S24">
        <v>1073561.82940306</v>
      </c>
      <c r="T24">
        <v>1771286.3295599101</v>
      </c>
      <c r="W24">
        <v>771614675.75827396</v>
      </c>
      <c r="X24">
        <v>359528540.33206099</v>
      </c>
      <c r="Y24">
        <v>-63415337.920462601</v>
      </c>
      <c r="Z24">
        <v>801575.76343533199</v>
      </c>
      <c r="AA24">
        <v>1441391.9954233901</v>
      </c>
    </row>
    <row r="25" spans="2:27" x14ac:dyDescent="0.25">
      <c r="B25">
        <v>908787227.43873203</v>
      </c>
      <c r="C25">
        <v>416758388.70485997</v>
      </c>
      <c r="D25">
        <v>-6908098.8053218396</v>
      </c>
      <c r="E25">
        <v>-159523.25657545199</v>
      </c>
      <c r="F25">
        <v>1657347.13941174</v>
      </c>
      <c r="I25">
        <v>687715448.25334001</v>
      </c>
      <c r="J25">
        <v>243037398.409105</v>
      </c>
      <c r="K25">
        <v>-9304130.4831267204</v>
      </c>
      <c r="L25">
        <v>-359901.01549951598</v>
      </c>
      <c r="M25">
        <v>1820917.6224495601</v>
      </c>
      <c r="P25">
        <v>1546010217.2800601</v>
      </c>
      <c r="Q25">
        <v>854880430.406425</v>
      </c>
      <c r="R25">
        <v>-10030864.2764208</v>
      </c>
      <c r="S25">
        <v>-210796.96683125899</v>
      </c>
      <c r="T25">
        <v>2982465.2309130998</v>
      </c>
      <c r="W25">
        <v>1165216302.3297901</v>
      </c>
      <c r="X25">
        <v>536105025.92250198</v>
      </c>
      <c r="Y25">
        <v>-7937905.1082840404</v>
      </c>
      <c r="Z25">
        <v>-279001.43102596101</v>
      </c>
      <c r="AA25">
        <v>2356478.0214357902</v>
      </c>
    </row>
    <row r="26" spans="2:27" x14ac:dyDescent="0.25">
      <c r="B26">
        <v>1022046831.76764</v>
      </c>
      <c r="C26">
        <v>466209522.358046</v>
      </c>
      <c r="D26">
        <v>9898197.9546235595</v>
      </c>
      <c r="E26">
        <v>-288465.49405250303</v>
      </c>
      <c r="F26">
        <v>2189871.0372565999</v>
      </c>
      <c r="I26">
        <v>776675219.12812603</v>
      </c>
      <c r="J26">
        <v>273181699.684753</v>
      </c>
      <c r="K26">
        <v>5633717.5331859896</v>
      </c>
      <c r="L26">
        <v>-253645.26067063899</v>
      </c>
      <c r="M26">
        <v>2225087.2918890398</v>
      </c>
      <c r="P26">
        <v>1729156246.60272</v>
      </c>
      <c r="Q26">
        <v>953224297.57898903</v>
      </c>
      <c r="R26">
        <v>15649903.6222068</v>
      </c>
      <c r="S26">
        <v>-453481.44214171701</v>
      </c>
      <c r="T26">
        <v>3958781.20301972</v>
      </c>
      <c r="W26">
        <v>1299605921.2706101</v>
      </c>
      <c r="X26">
        <v>594008619.53420699</v>
      </c>
      <c r="Y26">
        <v>14175113.1232685</v>
      </c>
      <c r="Z26">
        <v>-430657.68409063399</v>
      </c>
      <c r="AA26">
        <v>3042779.0187299699</v>
      </c>
    </row>
    <row r="27" spans="2:27" x14ac:dyDescent="0.25">
      <c r="B27">
        <v>1067263165.66719</v>
      </c>
      <c r="C27">
        <v>484526850.98170203</v>
      </c>
      <c r="D27">
        <v>9539588.4696008097</v>
      </c>
      <c r="E27">
        <v>-191911.368369526</v>
      </c>
      <c r="F27">
        <v>2408214.3353172601</v>
      </c>
      <c r="I27">
        <v>812618323.16991901</v>
      </c>
      <c r="J27">
        <v>284278316.48732603</v>
      </c>
      <c r="K27">
        <v>6597063.11007562</v>
      </c>
      <c r="L27">
        <v>-143290.273821943</v>
      </c>
      <c r="M27">
        <v>2546259.2103963899</v>
      </c>
      <c r="P27">
        <v>1801561610.8238101</v>
      </c>
      <c r="Q27">
        <v>990340386.62782204</v>
      </c>
      <c r="R27">
        <v>14754154.4000406</v>
      </c>
      <c r="S27">
        <v>-305284.67246918398</v>
      </c>
      <c r="T27">
        <v>4301857.8049624097</v>
      </c>
      <c r="W27">
        <v>1350206604.22967</v>
      </c>
      <c r="X27">
        <v>613561038.62656105</v>
      </c>
      <c r="Y27">
        <v>13199734.8494204</v>
      </c>
      <c r="Z27">
        <v>-275137.50203796802</v>
      </c>
      <c r="AA27">
        <v>3284201.2248423798</v>
      </c>
    </row>
    <row r="28" spans="2:27" x14ac:dyDescent="0.25">
      <c r="B28">
        <v>1078998033.1191199</v>
      </c>
      <c r="C28">
        <v>488847479.99385101</v>
      </c>
      <c r="D28" s="1">
        <v>4.2929605115205102E-7</v>
      </c>
      <c r="E28" s="1">
        <v>-7.5435673352330902E-7</v>
      </c>
      <c r="F28">
        <v>2401874.3838513801</v>
      </c>
      <c r="I28">
        <v>822685334.64205801</v>
      </c>
      <c r="J28">
        <v>287074548.74845397</v>
      </c>
      <c r="K28" s="1">
        <v>5.9523372328840196E-6</v>
      </c>
      <c r="L28" s="1">
        <v>-4.7538924263790297E-7</v>
      </c>
      <c r="M28">
        <v>2545451.16627842</v>
      </c>
      <c r="P28">
        <v>1820211716.89288</v>
      </c>
      <c r="Q28">
        <v>999333749.89977396</v>
      </c>
      <c r="R28" s="1">
        <v>1.3358367141336201E-6</v>
      </c>
      <c r="S28" s="1">
        <v>-1.3748940546065601E-6</v>
      </c>
      <c r="T28">
        <v>4299049.3367023896</v>
      </c>
      <c r="W28">
        <v>1362780042.15698</v>
      </c>
      <c r="X28">
        <v>617751428.96714199</v>
      </c>
      <c r="Y28" s="1">
        <v>1.8415448721498301E-7</v>
      </c>
      <c r="Z28" s="1">
        <v>-4.64133336208761E-7</v>
      </c>
      <c r="AA28">
        <v>3267863.8594819</v>
      </c>
    </row>
    <row r="29" spans="2:27" x14ac:dyDescent="0.25">
      <c r="B29">
        <v>1067263165.66719</v>
      </c>
      <c r="C29">
        <v>484526850.98170203</v>
      </c>
      <c r="D29">
        <v>-9539588.4696006794</v>
      </c>
      <c r="E29">
        <v>191911.368368747</v>
      </c>
      <c r="F29">
        <v>2408214.33531657</v>
      </c>
      <c r="I29">
        <v>812618323.16992605</v>
      </c>
      <c r="J29">
        <v>284278316.48731798</v>
      </c>
      <c r="K29">
        <v>-6597063.1100698505</v>
      </c>
      <c r="L29">
        <v>143290.27382129899</v>
      </c>
      <c r="M29">
        <v>2546259.2103961199</v>
      </c>
      <c r="P29">
        <v>1801561610.8237901</v>
      </c>
      <c r="Q29">
        <v>990340386.62781405</v>
      </c>
      <c r="R29">
        <v>-14754154.400037199</v>
      </c>
      <c r="S29">
        <v>305284.67246982298</v>
      </c>
      <c r="T29">
        <v>4301857.80496273</v>
      </c>
      <c r="W29">
        <v>1350206604.22965</v>
      </c>
      <c r="X29">
        <v>613561038.62655306</v>
      </c>
      <c r="Y29">
        <v>-13199734.8494223</v>
      </c>
      <c r="Z29">
        <v>275137.50203710201</v>
      </c>
      <c r="AA29">
        <v>3284201.2248439598</v>
      </c>
    </row>
    <row r="30" spans="2:27" x14ac:dyDescent="0.25">
      <c r="B30">
        <v>1022046831.76755</v>
      </c>
      <c r="C30">
        <v>466209522.35799098</v>
      </c>
      <c r="D30">
        <v>-9898197.9546245299</v>
      </c>
      <c r="E30">
        <v>288465.49405244301</v>
      </c>
      <c r="F30">
        <v>2189871.03725634</v>
      </c>
      <c r="I30">
        <v>776675219.12807095</v>
      </c>
      <c r="J30">
        <v>273181699.68472099</v>
      </c>
      <c r="K30">
        <v>-5633717.5331892902</v>
      </c>
      <c r="L30">
        <v>253645.260670752</v>
      </c>
      <c r="M30">
        <v>2225087.29188842</v>
      </c>
      <c r="P30">
        <v>1729156246.6027601</v>
      </c>
      <c r="Q30">
        <v>953224297.57902098</v>
      </c>
      <c r="R30">
        <v>-15649903.6222055</v>
      </c>
      <c r="S30">
        <v>453481.442141924</v>
      </c>
      <c r="T30">
        <v>3958781.2030184902</v>
      </c>
      <c r="W30">
        <v>1299605921.27057</v>
      </c>
      <c r="X30">
        <v>594008619.53417897</v>
      </c>
      <c r="Y30">
        <v>-14175113.123270201</v>
      </c>
      <c r="Z30">
        <v>430657.68408925901</v>
      </c>
      <c r="AA30">
        <v>3042779.0187327499</v>
      </c>
    </row>
    <row r="31" spans="2:27" x14ac:dyDescent="0.25">
      <c r="B31">
        <v>908787227.43866706</v>
      </c>
      <c r="C31">
        <v>416758388.704822</v>
      </c>
      <c r="D31">
        <v>6908098.8053205898</v>
      </c>
      <c r="E31">
        <v>159523.25657521101</v>
      </c>
      <c r="F31">
        <v>1657347.1394092999</v>
      </c>
      <c r="I31">
        <v>687715448.25327897</v>
      </c>
      <c r="J31">
        <v>243037398.40907401</v>
      </c>
      <c r="K31">
        <v>9304130.4831246696</v>
      </c>
      <c r="L31">
        <v>359901.01549928501</v>
      </c>
      <c r="M31">
        <v>1820917.6224485999</v>
      </c>
      <c r="P31">
        <v>1546010217.2801299</v>
      </c>
      <c r="Q31">
        <v>854880430.40647304</v>
      </c>
      <c r="R31">
        <v>10030864.2764228</v>
      </c>
      <c r="S31">
        <v>210796.96683175699</v>
      </c>
      <c r="T31">
        <v>2982465.23091086</v>
      </c>
      <c r="W31">
        <v>1165216302.3297901</v>
      </c>
      <c r="X31">
        <v>536105025.92250299</v>
      </c>
      <c r="Y31">
        <v>7937905.1082782904</v>
      </c>
      <c r="Z31">
        <v>279001.43102711299</v>
      </c>
      <c r="AA31">
        <v>2356478.0214357101</v>
      </c>
    </row>
    <row r="32" spans="2:27" x14ac:dyDescent="0.25">
      <c r="B32">
        <v>599559097.50436902</v>
      </c>
      <c r="C32">
        <v>278190894.61992502</v>
      </c>
      <c r="D32">
        <v>49168172.803327903</v>
      </c>
      <c r="E32">
        <v>-709001.03015860496</v>
      </c>
      <c r="F32">
        <v>1070087.7553651801</v>
      </c>
      <c r="I32">
        <v>455312103.94437599</v>
      </c>
      <c r="J32">
        <v>161949554.948028</v>
      </c>
      <c r="K32">
        <v>45864400.317639798</v>
      </c>
      <c r="L32">
        <v>-438461.86035014701</v>
      </c>
      <c r="M32">
        <v>1692971.4656340801</v>
      </c>
      <c r="P32">
        <v>1022361957.75019</v>
      </c>
      <c r="Q32">
        <v>570012384.11498404</v>
      </c>
      <c r="R32">
        <v>74860369.838603199</v>
      </c>
      <c r="S32">
        <v>-1073561.82940427</v>
      </c>
      <c r="T32">
        <v>1771286.3295593699</v>
      </c>
      <c r="W32">
        <v>771614675.75830495</v>
      </c>
      <c r="X32">
        <v>359528540.332084</v>
      </c>
      <c r="Y32">
        <v>63415337.920461603</v>
      </c>
      <c r="Z32">
        <v>-801575.76343655295</v>
      </c>
      <c r="AA32">
        <v>1441391.99542312</v>
      </c>
    </row>
    <row r="33" spans="2:27" x14ac:dyDescent="0.25">
      <c r="B33">
        <v>21745148.708723299</v>
      </c>
      <c r="C33">
        <v>22865863.5585903</v>
      </c>
      <c r="D33">
        <v>73486657.380960599</v>
      </c>
      <c r="E33">
        <v>-1468900.4675809999</v>
      </c>
      <c r="F33">
        <v>-340864.52217019198</v>
      </c>
      <c r="I33">
        <v>12643388.0779394</v>
      </c>
      <c r="J33">
        <v>10206509.218735101</v>
      </c>
      <c r="K33">
        <v>67469396.096560106</v>
      </c>
      <c r="L33">
        <v>-1218715.47104516</v>
      </c>
      <c r="M33">
        <v>-765860.93932503997</v>
      </c>
      <c r="P33">
        <v>40357379.0813016</v>
      </c>
      <c r="Q33">
        <v>41875135.663323998</v>
      </c>
      <c r="R33">
        <v>111471033.865722</v>
      </c>
      <c r="S33">
        <v>-2215528.7642847099</v>
      </c>
      <c r="T33">
        <v>-438559.03217981901</v>
      </c>
      <c r="W33">
        <v>27869414.237355102</v>
      </c>
      <c r="X33">
        <v>28750356.848028701</v>
      </c>
      <c r="Y33">
        <v>94609171.680492997</v>
      </c>
      <c r="Z33">
        <v>-1769567.0132267701</v>
      </c>
      <c r="AA33">
        <v>-399994.44728725997</v>
      </c>
    </row>
    <row r="34" spans="2:27" x14ac:dyDescent="0.25">
      <c r="B34">
        <v>17216529.360211901</v>
      </c>
      <c r="C34">
        <v>21314896.4221409</v>
      </c>
      <c r="D34">
        <v>-39633873.015331</v>
      </c>
      <c r="E34">
        <v>1190688.81674844</v>
      </c>
      <c r="F34">
        <v>461583.544497989</v>
      </c>
      <c r="I34">
        <v>9864293.01356728</v>
      </c>
      <c r="J34">
        <v>10148657.3009053</v>
      </c>
      <c r="K34">
        <v>-35201008.262008101</v>
      </c>
      <c r="L34">
        <v>825100.98824871797</v>
      </c>
      <c r="M34">
        <v>552317.99802484002</v>
      </c>
      <c r="P34">
        <v>32354061.298190501</v>
      </c>
      <c r="Q34">
        <v>38050934.404445298</v>
      </c>
      <c r="R34">
        <v>-61579338.226613902</v>
      </c>
      <c r="S34">
        <v>1946968.3466916899</v>
      </c>
      <c r="T34">
        <v>597035.57798830804</v>
      </c>
      <c r="W34">
        <v>21863415.732390501</v>
      </c>
      <c r="X34">
        <v>26588366.9687142</v>
      </c>
      <c r="Y34">
        <v>-51408245.465775497</v>
      </c>
      <c r="Z34">
        <v>1461165.1637595401</v>
      </c>
      <c r="AA34">
        <v>582741.77192583098</v>
      </c>
    </row>
    <row r="35" spans="2:27" x14ac:dyDescent="0.25">
      <c r="B35">
        <v>512098315.17308903</v>
      </c>
      <c r="C35">
        <v>245995909.007227</v>
      </c>
      <c r="D35">
        <v>-30194532.337279901</v>
      </c>
      <c r="E35">
        <v>867046.48617124604</v>
      </c>
      <c r="F35">
        <v>-128089.245876122</v>
      </c>
      <c r="I35">
        <v>392919242.24091297</v>
      </c>
      <c r="J35">
        <v>148290467.165757</v>
      </c>
      <c r="K35">
        <v>-27196020.5842041</v>
      </c>
      <c r="L35">
        <v>568008.39910073997</v>
      </c>
      <c r="M35">
        <v>-141677.28247771601</v>
      </c>
      <c r="P35">
        <v>876708839.34725404</v>
      </c>
      <c r="Q35">
        <v>500705633.18675601</v>
      </c>
      <c r="R35">
        <v>-47251157.046881303</v>
      </c>
      <c r="S35">
        <v>1437220.1425653601</v>
      </c>
      <c r="T35">
        <v>3149.9182854094702</v>
      </c>
      <c r="W35">
        <v>660974983.47480702</v>
      </c>
      <c r="X35">
        <v>318727021.61021</v>
      </c>
      <c r="Y35">
        <v>-39399424.238881499</v>
      </c>
      <c r="Z35">
        <v>1051790.4307850699</v>
      </c>
      <c r="AA35">
        <v>-112098.250946177</v>
      </c>
    </row>
    <row r="36" spans="2:27" x14ac:dyDescent="0.25">
      <c r="B36">
        <v>875489706.71030498</v>
      </c>
      <c r="C36">
        <v>409498732.08830202</v>
      </c>
      <c r="D36">
        <v>-10704280.136816399</v>
      </c>
      <c r="E36">
        <v>308829.47405767802</v>
      </c>
      <c r="F36">
        <v>389230.75045734999</v>
      </c>
      <c r="I36">
        <v>674547597.98616099</v>
      </c>
      <c r="J36">
        <v>248414060.98709601</v>
      </c>
      <c r="K36">
        <v>-10774388.541395601</v>
      </c>
      <c r="L36">
        <v>198936.21574760901</v>
      </c>
      <c r="M36">
        <v>305461.058065566</v>
      </c>
      <c r="P36">
        <v>1497917090.31476</v>
      </c>
      <c r="Q36">
        <v>839490615.42938101</v>
      </c>
      <c r="R36">
        <v>-17043548.817253198</v>
      </c>
      <c r="S36">
        <v>531707.12083854701</v>
      </c>
      <c r="T36">
        <v>980931.53344432998</v>
      </c>
      <c r="W36">
        <v>1130401656.35379</v>
      </c>
      <c r="X36">
        <v>530817531.792849</v>
      </c>
      <c r="Y36">
        <v>-13887445.1383148</v>
      </c>
      <c r="Z36">
        <v>331229.24389603402</v>
      </c>
      <c r="AA36">
        <v>617312.16361072205</v>
      </c>
    </row>
    <row r="37" spans="2:27" x14ac:dyDescent="0.25">
      <c r="B37">
        <v>1079183961.9752901</v>
      </c>
      <c r="C37">
        <v>498702566.22817302</v>
      </c>
      <c r="D37">
        <v>1883049.7027433801</v>
      </c>
      <c r="E37">
        <v>-73687.205478321499</v>
      </c>
      <c r="F37">
        <v>1040234.83672829</v>
      </c>
      <c r="I37">
        <v>832570540.52474999</v>
      </c>
      <c r="J37">
        <v>302442722.95932603</v>
      </c>
      <c r="K37">
        <v>265540.577301246</v>
      </c>
      <c r="L37">
        <v>-62764.861084094897</v>
      </c>
      <c r="M37">
        <v>942156.99996220996</v>
      </c>
      <c r="P37">
        <v>1844916562.0977299</v>
      </c>
      <c r="Q37">
        <v>1025890500.80742</v>
      </c>
      <c r="R37">
        <v>2572004.02103505</v>
      </c>
      <c r="S37">
        <v>-94657.662089540099</v>
      </c>
      <c r="T37">
        <v>2057415.2657465299</v>
      </c>
      <c r="W37">
        <v>1390367942.47823</v>
      </c>
      <c r="X37">
        <v>644519270.34635699</v>
      </c>
      <c r="Y37">
        <v>2827211.7943784301</v>
      </c>
      <c r="Z37">
        <v>-151908.46135316201</v>
      </c>
      <c r="AA37">
        <v>1480113.8225234</v>
      </c>
    </row>
    <row r="38" spans="2:27" x14ac:dyDescent="0.25">
      <c r="B38">
        <v>1176599420.0356801</v>
      </c>
      <c r="C38">
        <v>539480146.69543004</v>
      </c>
      <c r="D38">
        <v>4338783.3988280604</v>
      </c>
      <c r="E38">
        <v>-151521.71907591299</v>
      </c>
      <c r="F38">
        <v>1218831.7003899701</v>
      </c>
      <c r="I38">
        <v>909047783.63372505</v>
      </c>
      <c r="J38">
        <v>326957830.16155303</v>
      </c>
      <c r="K38">
        <v>2973287.9448489002</v>
      </c>
      <c r="L38">
        <v>-127322.685540672</v>
      </c>
      <c r="M38">
        <v>982165.50725019001</v>
      </c>
      <c r="P38">
        <v>2009776942.69297</v>
      </c>
      <c r="Q38">
        <v>1112193597.8984201</v>
      </c>
      <c r="R38">
        <v>6511438.9152820399</v>
      </c>
      <c r="S38">
        <v>-220963.212026294</v>
      </c>
      <c r="T38">
        <v>2420362.5432674098</v>
      </c>
      <c r="W38">
        <v>1512057354.6740501</v>
      </c>
      <c r="X38">
        <v>694982719.45142305</v>
      </c>
      <c r="Y38">
        <v>6009787.3517652899</v>
      </c>
      <c r="Z38">
        <v>-224151.693267366</v>
      </c>
      <c r="AA38">
        <v>1720083.24022311</v>
      </c>
    </row>
    <row r="39" spans="2:27" x14ac:dyDescent="0.25">
      <c r="B39">
        <v>1204885119.09901</v>
      </c>
      <c r="C39">
        <v>550840029.49781299</v>
      </c>
      <c r="D39" s="1">
        <v>2.46395939029753E-6</v>
      </c>
      <c r="E39" s="1">
        <v>2.6502675609663102E-7</v>
      </c>
      <c r="F39">
        <v>1248783.6970229901</v>
      </c>
      <c r="I39">
        <v>931661280.83209896</v>
      </c>
      <c r="J39">
        <v>333800086.317186</v>
      </c>
      <c r="K39" s="1">
        <v>5.0206290325149902E-6</v>
      </c>
      <c r="L39" s="1">
        <v>-2.9447983251884601E-7</v>
      </c>
      <c r="M39">
        <v>966096.35621868202</v>
      </c>
      <c r="P39">
        <v>2057434136.25547</v>
      </c>
      <c r="Q39">
        <v>1136537836.72648</v>
      </c>
      <c r="R39" s="1">
        <v>-2.7483474696055101E-6</v>
      </c>
      <c r="S39" s="1">
        <v>2.2219319362193299E-6</v>
      </c>
      <c r="T39">
        <v>2504025.86987674</v>
      </c>
      <c r="W39">
        <v>1546878954.2523301</v>
      </c>
      <c r="X39">
        <v>708716709.68965197</v>
      </c>
      <c r="Y39" s="1">
        <v>5.9026497183367602E-6</v>
      </c>
      <c r="Z39" s="1">
        <v>-1.2291275197640099E-6</v>
      </c>
      <c r="AA39">
        <v>1757344.67048869</v>
      </c>
    </row>
    <row r="40" spans="2:27" x14ac:dyDescent="0.25">
      <c r="B40">
        <v>1176599420.03567</v>
      </c>
      <c r="C40">
        <v>539480146.69542599</v>
      </c>
      <c r="D40">
        <v>-4338783.3988285502</v>
      </c>
      <c r="E40">
        <v>151521.71907572</v>
      </c>
      <c r="F40">
        <v>1218831.7003856599</v>
      </c>
      <c r="I40">
        <v>909047783.63363695</v>
      </c>
      <c r="J40">
        <v>326957830.16149402</v>
      </c>
      <c r="K40">
        <v>-2973287.9448438999</v>
      </c>
      <c r="L40">
        <v>127322.685540188</v>
      </c>
      <c r="M40">
        <v>982165.50724889699</v>
      </c>
      <c r="P40">
        <v>2009776942.6929801</v>
      </c>
      <c r="Q40">
        <v>1112193597.8984301</v>
      </c>
      <c r="R40">
        <v>-6511438.9152844604</v>
      </c>
      <c r="S40">
        <v>220963.21202477001</v>
      </c>
      <c r="T40">
        <v>2420362.5432740301</v>
      </c>
      <c r="W40">
        <v>1512057354.6740799</v>
      </c>
      <c r="X40">
        <v>694982719.45142996</v>
      </c>
      <c r="Y40">
        <v>-6009787.35176099</v>
      </c>
      <c r="Z40">
        <v>224151.69326892</v>
      </c>
      <c r="AA40">
        <v>1720083.24021657</v>
      </c>
    </row>
    <row r="41" spans="2:27" x14ac:dyDescent="0.25">
      <c r="B41">
        <v>1079183961.97524</v>
      </c>
      <c r="C41">
        <v>498702566.22814101</v>
      </c>
      <c r="D41">
        <v>-1883049.7027481401</v>
      </c>
      <c r="E41">
        <v>73687.205476491494</v>
      </c>
      <c r="F41">
        <v>1040234.8367307</v>
      </c>
      <c r="I41">
        <v>832570540.52469504</v>
      </c>
      <c r="J41">
        <v>302442722.95929098</v>
      </c>
      <c r="K41">
        <v>-265540.57730383403</v>
      </c>
      <c r="L41">
        <v>62764.861083046402</v>
      </c>
      <c r="M41">
        <v>942156.99996039702</v>
      </c>
      <c r="P41">
        <v>1844916562.0977399</v>
      </c>
      <c r="Q41">
        <v>1025890500.80743</v>
      </c>
      <c r="R41">
        <v>-2572004.0210289098</v>
      </c>
      <c r="S41">
        <v>94657.662088718804</v>
      </c>
      <c r="T41">
        <v>2057415.26575194</v>
      </c>
      <c r="W41">
        <v>1390367942.47825</v>
      </c>
      <c r="X41">
        <v>644519270.34635997</v>
      </c>
      <c r="Y41">
        <v>-2827211.7943814001</v>
      </c>
      <c r="Z41">
        <v>151908.46135313399</v>
      </c>
      <c r="AA41">
        <v>1480113.82251709</v>
      </c>
    </row>
    <row r="42" spans="2:27" x14ac:dyDescent="0.25">
      <c r="B42">
        <v>875489706.71019495</v>
      </c>
      <c r="C42">
        <v>409498732.08823901</v>
      </c>
      <c r="D42">
        <v>10704280.1368162</v>
      </c>
      <c r="E42">
        <v>-308829.47405553801</v>
      </c>
      <c r="F42">
        <v>389230.75045598397</v>
      </c>
      <c r="I42">
        <v>674547597.98608994</v>
      </c>
      <c r="J42">
        <v>248414060.98706299</v>
      </c>
      <c r="K42">
        <v>10774388.5413916</v>
      </c>
      <c r="L42">
        <v>-198936.215746036</v>
      </c>
      <c r="M42">
        <v>305461.05806622602</v>
      </c>
      <c r="P42">
        <v>1497917090.31481</v>
      </c>
      <c r="Q42">
        <v>839490615.429425</v>
      </c>
      <c r="R42">
        <v>17043548.817260601</v>
      </c>
      <c r="S42">
        <v>-531707.12083791103</v>
      </c>
      <c r="T42">
        <v>980931.53344302997</v>
      </c>
      <c r="W42">
        <v>1130401656.3538101</v>
      </c>
      <c r="X42">
        <v>530817531.792862</v>
      </c>
      <c r="Y42">
        <v>13887445.1383093</v>
      </c>
      <c r="Z42">
        <v>-331229.24389557599</v>
      </c>
      <c r="AA42">
        <v>617312.16360700305</v>
      </c>
    </row>
    <row r="43" spans="2:27" x14ac:dyDescent="0.25">
      <c r="B43">
        <v>512098315.17305398</v>
      </c>
      <c r="C43">
        <v>245995909.00720701</v>
      </c>
      <c r="D43">
        <v>30194532.337282501</v>
      </c>
      <c r="E43">
        <v>-867046.48617193406</v>
      </c>
      <c r="F43">
        <v>-128089.245876456</v>
      </c>
      <c r="I43">
        <v>392919242.240879</v>
      </c>
      <c r="J43">
        <v>148290467.165741</v>
      </c>
      <c r="K43">
        <v>27196020.584203798</v>
      </c>
      <c r="L43">
        <v>-568008.39910131705</v>
      </c>
      <c r="M43">
        <v>-141677.28247795699</v>
      </c>
      <c r="P43">
        <v>876708839.34730303</v>
      </c>
      <c r="Q43">
        <v>500705633.18678701</v>
      </c>
      <c r="R43">
        <v>47251157.046882503</v>
      </c>
      <c r="S43">
        <v>-1437220.14256788</v>
      </c>
      <c r="T43">
        <v>3149.91828187087</v>
      </c>
      <c r="W43">
        <v>660974983.47478795</v>
      </c>
      <c r="X43">
        <v>318727021.61020601</v>
      </c>
      <c r="Y43">
        <v>39399424.238875702</v>
      </c>
      <c r="Z43">
        <v>-1051790.43078672</v>
      </c>
      <c r="AA43">
        <v>-112098.25094901701</v>
      </c>
    </row>
    <row r="44" spans="2:27" x14ac:dyDescent="0.25">
      <c r="B44">
        <v>17216529.360212199</v>
      </c>
      <c r="C44">
        <v>21314896.422143299</v>
      </c>
      <c r="D44">
        <v>39633873.015330702</v>
      </c>
      <c r="E44">
        <v>-1190688.8167457101</v>
      </c>
      <c r="F44">
        <v>461583.54450052697</v>
      </c>
      <c r="I44">
        <v>9864293.0135658998</v>
      </c>
      <c r="J44">
        <v>10148657.300904401</v>
      </c>
      <c r="K44">
        <v>35201008.262007803</v>
      </c>
      <c r="L44">
        <v>-825100.98824652703</v>
      </c>
      <c r="M44">
        <v>552317.99802360998</v>
      </c>
      <c r="P44">
        <v>32354061.2981872</v>
      </c>
      <c r="Q44">
        <v>38050934.404443197</v>
      </c>
      <c r="R44">
        <v>61579338.226609901</v>
      </c>
      <c r="S44">
        <v>-1946968.3466898799</v>
      </c>
      <c r="T44">
        <v>597035.57798665005</v>
      </c>
      <c r="W44">
        <v>21863415.732390199</v>
      </c>
      <c r="X44">
        <v>26588366.968715899</v>
      </c>
      <c r="Y44">
        <v>51408245.465769701</v>
      </c>
      <c r="Z44">
        <v>-1461165.16375713</v>
      </c>
      <c r="AA44">
        <v>582741.77192888001</v>
      </c>
    </row>
    <row r="45" spans="2:27" x14ac:dyDescent="0.25">
      <c r="B45">
        <v>12697198.5522053</v>
      </c>
      <c r="C45">
        <v>19324528.207654402</v>
      </c>
      <c r="D45">
        <v>-17304397.553973898</v>
      </c>
      <c r="E45">
        <v>1144801.5879865901</v>
      </c>
      <c r="F45">
        <v>72114.809368080401</v>
      </c>
      <c r="I45">
        <v>6187655.0075506801</v>
      </c>
      <c r="J45">
        <v>8827262.0968110207</v>
      </c>
      <c r="K45">
        <v>-14879215.9571574</v>
      </c>
      <c r="L45">
        <v>800690.42667954997</v>
      </c>
      <c r="M45">
        <v>97973.391245811697</v>
      </c>
      <c r="P45">
        <v>24751934.529245801</v>
      </c>
      <c r="Q45">
        <v>34006982.893638298</v>
      </c>
      <c r="R45">
        <v>-27261101.459029298</v>
      </c>
      <c r="S45">
        <v>1919992.4713703301</v>
      </c>
      <c r="T45">
        <v>74767.102970674896</v>
      </c>
      <c r="W45">
        <v>16028268.3128326</v>
      </c>
      <c r="X45">
        <v>23991580.726797201</v>
      </c>
      <c r="Y45">
        <v>-22454476.6309673</v>
      </c>
      <c r="Z45">
        <v>1413904.8418783001</v>
      </c>
      <c r="AA45">
        <v>89632.863133694496</v>
      </c>
    </row>
    <row r="46" spans="2:27" x14ac:dyDescent="0.25">
      <c r="B46">
        <v>466877838.09422398</v>
      </c>
      <c r="C46">
        <v>228294179.091901</v>
      </c>
      <c r="D46">
        <v>-13891069.078201501</v>
      </c>
      <c r="E46">
        <v>921716.71878386103</v>
      </c>
      <c r="F46">
        <v>-98666.787870238099</v>
      </c>
      <c r="I46">
        <v>355709411.36233002</v>
      </c>
      <c r="J46">
        <v>138066288.222184</v>
      </c>
      <c r="K46">
        <v>-12129126.477654399</v>
      </c>
      <c r="L46">
        <v>640549.93362747203</v>
      </c>
      <c r="M46">
        <v>-127080.515031127</v>
      </c>
      <c r="P46">
        <v>803219692.90890801</v>
      </c>
      <c r="Q46">
        <v>464690986.826006</v>
      </c>
      <c r="R46">
        <v>-22025420.5014599</v>
      </c>
      <c r="S46">
        <v>1561521.3725620201</v>
      </c>
      <c r="T46">
        <v>-63812.5241627375</v>
      </c>
      <c r="W46">
        <v>602652722.34112895</v>
      </c>
      <c r="X46">
        <v>295769439.41285002</v>
      </c>
      <c r="Y46">
        <v>-18131968.0030558</v>
      </c>
      <c r="Z46">
        <v>1129499.51924355</v>
      </c>
      <c r="AA46">
        <v>-111015.288713842</v>
      </c>
    </row>
    <row r="47" spans="2:27" x14ac:dyDescent="0.25">
      <c r="B47">
        <v>836974864.27902102</v>
      </c>
      <c r="C47">
        <v>396371409.51321399</v>
      </c>
      <c r="D47">
        <v>-6257112.7162013296</v>
      </c>
      <c r="E47">
        <v>436365.56831772899</v>
      </c>
      <c r="F47">
        <v>29341.503192242999</v>
      </c>
      <c r="I47">
        <v>641155224.47757804</v>
      </c>
      <c r="J47">
        <v>241386050.85367101</v>
      </c>
      <c r="K47">
        <v>-5804618.3177316999</v>
      </c>
      <c r="L47">
        <v>290995.91346953099</v>
      </c>
      <c r="M47">
        <v>-15393.463069711001</v>
      </c>
      <c r="P47">
        <v>1438831616.7430699</v>
      </c>
      <c r="Q47">
        <v>813732338.49638498</v>
      </c>
      <c r="R47">
        <v>-10170053.948435601</v>
      </c>
      <c r="S47">
        <v>775355.479418098</v>
      </c>
      <c r="T47">
        <v>202646.43987205901</v>
      </c>
      <c r="W47">
        <v>1081618775.87307</v>
      </c>
      <c r="X47">
        <v>514415371.25485301</v>
      </c>
      <c r="Y47">
        <v>-8229500.2823538696</v>
      </c>
      <c r="Z47">
        <v>507365.89847055299</v>
      </c>
      <c r="AA47">
        <v>68252.829624660604</v>
      </c>
    </row>
    <row r="48" spans="2:27" x14ac:dyDescent="0.25">
      <c r="B48">
        <v>1082217481.3281901</v>
      </c>
      <c r="C48">
        <v>504562810.42924899</v>
      </c>
      <c r="D48">
        <v>-248973.643354764</v>
      </c>
      <c r="E48">
        <v>30293.146202414398</v>
      </c>
      <c r="F48">
        <v>257886.87520072499</v>
      </c>
      <c r="I48">
        <v>830424730.42171204</v>
      </c>
      <c r="J48">
        <v>306905101.99123001</v>
      </c>
      <c r="K48">
        <v>-635993.20781550498</v>
      </c>
      <c r="L48">
        <v>-22229.643119777898</v>
      </c>
      <c r="M48">
        <v>134531.50440417201</v>
      </c>
      <c r="P48">
        <v>1860677489.0516801</v>
      </c>
      <c r="Q48">
        <v>1041512124.6737</v>
      </c>
      <c r="R48">
        <v>-738813.03382336895</v>
      </c>
      <c r="S48">
        <v>115164.676083962</v>
      </c>
      <c r="T48">
        <v>620709.98922909901</v>
      </c>
      <c r="W48">
        <v>1398619689.92397</v>
      </c>
      <c r="X48">
        <v>654534942.41704094</v>
      </c>
      <c r="Y48">
        <v>-265966.63067199499</v>
      </c>
      <c r="Z48">
        <v>-4460.3158391791403</v>
      </c>
      <c r="AA48">
        <v>383253.989320822</v>
      </c>
    </row>
    <row r="49" spans="2:27" x14ac:dyDescent="0.25">
      <c r="B49">
        <v>1214075559.85219</v>
      </c>
      <c r="C49">
        <v>560559715.26674402</v>
      </c>
      <c r="D49">
        <v>1446497.57892116</v>
      </c>
      <c r="E49">
        <v>-88613.665328718605</v>
      </c>
      <c r="F49">
        <v>422933.40321892098</v>
      </c>
      <c r="I49">
        <v>932543863.57318199</v>
      </c>
      <c r="J49">
        <v>340267822.78235501</v>
      </c>
      <c r="K49">
        <v>968406.10661197698</v>
      </c>
      <c r="L49">
        <v>-90698.211753985801</v>
      </c>
      <c r="M49">
        <v>228594.95199492699</v>
      </c>
      <c r="P49">
        <v>2087347649.0011599</v>
      </c>
      <c r="Q49">
        <v>1161235383.7104399</v>
      </c>
      <c r="R49">
        <v>2071383.3964563699</v>
      </c>
      <c r="S49">
        <v>-104250.597886533</v>
      </c>
      <c r="T49">
        <v>928054.46755079797</v>
      </c>
      <c r="W49">
        <v>1567947661.9753599</v>
      </c>
      <c r="X49">
        <v>726278443.84252906</v>
      </c>
      <c r="Y49">
        <v>2004568.66162163</v>
      </c>
      <c r="Z49">
        <v>-139659.59033906701</v>
      </c>
      <c r="AA49">
        <v>604667.52374428499</v>
      </c>
    </row>
    <row r="50" spans="2:27" x14ac:dyDescent="0.25">
      <c r="B50">
        <v>1254607087.66312</v>
      </c>
      <c r="C50">
        <v>577280308.60344803</v>
      </c>
      <c r="D50" s="1">
        <v>-3.2023672247305502E-7</v>
      </c>
      <c r="E50" s="1">
        <v>-1.19843389256857E-6</v>
      </c>
      <c r="F50">
        <v>494609.14292192401</v>
      </c>
      <c r="I50">
        <v>963912074.48579502</v>
      </c>
      <c r="J50">
        <v>350070662.61275297</v>
      </c>
      <c r="K50" s="1">
        <v>2.4202818167395898E-6</v>
      </c>
      <c r="L50" s="1">
        <v>-1.3622666301671401E-6</v>
      </c>
      <c r="M50">
        <v>299192.94816685503</v>
      </c>
      <c r="P50">
        <v>2156964451.0478601</v>
      </c>
      <c r="Q50">
        <v>1197399294.8204801</v>
      </c>
      <c r="R50" s="1">
        <v>2.5588087737560299E-7</v>
      </c>
      <c r="S50" s="1">
        <v>2.08538403967395E-6</v>
      </c>
      <c r="T50">
        <v>1045596.635945</v>
      </c>
      <c r="W50">
        <v>1619642399.5976801</v>
      </c>
      <c r="X50">
        <v>747474066.19749999</v>
      </c>
      <c r="Y50" s="1">
        <v>-3.3972974051721398E-6</v>
      </c>
      <c r="Z50" s="1">
        <v>-2.5796907721087299E-7</v>
      </c>
      <c r="AA50">
        <v>694744.41746039398</v>
      </c>
    </row>
    <row r="51" spans="2:27" x14ac:dyDescent="0.25">
      <c r="B51">
        <v>1214075559.8521099</v>
      </c>
      <c r="C51">
        <v>560559715.26669204</v>
      </c>
      <c r="D51">
        <v>-1446497.57892242</v>
      </c>
      <c r="E51">
        <v>88613.665328575502</v>
      </c>
      <c r="F51">
        <v>422933.403225002</v>
      </c>
      <c r="I51">
        <v>932543863.57305706</v>
      </c>
      <c r="J51">
        <v>340267822.78228003</v>
      </c>
      <c r="K51">
        <v>-968406.10661235498</v>
      </c>
      <c r="L51">
        <v>90698.211754280695</v>
      </c>
      <c r="M51">
        <v>228594.95199507699</v>
      </c>
      <c r="P51">
        <v>2087347649.00121</v>
      </c>
      <c r="Q51">
        <v>1161235383.7104599</v>
      </c>
      <c r="R51">
        <v>-2071383.3964619299</v>
      </c>
      <c r="S51">
        <v>104250.59788716699</v>
      </c>
      <c r="T51">
        <v>928054.46754800598</v>
      </c>
      <c r="W51">
        <v>1567947661.9751899</v>
      </c>
      <c r="X51">
        <v>726278443.84243</v>
      </c>
      <c r="Y51">
        <v>-2004568.6616202199</v>
      </c>
      <c r="Z51">
        <v>139659.59033933599</v>
      </c>
      <c r="AA51">
        <v>604667.52375010902</v>
      </c>
    </row>
    <row r="52" spans="2:27" x14ac:dyDescent="0.25">
      <c r="B52">
        <v>1082217481.32812</v>
      </c>
      <c r="C52">
        <v>504562810.42920798</v>
      </c>
      <c r="D52">
        <v>248973.643351212</v>
      </c>
      <c r="E52">
        <v>-30293.146201300398</v>
      </c>
      <c r="F52">
        <v>257886.87520121399</v>
      </c>
      <c r="I52">
        <v>830424730.42156005</v>
      </c>
      <c r="J52">
        <v>306905101.99114501</v>
      </c>
      <c r="K52">
        <v>635993.20781488204</v>
      </c>
      <c r="L52">
        <v>22229.643120096101</v>
      </c>
      <c r="M52">
        <v>134531.50440502001</v>
      </c>
      <c r="P52">
        <v>1860677489.05179</v>
      </c>
      <c r="Q52">
        <v>1041512124.67378</v>
      </c>
      <c r="R52">
        <v>738813.03382733895</v>
      </c>
      <c r="S52">
        <v>-115164.676086565</v>
      </c>
      <c r="T52">
        <v>620709.98923267005</v>
      </c>
      <c r="W52">
        <v>1398619689.9238701</v>
      </c>
      <c r="X52">
        <v>654534942.41698003</v>
      </c>
      <c r="Y52">
        <v>265966.63067638298</v>
      </c>
      <c r="Z52">
        <v>4460.3158382108204</v>
      </c>
      <c r="AA52">
        <v>383253.989330941</v>
      </c>
    </row>
    <row r="53" spans="2:27" x14ac:dyDescent="0.25">
      <c r="B53">
        <v>836974864.27903199</v>
      </c>
      <c r="C53">
        <v>396371409.51322699</v>
      </c>
      <c r="D53">
        <v>6257112.7162038498</v>
      </c>
      <c r="E53">
        <v>-436365.56831660401</v>
      </c>
      <c r="F53">
        <v>29341.5031937692</v>
      </c>
      <c r="I53">
        <v>641155224.477543</v>
      </c>
      <c r="J53">
        <v>241386050.85365701</v>
      </c>
      <c r="K53">
        <v>5804618.3177325903</v>
      </c>
      <c r="L53">
        <v>-290995.91346826998</v>
      </c>
      <c r="M53">
        <v>-15393.463070046701</v>
      </c>
      <c r="P53">
        <v>1438831616.7431901</v>
      </c>
      <c r="Q53">
        <v>813732338.49646401</v>
      </c>
      <c r="R53">
        <v>10170053.948442001</v>
      </c>
      <c r="S53">
        <v>-775355.47941459296</v>
      </c>
      <c r="T53">
        <v>202646.43987303501</v>
      </c>
      <c r="W53">
        <v>1081618775.87292</v>
      </c>
      <c r="X53">
        <v>514415371.25476998</v>
      </c>
      <c r="Y53">
        <v>8229500.2823527297</v>
      </c>
      <c r="Z53">
        <v>-507365.89846761199</v>
      </c>
      <c r="AA53">
        <v>68252.829622037098</v>
      </c>
    </row>
    <row r="54" spans="2:27" x14ac:dyDescent="0.25">
      <c r="B54">
        <v>466877838.09419799</v>
      </c>
      <c r="C54">
        <v>228294179.09188399</v>
      </c>
      <c r="D54">
        <v>13891069.0782065</v>
      </c>
      <c r="E54">
        <v>-921716.71878488106</v>
      </c>
      <c r="F54">
        <v>-98666.787871500594</v>
      </c>
      <c r="I54">
        <v>355709411.36230701</v>
      </c>
      <c r="J54">
        <v>138066288.22217199</v>
      </c>
      <c r="K54">
        <v>12129126.477653399</v>
      </c>
      <c r="L54">
        <v>-640549.93362781196</v>
      </c>
      <c r="M54">
        <v>-127080.515030839</v>
      </c>
      <c r="P54">
        <v>803219692.908952</v>
      </c>
      <c r="Q54">
        <v>464690986.82602602</v>
      </c>
      <c r="R54">
        <v>22025420.501458399</v>
      </c>
      <c r="S54">
        <v>-1561521.3725626599</v>
      </c>
      <c r="T54">
        <v>-63812.5241638144</v>
      </c>
      <c r="W54">
        <v>602652722.34109104</v>
      </c>
      <c r="X54">
        <v>295769439.41284198</v>
      </c>
      <c r="Y54">
        <v>18131968.003055502</v>
      </c>
      <c r="Z54">
        <v>-1129499.51924456</v>
      </c>
      <c r="AA54">
        <v>-111015.28871172199</v>
      </c>
    </row>
    <row r="55" spans="2:27" x14ac:dyDescent="0.25">
      <c r="B55">
        <v>12697198.552203599</v>
      </c>
      <c r="C55">
        <v>19324528.2076529</v>
      </c>
      <c r="D55">
        <v>17304397.553976201</v>
      </c>
      <c r="E55">
        <v>-1144801.58798412</v>
      </c>
      <c r="F55">
        <v>72114.809370018396</v>
      </c>
      <c r="I55">
        <v>6187655.0075499797</v>
      </c>
      <c r="J55">
        <v>8827262.0968101192</v>
      </c>
      <c r="K55">
        <v>14879215.957155099</v>
      </c>
      <c r="L55">
        <v>-800690.42667801306</v>
      </c>
      <c r="M55">
        <v>97973.391245407896</v>
      </c>
      <c r="P55">
        <v>24751934.529243499</v>
      </c>
      <c r="Q55">
        <v>34006982.8936373</v>
      </c>
      <c r="R55">
        <v>27261101.459025498</v>
      </c>
      <c r="S55">
        <v>-1919992.47136672</v>
      </c>
      <c r="T55">
        <v>74767.102967524101</v>
      </c>
      <c r="W55">
        <v>16028268.312832</v>
      </c>
      <c r="X55">
        <v>23991580.726797398</v>
      </c>
      <c r="Y55">
        <v>22454476.630968001</v>
      </c>
      <c r="Z55">
        <v>-1413904.8418765501</v>
      </c>
      <c r="AA55">
        <v>89632.863133443694</v>
      </c>
    </row>
    <row r="56" spans="2:27" s="2" customFormat="1" x14ac:dyDescent="0.25">
      <c r="B56" s="2">
        <v>11978903.8022239</v>
      </c>
      <c r="C56" s="2">
        <v>18921372.435798299</v>
      </c>
      <c r="D56" s="58">
        <v>6.3469633460044903E-7</v>
      </c>
      <c r="E56" s="2">
        <v>1122970.1922363599</v>
      </c>
      <c r="F56" s="58">
        <v>1.4870056475047001E-6</v>
      </c>
      <c r="I56" s="2">
        <v>5609452.3247230304</v>
      </c>
      <c r="J56" s="2">
        <v>8563194.4805248491</v>
      </c>
      <c r="K56" s="58">
        <v>4.0809391066431999E-7</v>
      </c>
      <c r="L56" s="2">
        <v>774556.01663266902</v>
      </c>
      <c r="M56" s="58">
        <v>4.6367495087906702E-7</v>
      </c>
      <c r="P56" s="2">
        <v>23513009.5223401</v>
      </c>
      <c r="Q56" s="2">
        <v>33197232.317353498</v>
      </c>
      <c r="R56" s="58">
        <v>-4.6626082621514797E-6</v>
      </c>
      <c r="S56" s="2">
        <v>1900600.3587034</v>
      </c>
      <c r="T56" s="58">
        <v>5.42733687325381E-6</v>
      </c>
      <c r="W56" s="2">
        <v>15084092.9545743</v>
      </c>
      <c r="X56" s="2">
        <v>23447410.6683353</v>
      </c>
      <c r="Y56" s="58">
        <v>1.6989361029118299E-6</v>
      </c>
      <c r="Z56" s="2">
        <v>1389966.49584118</v>
      </c>
      <c r="AA56" s="58">
        <v>1.7768470570445101E-6</v>
      </c>
    </row>
    <row r="57" spans="2:27" s="2" customFormat="1" x14ac:dyDescent="0.25">
      <c r="B57" s="2">
        <v>452536517.93026102</v>
      </c>
      <c r="C57" s="2">
        <v>222553689.43595299</v>
      </c>
      <c r="D57" s="58">
        <v>1.56554960994981E-6</v>
      </c>
      <c r="E57" s="2">
        <v>918715.15418302303</v>
      </c>
      <c r="F57" s="58">
        <v>4.2398460209369702E-7</v>
      </c>
      <c r="I57" s="2">
        <v>343352870.39273798</v>
      </c>
      <c r="J57" s="2">
        <v>134397793.90480301</v>
      </c>
      <c r="K57" s="58">
        <v>6.5979111241176703E-7</v>
      </c>
      <c r="L57" s="2">
        <v>633515.88979275199</v>
      </c>
      <c r="M57" s="58">
        <v>-8.5697683971375195E-7</v>
      </c>
      <c r="P57" s="2">
        <v>779903611.22444499</v>
      </c>
      <c r="Q57" s="2">
        <v>453145863.88847601</v>
      </c>
      <c r="R57" s="58">
        <v>-4.1966304706875201E-6</v>
      </c>
      <c r="S57" s="2">
        <v>1570675.99031652</v>
      </c>
      <c r="T57" s="58">
        <v>-3.8537837099283902E-7</v>
      </c>
      <c r="W57" s="2">
        <v>583861990.98768497</v>
      </c>
      <c r="X57" s="2">
        <v>288185595.529544</v>
      </c>
      <c r="Y57" s="58">
        <v>3.41436316375621E-6</v>
      </c>
      <c r="Z57" s="2">
        <v>1127560.38665377</v>
      </c>
      <c r="AA57" s="58">
        <v>-1.2817763490602399E-6</v>
      </c>
    </row>
    <row r="58" spans="2:27" s="2" customFormat="1" x14ac:dyDescent="0.25">
      <c r="B58" s="2">
        <v>822326775.39692998</v>
      </c>
      <c r="C58" s="2">
        <v>390957685.01716399</v>
      </c>
      <c r="D58" s="58">
        <v>4.3469590309541698E-6</v>
      </c>
      <c r="E58" s="2">
        <v>462880.96717429301</v>
      </c>
      <c r="F58" s="58">
        <v>-5.35408616997302E-7</v>
      </c>
      <c r="I58" s="2">
        <v>627450484.58791697</v>
      </c>
      <c r="J58" s="2">
        <v>237775052.328778</v>
      </c>
      <c r="K58" s="58">
        <v>5.9264275478199099E-6</v>
      </c>
      <c r="L58" s="2">
        <v>303791.44439300301</v>
      </c>
      <c r="M58" s="58">
        <v>9.3450944405049096E-7</v>
      </c>
      <c r="P58" s="2">
        <v>1415924393.11515</v>
      </c>
      <c r="Q58" s="2">
        <v>803156386.74841404</v>
      </c>
      <c r="R58" s="58">
        <v>1.46171805681661E-6</v>
      </c>
      <c r="S58" s="2">
        <v>832615.58798340696</v>
      </c>
      <c r="T58" s="58">
        <v>1.8311548046767701E-6</v>
      </c>
      <c r="W58" s="2">
        <v>1062408520.2119401</v>
      </c>
      <c r="X58" s="2">
        <v>507304668.51959699</v>
      </c>
      <c r="Y58" s="58">
        <v>6.0879683587700103E-6</v>
      </c>
      <c r="Z58" s="2">
        <v>544430.14973665099</v>
      </c>
      <c r="AA58" s="58">
        <v>-5.8411387726664497E-8</v>
      </c>
    </row>
    <row r="59" spans="2:27" s="2" customFormat="1" x14ac:dyDescent="0.25">
      <c r="B59" s="2">
        <v>1078715386.5330901</v>
      </c>
      <c r="C59" s="2">
        <v>504364719.57328099</v>
      </c>
      <c r="D59" s="58">
        <v>2.5214358174707698E-6</v>
      </c>
      <c r="E59" s="2">
        <v>74076.434302805501</v>
      </c>
      <c r="F59" s="58">
        <v>-5.2729155868291897E-6</v>
      </c>
      <c r="I59" s="2">
        <v>824739754.84920001</v>
      </c>
      <c r="J59" s="2">
        <v>306367444.80421001</v>
      </c>
      <c r="K59" s="58">
        <v>1.4868510334054E-6</v>
      </c>
      <c r="L59" s="2">
        <v>9251.9708971763994</v>
      </c>
      <c r="M59" s="58">
        <v>7.1189060690812798E-7</v>
      </c>
      <c r="P59" s="2">
        <v>1857817754.7676401</v>
      </c>
      <c r="Q59" s="2">
        <v>1042202561.78227</v>
      </c>
      <c r="R59" s="58">
        <v>2.0658699213527101E-6</v>
      </c>
      <c r="S59" s="2">
        <v>195515.68390340201</v>
      </c>
      <c r="T59" s="58">
        <v>-8.0889731179922798E-7</v>
      </c>
      <c r="W59" s="2">
        <v>1394557083.3375499</v>
      </c>
      <c r="X59" s="2">
        <v>654611139.99491298</v>
      </c>
      <c r="Y59" s="58">
        <v>1.7271304386667901E-6</v>
      </c>
      <c r="Z59" s="2">
        <v>54149.004302362599</v>
      </c>
      <c r="AA59" s="58">
        <v>-6.1445825849659699E-6</v>
      </c>
    </row>
    <row r="60" spans="2:27" s="2" customFormat="1" x14ac:dyDescent="0.25">
      <c r="B60" s="2">
        <v>1221715381.27846</v>
      </c>
      <c r="C60" s="2">
        <v>565383668.88671005</v>
      </c>
      <c r="D60" s="58">
        <v>-4.5539381972048398E-6</v>
      </c>
      <c r="E60" s="2">
        <v>-58773.930353897602</v>
      </c>
      <c r="F60" s="58">
        <v>-4.9723109896149296E-7</v>
      </c>
      <c r="I60" s="2">
        <v>934910838.03438497</v>
      </c>
      <c r="J60" s="2">
        <v>342579871.536524</v>
      </c>
      <c r="K60" s="58">
        <v>-2.4618821043986802E-6</v>
      </c>
      <c r="L60" s="2">
        <v>-66308.301020149796</v>
      </c>
      <c r="M60" s="58">
        <v>-2.0224308627803099E-6</v>
      </c>
      <c r="P60" s="2">
        <v>2104464871.2030699</v>
      </c>
      <c r="Q60" s="2">
        <v>1172879053.1168101</v>
      </c>
      <c r="R60" s="58">
        <v>2.2444364731200001E-6</v>
      </c>
      <c r="S60" s="2">
        <v>-52964.886705798097</v>
      </c>
      <c r="T60" s="58">
        <v>-3.1708611913927598E-7</v>
      </c>
      <c r="W60" s="2">
        <v>1579261693.59286</v>
      </c>
      <c r="X60" s="2">
        <v>733363460.89171004</v>
      </c>
      <c r="Y60" s="58">
        <v>5.1928109314758297E-6</v>
      </c>
      <c r="Z60" s="2">
        <v>-100394.42092302701</v>
      </c>
      <c r="AA60" s="58">
        <v>-4.1263228922616701E-7</v>
      </c>
    </row>
    <row r="61" spans="2:27" s="2" customFormat="1" x14ac:dyDescent="0.25">
      <c r="B61" s="2">
        <v>1266657597.5630801</v>
      </c>
      <c r="C61" s="2">
        <v>584055533.90210402</v>
      </c>
      <c r="D61" s="58">
        <v>-2.9381728836597202E-6</v>
      </c>
      <c r="E61" s="58">
        <v>-6.2111939769238202E-7</v>
      </c>
      <c r="F61" s="58">
        <v>7.8555058280471702E-7</v>
      </c>
      <c r="I61" s="2">
        <v>969495561.323282</v>
      </c>
      <c r="J61" s="2">
        <v>353477329.94816202</v>
      </c>
      <c r="K61" s="58">
        <v>-5.5207269724633096E-6</v>
      </c>
      <c r="L61" s="58">
        <v>-2.3527954908786299E-6</v>
      </c>
      <c r="M61" s="58">
        <v>3.7607951526297299E-6</v>
      </c>
      <c r="P61" s="2">
        <v>2182030479.9537301</v>
      </c>
      <c r="Q61" s="2">
        <v>1213351113.92153</v>
      </c>
      <c r="R61" s="58">
        <v>2.7549731385079199E-8</v>
      </c>
      <c r="S61" s="58">
        <v>-1.63147706189193E-6</v>
      </c>
      <c r="T61" s="58">
        <v>1.35697518999223E-6</v>
      </c>
      <c r="W61" s="2">
        <v>1637090759.9110999</v>
      </c>
      <c r="X61" s="2">
        <v>757301167.26725996</v>
      </c>
      <c r="Y61" s="58">
        <v>2.5485512651357601E-6</v>
      </c>
      <c r="Z61" s="58">
        <v>-7.6559445005841596E-7</v>
      </c>
      <c r="AA61" s="58">
        <v>-1.2909040378872301E-6</v>
      </c>
    </row>
    <row r="62" spans="2:27" s="2" customFormat="1" x14ac:dyDescent="0.25">
      <c r="B62" s="2">
        <v>1221715381.27841</v>
      </c>
      <c r="C62" s="2">
        <v>565383668.88667703</v>
      </c>
      <c r="D62" s="58">
        <v>3.9287897379836101E-6</v>
      </c>
      <c r="E62" s="2">
        <v>58773.930353338699</v>
      </c>
      <c r="F62" s="58">
        <v>-3.95472306990996E-6</v>
      </c>
      <c r="I62" s="2">
        <v>934910838.03432906</v>
      </c>
      <c r="J62" s="2">
        <v>342579871.53648102</v>
      </c>
      <c r="K62" s="58">
        <v>-2.8322392608970399E-6</v>
      </c>
      <c r="L62" s="2">
        <v>66308.301019888298</v>
      </c>
      <c r="M62" s="58">
        <v>6.3835432229097901E-7</v>
      </c>
      <c r="P62" s="2">
        <v>2104464871.20312</v>
      </c>
      <c r="Q62" s="2">
        <v>1172879053.1168499</v>
      </c>
      <c r="R62" s="58">
        <v>-3.5664379538502502E-6</v>
      </c>
      <c r="S62" s="2">
        <v>52964.886709384999</v>
      </c>
      <c r="T62" s="58">
        <v>-4.5330234570428704E-6</v>
      </c>
      <c r="W62" s="2">
        <v>1579261693.59305</v>
      </c>
      <c r="X62" s="2">
        <v>733363460.89181697</v>
      </c>
      <c r="Y62" s="58">
        <v>-6.1290702433325401E-6</v>
      </c>
      <c r="Z62" s="2">
        <v>100394.420922291</v>
      </c>
      <c r="AA62" s="58">
        <v>-3.61715865437873E-6</v>
      </c>
    </row>
    <row r="63" spans="2:27" s="2" customFormat="1" x14ac:dyDescent="0.25">
      <c r="B63" s="2">
        <v>1078715386.5331399</v>
      </c>
      <c r="C63" s="2">
        <v>504364719.573304</v>
      </c>
      <c r="D63" s="58">
        <v>2.14590181712993E-6</v>
      </c>
      <c r="E63" s="2">
        <v>-74076.434300360401</v>
      </c>
      <c r="F63" s="58">
        <v>-1.1497177183628099E-6</v>
      </c>
      <c r="I63" s="2">
        <v>824739754.84910202</v>
      </c>
      <c r="J63" s="2">
        <v>306367444.80415499</v>
      </c>
      <c r="K63" s="58">
        <v>4.0180952964874501E-6</v>
      </c>
      <c r="L63" s="2">
        <v>-9251.9708962631103</v>
      </c>
      <c r="M63" s="58">
        <v>1.2681266525760299E-6</v>
      </c>
      <c r="P63" s="2">
        <v>1857817754.76774</v>
      </c>
      <c r="Q63" s="2">
        <v>1042202561.7823499</v>
      </c>
      <c r="R63" s="58">
        <v>2.1106097847223299E-6</v>
      </c>
      <c r="S63" s="2">
        <v>-195515.68390549801</v>
      </c>
      <c r="T63" s="58">
        <v>2.2415770217776301E-7</v>
      </c>
      <c r="W63" s="2">
        <v>1394557083.3375199</v>
      </c>
      <c r="X63" s="2">
        <v>654611139.99488294</v>
      </c>
      <c r="Y63" s="58">
        <v>-9.3048693088349006E-6</v>
      </c>
      <c r="Z63" s="2">
        <v>-54149.004303958398</v>
      </c>
      <c r="AA63" s="58">
        <v>1.94027961697429E-6</v>
      </c>
    </row>
    <row r="64" spans="2:27" s="2" customFormat="1" x14ac:dyDescent="0.25">
      <c r="B64" s="2">
        <v>822326775.39699197</v>
      </c>
      <c r="C64" s="2">
        <v>390957685.01720202</v>
      </c>
      <c r="D64" s="58">
        <v>-2.9842976800864601E-6</v>
      </c>
      <c r="E64" s="2">
        <v>-462880.96717462299</v>
      </c>
      <c r="F64" s="58">
        <v>-3.1360541470348801E-6</v>
      </c>
      <c r="I64" s="2">
        <v>627450484.58783305</v>
      </c>
      <c r="J64" s="2">
        <v>237775052.32873899</v>
      </c>
      <c r="K64" s="58">
        <v>-3.08136804960668E-9</v>
      </c>
      <c r="L64" s="2">
        <v>-303791.44439272297</v>
      </c>
      <c r="M64" s="58">
        <v>-2.1576124709099499E-7</v>
      </c>
      <c r="P64" s="2">
        <v>1415924393.1151099</v>
      </c>
      <c r="Q64" s="2">
        <v>803156386.74837804</v>
      </c>
      <c r="R64" s="58">
        <v>9.3752350949216602E-7</v>
      </c>
      <c r="S64" s="2">
        <v>-832615.58798549196</v>
      </c>
      <c r="T64" s="58">
        <v>-3.3843680284917401E-6</v>
      </c>
      <c r="W64" s="2">
        <v>1062408520.21201</v>
      </c>
      <c r="X64" s="2">
        <v>507304668.51963502</v>
      </c>
      <c r="Y64" s="58">
        <v>-2.6078123482875501E-6</v>
      </c>
      <c r="Z64" s="2">
        <v>-544430.14973526401</v>
      </c>
      <c r="AA64" s="58">
        <v>2.5030458346009301E-6</v>
      </c>
    </row>
    <row r="65" spans="2:27" s="2" customFormat="1" x14ac:dyDescent="0.25">
      <c r="B65" s="2">
        <v>452536517.93030798</v>
      </c>
      <c r="C65" s="2">
        <v>222553689.43598101</v>
      </c>
      <c r="D65" s="58">
        <v>-2.8795329853892301E-6</v>
      </c>
      <c r="E65" s="2">
        <v>-918715.15418482502</v>
      </c>
      <c r="F65" s="58">
        <v>-2.0328952814452401E-6</v>
      </c>
      <c r="I65" s="2">
        <v>343352870.392694</v>
      </c>
      <c r="J65" s="2">
        <v>134397793.90478</v>
      </c>
      <c r="K65" s="58">
        <v>-2.01120565179735E-6</v>
      </c>
      <c r="L65" s="2">
        <v>-633515.88979356096</v>
      </c>
      <c r="M65" s="58">
        <v>-1.74731394508854E-6</v>
      </c>
      <c r="P65" s="2">
        <v>779903611.22440398</v>
      </c>
      <c r="Q65" s="2">
        <v>453145863.88844597</v>
      </c>
      <c r="R65" s="58">
        <v>7.6106516644358595E-8</v>
      </c>
      <c r="S65" s="2">
        <v>-1570675.99031772</v>
      </c>
      <c r="T65" s="58">
        <v>-1.33928551804274E-6</v>
      </c>
      <c r="W65" s="2">
        <v>583861990.98775804</v>
      </c>
      <c r="X65" s="2">
        <v>288185595.52959198</v>
      </c>
      <c r="Y65" s="58">
        <v>1.95366737898439E-6</v>
      </c>
      <c r="Z65" s="2">
        <v>-1127560.38665557</v>
      </c>
      <c r="AA65" s="58">
        <v>3.9177393773570703E-8</v>
      </c>
    </row>
    <row r="66" spans="2:27" s="2" customFormat="1" x14ac:dyDescent="0.25">
      <c r="B66" s="2">
        <v>11978903.802222401</v>
      </c>
      <c r="C66" s="2">
        <v>18921372.435798001</v>
      </c>
      <c r="D66" s="58">
        <v>-1.8986174836754801E-6</v>
      </c>
      <c r="E66" s="2">
        <v>-1122970.1922339699</v>
      </c>
      <c r="F66" s="58">
        <v>4.8336332838516699E-6</v>
      </c>
      <c r="I66" s="2">
        <v>5609452.3247226598</v>
      </c>
      <c r="J66" s="2">
        <v>8563194.4805253893</v>
      </c>
      <c r="K66" s="58">
        <v>-4.0278246160596601E-6</v>
      </c>
      <c r="L66" s="2">
        <v>-774556.01663003606</v>
      </c>
      <c r="M66" s="58">
        <v>1.7049096641130701E-6</v>
      </c>
      <c r="P66" s="2">
        <v>23513009.5223388</v>
      </c>
      <c r="Q66" s="2">
        <v>33197232.317353401</v>
      </c>
      <c r="R66" s="58">
        <v>4.2346073314547502E-7</v>
      </c>
      <c r="S66" s="2">
        <v>-1900600.3586995599</v>
      </c>
      <c r="T66" s="58">
        <v>3.08335802401416E-6</v>
      </c>
      <c r="W66" s="2">
        <v>15084092.954572201</v>
      </c>
      <c r="X66" s="2">
        <v>23447410.668328401</v>
      </c>
      <c r="Y66" s="58">
        <v>-3.2766256481409098E-6</v>
      </c>
      <c r="Z66" s="2">
        <v>-1389966.4958379201</v>
      </c>
      <c r="AA66" s="58">
        <v>2.14284227695316E-7</v>
      </c>
    </row>
    <row r="67" spans="2:27" x14ac:dyDescent="0.25">
      <c r="B67">
        <v>12697198.5522043</v>
      </c>
      <c r="C67">
        <v>19324528.2076535</v>
      </c>
      <c r="D67">
        <v>17304397.5539755</v>
      </c>
      <c r="E67">
        <v>1144801.58798666</v>
      </c>
      <c r="F67">
        <v>-72114.809368349903</v>
      </c>
      <c r="I67">
        <v>6187655.0075502302</v>
      </c>
      <c r="J67">
        <v>8827262.0968097504</v>
      </c>
      <c r="K67">
        <v>14879215.957158299</v>
      </c>
      <c r="L67">
        <v>800690.42667969898</v>
      </c>
      <c r="M67">
        <v>-97973.391246513303</v>
      </c>
      <c r="P67">
        <v>24751934.529242001</v>
      </c>
      <c r="Q67">
        <v>34006982.893636197</v>
      </c>
      <c r="R67">
        <v>27261101.4590239</v>
      </c>
      <c r="S67">
        <v>1919992.47137089</v>
      </c>
      <c r="T67">
        <v>-74767.102969923799</v>
      </c>
      <c r="W67">
        <v>16028268.3128318</v>
      </c>
      <c r="X67">
        <v>23991580.726796299</v>
      </c>
      <c r="Y67">
        <v>22454476.6309678</v>
      </c>
      <c r="Z67">
        <v>1413904.84187941</v>
      </c>
      <c r="AA67">
        <v>-89632.863130636004</v>
      </c>
    </row>
    <row r="68" spans="2:27" x14ac:dyDescent="0.25">
      <c r="B68">
        <v>466877838.09421003</v>
      </c>
      <c r="C68">
        <v>228294179.09189099</v>
      </c>
      <c r="D68">
        <v>13891069.078203199</v>
      </c>
      <c r="E68">
        <v>921716.71878374205</v>
      </c>
      <c r="F68">
        <v>98666.787870521803</v>
      </c>
      <c r="I68">
        <v>355709411.36235303</v>
      </c>
      <c r="J68">
        <v>138066288.22219601</v>
      </c>
      <c r="K68">
        <v>12129126.477655601</v>
      </c>
      <c r="L68">
        <v>640549.93362751906</v>
      </c>
      <c r="M68">
        <v>127080.51503140399</v>
      </c>
      <c r="P68">
        <v>803219692.90902603</v>
      </c>
      <c r="Q68">
        <v>464690986.82608098</v>
      </c>
      <c r="R68">
        <v>22025420.501455899</v>
      </c>
      <c r="S68">
        <v>1561521.3725625901</v>
      </c>
      <c r="T68">
        <v>63812.524163312803</v>
      </c>
      <c r="W68">
        <v>602652722.34115803</v>
      </c>
      <c r="X68">
        <v>295769439.41287202</v>
      </c>
      <c r="Y68">
        <v>18131968.003055699</v>
      </c>
      <c r="Z68">
        <v>1129499.5192434001</v>
      </c>
      <c r="AA68">
        <v>111015.288714396</v>
      </c>
    </row>
    <row r="69" spans="2:27" x14ac:dyDescent="0.25">
      <c r="B69">
        <v>836974864.278934</v>
      </c>
      <c r="C69">
        <v>396371409.51317102</v>
      </c>
      <c r="D69">
        <v>6257112.7162046498</v>
      </c>
      <c r="E69">
        <v>436365.56831609702</v>
      </c>
      <c r="F69">
        <v>-29341.503190474101</v>
      </c>
      <c r="I69">
        <v>641155224.47753203</v>
      </c>
      <c r="J69">
        <v>241386050.85365501</v>
      </c>
      <c r="K69">
        <v>5804618.3177365502</v>
      </c>
      <c r="L69">
        <v>290995.91346801299</v>
      </c>
      <c r="M69">
        <v>15393.4630719245</v>
      </c>
      <c r="P69">
        <v>1438831616.7432201</v>
      </c>
      <c r="Q69">
        <v>813732338.49648595</v>
      </c>
      <c r="R69">
        <v>10170053.9484368</v>
      </c>
      <c r="S69">
        <v>775355.47941640799</v>
      </c>
      <c r="T69">
        <v>-202646.439875829</v>
      </c>
      <c r="W69">
        <v>1081618775.8729701</v>
      </c>
      <c r="X69">
        <v>514415371.25480902</v>
      </c>
      <c r="Y69">
        <v>8229500.2823583595</v>
      </c>
      <c r="Z69">
        <v>507365.89846964699</v>
      </c>
      <c r="AA69">
        <v>-68252.829618602103</v>
      </c>
    </row>
    <row r="70" spans="2:27" x14ac:dyDescent="0.25">
      <c r="B70">
        <v>1082217481.3280301</v>
      </c>
      <c r="C70">
        <v>504562810.42915797</v>
      </c>
      <c r="D70">
        <v>248973.64335878799</v>
      </c>
      <c r="E70">
        <v>30293.1462024912</v>
      </c>
      <c r="F70">
        <v>-257886.87519595301</v>
      </c>
      <c r="I70">
        <v>830424730.42158699</v>
      </c>
      <c r="J70">
        <v>306905101.99116898</v>
      </c>
      <c r="K70">
        <v>635993.20782106498</v>
      </c>
      <c r="L70">
        <v>-22229.6431198313</v>
      </c>
      <c r="M70">
        <v>-134531.50440696499</v>
      </c>
      <c r="P70">
        <v>1860677489.05182</v>
      </c>
      <c r="Q70">
        <v>1041512124.67378</v>
      </c>
      <c r="R70">
        <v>738813.03382219304</v>
      </c>
      <c r="S70">
        <v>115164.67608259901</v>
      </c>
      <c r="T70">
        <v>-620709.98922659503</v>
      </c>
      <c r="W70">
        <v>1398619689.92383</v>
      </c>
      <c r="X70">
        <v>654534942.41696894</v>
      </c>
      <c r="Y70">
        <v>265966.63067993498</v>
      </c>
      <c r="Z70">
        <v>-4460.3158397246398</v>
      </c>
      <c r="AA70">
        <v>-383253.98932012601</v>
      </c>
    </row>
    <row r="71" spans="2:27" x14ac:dyDescent="0.25">
      <c r="B71">
        <v>1214075559.8520501</v>
      </c>
      <c r="C71">
        <v>560559715.26665902</v>
      </c>
      <c r="D71">
        <v>-1446497.57892242</v>
      </c>
      <c r="E71">
        <v>-88613.665326283604</v>
      </c>
      <c r="F71">
        <v>-422933.40322374302</v>
      </c>
      <c r="I71">
        <v>932543863.57317305</v>
      </c>
      <c r="J71">
        <v>340267822.78235197</v>
      </c>
      <c r="K71">
        <v>-968406.10661276395</v>
      </c>
      <c r="L71">
        <v>-90698.211753481795</v>
      </c>
      <c r="M71">
        <v>-228594.95199981899</v>
      </c>
      <c r="P71">
        <v>2087347649.0011899</v>
      </c>
      <c r="Q71">
        <v>1161235383.7104499</v>
      </c>
      <c r="R71">
        <v>-2071383.3964656501</v>
      </c>
      <c r="S71">
        <v>-104250.597885586</v>
      </c>
      <c r="T71">
        <v>-928054.46755593596</v>
      </c>
      <c r="W71">
        <v>1567947661.9751699</v>
      </c>
      <c r="X71">
        <v>726278443.84243703</v>
      </c>
      <c r="Y71">
        <v>-2004568.6616125701</v>
      </c>
      <c r="Z71">
        <v>-139659.59033881099</v>
      </c>
      <c r="AA71">
        <v>-604667.52374950598</v>
      </c>
    </row>
    <row r="72" spans="2:27" x14ac:dyDescent="0.25">
      <c r="B72">
        <v>1254607087.6631401</v>
      </c>
      <c r="C72">
        <v>577280308.60347199</v>
      </c>
      <c r="D72" s="1">
        <v>-5.7106917665805702E-6</v>
      </c>
      <c r="E72" s="1">
        <v>1.81201903615147E-6</v>
      </c>
      <c r="F72">
        <v>-494609.14292355598</v>
      </c>
      <c r="I72">
        <v>963912074.485762</v>
      </c>
      <c r="J72">
        <v>350070662.61273903</v>
      </c>
      <c r="K72" s="1">
        <v>-9.6532567113172297E-6</v>
      </c>
      <c r="L72" s="1">
        <v>7.0900568971410404E-7</v>
      </c>
      <c r="M72">
        <v>-299192.94817194401</v>
      </c>
      <c r="P72">
        <v>2156964451.04774</v>
      </c>
      <c r="Q72">
        <v>1197399294.8204</v>
      </c>
      <c r="R72" s="1">
        <v>-2.4023756850510802E-6</v>
      </c>
      <c r="S72" s="1">
        <v>7.0071837399154902E-7</v>
      </c>
      <c r="T72">
        <v>-1045596.63594093</v>
      </c>
      <c r="W72">
        <v>1619642399.5975001</v>
      </c>
      <c r="X72">
        <v>747474066.19739497</v>
      </c>
      <c r="Y72" s="1">
        <v>4.8301226343028298E-6</v>
      </c>
      <c r="Z72" s="1">
        <v>-1.0266230674460501E-6</v>
      </c>
      <c r="AA72">
        <v>-694744.41745932505</v>
      </c>
    </row>
    <row r="73" spans="2:27" x14ac:dyDescent="0.25">
      <c r="B73">
        <v>1214075559.8520801</v>
      </c>
      <c r="C73">
        <v>560559715.26668</v>
      </c>
      <c r="D73">
        <v>1446497.57892117</v>
      </c>
      <c r="E73">
        <v>88613.6653271916</v>
      </c>
      <c r="F73">
        <v>-422933.403219131</v>
      </c>
      <c r="I73">
        <v>932543863.57312596</v>
      </c>
      <c r="J73">
        <v>340267822.782323</v>
      </c>
      <c r="K73">
        <v>968406.10660843097</v>
      </c>
      <c r="L73">
        <v>90698.211754698394</v>
      </c>
      <c r="M73">
        <v>-228594.95199428999</v>
      </c>
      <c r="P73">
        <v>2087347649.0011599</v>
      </c>
      <c r="Q73">
        <v>1161235383.7104399</v>
      </c>
      <c r="R73">
        <v>2071383.39646623</v>
      </c>
      <c r="S73">
        <v>104250.59788881001</v>
      </c>
      <c r="T73">
        <v>-928054.46754782705</v>
      </c>
      <c r="W73">
        <v>1567947661.97505</v>
      </c>
      <c r="X73">
        <v>726278443.84235895</v>
      </c>
      <c r="Y73">
        <v>2004568.66161474</v>
      </c>
      <c r="Z73">
        <v>139659.590341073</v>
      </c>
      <c r="AA73">
        <v>-604667.52375710499</v>
      </c>
    </row>
    <row r="74" spans="2:27" x14ac:dyDescent="0.25">
      <c r="B74">
        <v>1082217481.3280699</v>
      </c>
      <c r="C74">
        <v>504562810.42918098</v>
      </c>
      <c r="D74">
        <v>-248973.64335096499</v>
      </c>
      <c r="E74">
        <v>-30293.146202063999</v>
      </c>
      <c r="F74">
        <v>-257886.87519880099</v>
      </c>
      <c r="I74">
        <v>830424730.42161906</v>
      </c>
      <c r="J74">
        <v>306905101.99117601</v>
      </c>
      <c r="K74">
        <v>-635993.20781350206</v>
      </c>
      <c r="L74">
        <v>22229.643118730099</v>
      </c>
      <c r="M74">
        <v>-134531.50440539501</v>
      </c>
      <c r="P74">
        <v>1860677489.05178</v>
      </c>
      <c r="Q74">
        <v>1041512124.67377</v>
      </c>
      <c r="R74">
        <v>-738813.03382329806</v>
      </c>
      <c r="S74">
        <v>-115164.676085314</v>
      </c>
      <c r="T74">
        <v>-620709.989231852</v>
      </c>
      <c r="W74">
        <v>1398619689.9238999</v>
      </c>
      <c r="X74">
        <v>654534942.41700101</v>
      </c>
      <c r="Y74">
        <v>-265966.63068193698</v>
      </c>
      <c r="Z74">
        <v>4460.3158411388804</v>
      </c>
      <c r="AA74">
        <v>-383253.98932502902</v>
      </c>
    </row>
    <row r="75" spans="2:27" x14ac:dyDescent="0.25">
      <c r="B75">
        <v>836974864.27892196</v>
      </c>
      <c r="C75">
        <v>396371409.513165</v>
      </c>
      <c r="D75">
        <v>-6257112.7162044104</v>
      </c>
      <c r="E75">
        <v>-436365.56831533101</v>
      </c>
      <c r="F75">
        <v>-29341.5031901115</v>
      </c>
      <c r="I75">
        <v>641155224.47753096</v>
      </c>
      <c r="J75">
        <v>241386050.85364899</v>
      </c>
      <c r="K75">
        <v>-5804618.3177350899</v>
      </c>
      <c r="L75">
        <v>-290995.913468357</v>
      </c>
      <c r="M75">
        <v>15393.4630715288</v>
      </c>
      <c r="P75">
        <v>1438831616.74313</v>
      </c>
      <c r="Q75">
        <v>813732338.49641502</v>
      </c>
      <c r="R75">
        <v>-10170053.948444299</v>
      </c>
      <c r="S75">
        <v>-775355.47941560706</v>
      </c>
      <c r="T75">
        <v>-202646.439875407</v>
      </c>
      <c r="W75">
        <v>1081618775.87307</v>
      </c>
      <c r="X75">
        <v>514415371.25486499</v>
      </c>
      <c r="Y75">
        <v>-8229500.2823548596</v>
      </c>
      <c r="Z75">
        <v>-507365.898468795</v>
      </c>
      <c r="AA75">
        <v>-68252.829623236496</v>
      </c>
    </row>
    <row r="76" spans="2:27" x14ac:dyDescent="0.25">
      <c r="B76">
        <v>466877838.09419501</v>
      </c>
      <c r="C76">
        <v>228294179.09188801</v>
      </c>
      <c r="D76">
        <v>-13891069.0782033</v>
      </c>
      <c r="E76">
        <v>-921716.71878500795</v>
      </c>
      <c r="F76">
        <v>98666.787870543398</v>
      </c>
      <c r="I76">
        <v>355709411.36231798</v>
      </c>
      <c r="J76">
        <v>138066288.222177</v>
      </c>
      <c r="K76">
        <v>-12129126.4776551</v>
      </c>
      <c r="L76">
        <v>-640549.93362845201</v>
      </c>
      <c r="M76">
        <v>127080.51503271</v>
      </c>
      <c r="P76">
        <v>803219692.90895605</v>
      </c>
      <c r="Q76">
        <v>464690986.82603699</v>
      </c>
      <c r="R76">
        <v>-22025420.501455698</v>
      </c>
      <c r="S76">
        <v>-1561521.3725640599</v>
      </c>
      <c r="T76">
        <v>63812.524166681702</v>
      </c>
      <c r="W76">
        <v>602652722.34117603</v>
      </c>
      <c r="X76">
        <v>295769439.41288602</v>
      </c>
      <c r="Y76">
        <v>-18131968.003056899</v>
      </c>
      <c r="Z76">
        <v>-1129499.51924536</v>
      </c>
      <c r="AA76">
        <v>111015.28871374299</v>
      </c>
    </row>
    <row r="77" spans="2:27" x14ac:dyDescent="0.25">
      <c r="B77">
        <v>12697198.552204501</v>
      </c>
      <c r="C77">
        <v>19324528.2076534</v>
      </c>
      <c r="D77">
        <v>-17304397.553974401</v>
      </c>
      <c r="E77">
        <v>-1144801.5879841801</v>
      </c>
      <c r="F77">
        <v>-72114.809372026502</v>
      </c>
      <c r="I77">
        <v>6187655.0075511402</v>
      </c>
      <c r="J77">
        <v>8827262.0968108308</v>
      </c>
      <c r="K77">
        <v>-14879215.957157901</v>
      </c>
      <c r="L77">
        <v>-800690.42667769105</v>
      </c>
      <c r="M77">
        <v>-97973.391249427907</v>
      </c>
      <c r="P77">
        <v>24751934.529242799</v>
      </c>
      <c r="Q77">
        <v>34006982.893633902</v>
      </c>
      <c r="R77">
        <v>-27261101.459022701</v>
      </c>
      <c r="S77">
        <v>-1919992.4713663401</v>
      </c>
      <c r="T77">
        <v>-74767.102973202404</v>
      </c>
      <c r="W77">
        <v>16028268.312834701</v>
      </c>
      <c r="X77">
        <v>23991580.726800401</v>
      </c>
      <c r="Y77">
        <v>-22454476.630975001</v>
      </c>
      <c r="Z77">
        <v>-1413904.84187642</v>
      </c>
      <c r="AA77">
        <v>-89632.863128444398</v>
      </c>
    </row>
    <row r="78" spans="2:27" x14ac:dyDescent="0.25">
      <c r="B78">
        <v>17216529.360212602</v>
      </c>
      <c r="C78">
        <v>21314896.4221441</v>
      </c>
      <c r="D78">
        <v>39633873.0153341</v>
      </c>
      <c r="E78">
        <v>1190688.8167486</v>
      </c>
      <c r="F78">
        <v>-461583.54449864803</v>
      </c>
      <c r="I78">
        <v>9864293.01356907</v>
      </c>
      <c r="J78">
        <v>10148657.3009081</v>
      </c>
      <c r="K78">
        <v>35201008.262010202</v>
      </c>
      <c r="L78">
        <v>825100.98824920703</v>
      </c>
      <c r="M78">
        <v>-552317.998024381</v>
      </c>
      <c r="P78">
        <v>32354061.298192501</v>
      </c>
      <c r="Q78">
        <v>38050934.404447697</v>
      </c>
      <c r="R78">
        <v>61579338.2266104</v>
      </c>
      <c r="S78">
        <v>1946968.3466932699</v>
      </c>
      <c r="T78">
        <v>-597035.57798897196</v>
      </c>
      <c r="W78">
        <v>21863415.732391998</v>
      </c>
      <c r="X78">
        <v>26588366.968716599</v>
      </c>
      <c r="Y78">
        <v>51408245.465773404</v>
      </c>
      <c r="Z78">
        <v>1461165.1637601</v>
      </c>
      <c r="AA78">
        <v>-582741.77192403399</v>
      </c>
    </row>
    <row r="79" spans="2:27" x14ac:dyDescent="0.25">
      <c r="B79">
        <v>512098315.17304498</v>
      </c>
      <c r="C79">
        <v>245995909.00719899</v>
      </c>
      <c r="D79">
        <v>30194532.337280199</v>
      </c>
      <c r="E79">
        <v>867046.48617133498</v>
      </c>
      <c r="F79">
        <v>128089.245873387</v>
      </c>
      <c r="I79">
        <v>392919242.24090099</v>
      </c>
      <c r="J79">
        <v>148290467.16575199</v>
      </c>
      <c r="K79">
        <v>27196020.5842047</v>
      </c>
      <c r="L79">
        <v>568008.39910102298</v>
      </c>
      <c r="M79">
        <v>141677.28247704901</v>
      </c>
      <c r="P79">
        <v>876708839.347278</v>
      </c>
      <c r="Q79">
        <v>500705633.186773</v>
      </c>
      <c r="R79">
        <v>47251157.046880797</v>
      </c>
      <c r="S79">
        <v>1437220.14256611</v>
      </c>
      <c r="T79">
        <v>-3149.9182853217399</v>
      </c>
      <c r="W79">
        <v>660974983.47483802</v>
      </c>
      <c r="X79">
        <v>318727021.61023003</v>
      </c>
      <c r="Y79">
        <v>39399424.2388786</v>
      </c>
      <c r="Z79">
        <v>1051790.4307859</v>
      </c>
      <c r="AA79">
        <v>112098.25094517101</v>
      </c>
    </row>
    <row r="80" spans="2:27" x14ac:dyDescent="0.25">
      <c r="B80">
        <v>875489706.71026194</v>
      </c>
      <c r="C80">
        <v>409498732.088278</v>
      </c>
      <c r="D80">
        <v>10704280.136815701</v>
      </c>
      <c r="E80">
        <v>308829.47405611002</v>
      </c>
      <c r="F80">
        <v>-389230.750456143</v>
      </c>
      <c r="I80">
        <v>674547597.98618102</v>
      </c>
      <c r="J80">
        <v>248414060.98710701</v>
      </c>
      <c r="K80">
        <v>10774388.5413909</v>
      </c>
      <c r="L80">
        <v>198936.215746703</v>
      </c>
      <c r="M80">
        <v>-305461.05806676799</v>
      </c>
      <c r="P80">
        <v>1497917090.31478</v>
      </c>
      <c r="Q80">
        <v>839490615.42940903</v>
      </c>
      <c r="R80">
        <v>17043548.817253299</v>
      </c>
      <c r="S80">
        <v>531707.12083772698</v>
      </c>
      <c r="T80">
        <v>-980931.53344097105</v>
      </c>
      <c r="W80">
        <v>1130401656.35395</v>
      </c>
      <c r="X80">
        <v>530817531.79294199</v>
      </c>
      <c r="Y80">
        <v>13887445.138312001</v>
      </c>
      <c r="Z80">
        <v>331229.24389684899</v>
      </c>
      <c r="AA80">
        <v>-617312.16360792704</v>
      </c>
    </row>
    <row r="81" spans="2:27" x14ac:dyDescent="0.25">
      <c r="B81">
        <v>1079183961.97527</v>
      </c>
      <c r="C81">
        <v>498702566.228154</v>
      </c>
      <c r="D81">
        <v>-1883049.7027406599</v>
      </c>
      <c r="E81">
        <v>-73687.205479614699</v>
      </c>
      <c r="F81">
        <v>-1040234.83673422</v>
      </c>
      <c r="I81">
        <v>832570540.52477705</v>
      </c>
      <c r="J81">
        <v>302442722.95933801</v>
      </c>
      <c r="K81">
        <v>-265540.57730039197</v>
      </c>
      <c r="L81">
        <v>-62764.861084210002</v>
      </c>
      <c r="M81">
        <v>-942156.99995909596</v>
      </c>
      <c r="P81">
        <v>1844916562.0976701</v>
      </c>
      <c r="Q81">
        <v>1025890500.8073699</v>
      </c>
      <c r="R81">
        <v>-2572004.02103718</v>
      </c>
      <c r="S81">
        <v>-94657.662089172401</v>
      </c>
      <c r="T81">
        <v>-2057415.26575253</v>
      </c>
      <c r="W81">
        <v>1390367942.4784</v>
      </c>
      <c r="X81">
        <v>644519270.34645104</v>
      </c>
      <c r="Y81">
        <v>-2827211.7943806602</v>
      </c>
      <c r="Z81">
        <v>-151908.46135325899</v>
      </c>
      <c r="AA81">
        <v>-1480113.8225208099</v>
      </c>
    </row>
    <row r="82" spans="2:27" x14ac:dyDescent="0.25">
      <c r="B82">
        <v>1176599420.0356801</v>
      </c>
      <c r="C82">
        <v>539480146.69542003</v>
      </c>
      <c r="D82">
        <v>-4338783.3988241898</v>
      </c>
      <c r="E82">
        <v>-151521.719076248</v>
      </c>
      <c r="F82">
        <v>-1218831.7003885501</v>
      </c>
      <c r="I82">
        <v>909047783.63365805</v>
      </c>
      <c r="J82">
        <v>326957830.16151202</v>
      </c>
      <c r="K82">
        <v>-2973287.9448500699</v>
      </c>
      <c r="L82">
        <v>-127322.68554106601</v>
      </c>
      <c r="M82">
        <v>-982165.50724850898</v>
      </c>
      <c r="P82">
        <v>2009776942.69291</v>
      </c>
      <c r="Q82">
        <v>1112193597.8983901</v>
      </c>
      <c r="R82">
        <v>-6511438.9152878001</v>
      </c>
      <c r="S82">
        <v>-220963.212026522</v>
      </c>
      <c r="T82">
        <v>-2420362.5432736399</v>
      </c>
      <c r="W82">
        <v>1512057354.67418</v>
      </c>
      <c r="X82">
        <v>694982719.45150602</v>
      </c>
      <c r="Y82">
        <v>-6009787.3517637895</v>
      </c>
      <c r="Z82">
        <v>-224151.69326932699</v>
      </c>
      <c r="AA82">
        <v>-1720083.24021719</v>
      </c>
    </row>
    <row r="83" spans="2:27" x14ac:dyDescent="0.25">
      <c r="B83">
        <v>1204885119.09902</v>
      </c>
      <c r="C83">
        <v>550840029.49781895</v>
      </c>
      <c r="D83" s="1">
        <v>-3.47317836713046E-6</v>
      </c>
      <c r="E83" s="1">
        <v>1.6705598682165101E-7</v>
      </c>
      <c r="F83">
        <v>-1248783.6970222001</v>
      </c>
      <c r="I83">
        <v>931661280.83214104</v>
      </c>
      <c r="J83">
        <v>333800086.31721002</v>
      </c>
      <c r="K83" s="1">
        <v>-3.5578559618443301E-6</v>
      </c>
      <c r="L83" s="1">
        <v>-8.5730425780639095E-7</v>
      </c>
      <c r="M83">
        <v>-966096.35621867899</v>
      </c>
      <c r="P83">
        <v>2057434136.2555201</v>
      </c>
      <c r="Q83">
        <v>1136537836.72651</v>
      </c>
      <c r="R83" s="1">
        <v>1.6252015484497E-6</v>
      </c>
      <c r="S83" s="1">
        <v>-1.1699594324454699E-6</v>
      </c>
      <c r="T83">
        <v>-2504025.86987647</v>
      </c>
      <c r="W83">
        <v>1546878954.2523501</v>
      </c>
      <c r="X83">
        <v>708716709.68965101</v>
      </c>
      <c r="Y83" s="1">
        <v>-3.9374572224915001E-7</v>
      </c>
      <c r="Z83" s="1">
        <v>-2.0156294340267799E-6</v>
      </c>
      <c r="AA83">
        <v>-1757344.67049101</v>
      </c>
    </row>
    <row r="84" spans="2:27" x14ac:dyDescent="0.25">
      <c r="B84">
        <v>1176599420.0357599</v>
      </c>
      <c r="C84">
        <v>539480146.69548202</v>
      </c>
      <c r="D84">
        <v>4338783.3988242699</v>
      </c>
      <c r="E84">
        <v>151521.719075784</v>
      </c>
      <c r="F84">
        <v>-1218831.7003895601</v>
      </c>
      <c r="I84">
        <v>909047783.63376498</v>
      </c>
      <c r="J84">
        <v>326957830.16156697</v>
      </c>
      <c r="K84">
        <v>2973287.9448464299</v>
      </c>
      <c r="L84">
        <v>127322.68553991101</v>
      </c>
      <c r="M84">
        <v>-982165.50724897196</v>
      </c>
      <c r="P84">
        <v>2009776942.69296</v>
      </c>
      <c r="Q84">
        <v>1112193597.8984201</v>
      </c>
      <c r="R84">
        <v>6511438.9152886197</v>
      </c>
      <c r="S84">
        <v>220963.21202516201</v>
      </c>
      <c r="T84">
        <v>-2420362.5432782401</v>
      </c>
      <c r="W84">
        <v>1512057354.67415</v>
      </c>
      <c r="X84">
        <v>694982719.45147502</v>
      </c>
      <c r="Y84">
        <v>6009787.3517677002</v>
      </c>
      <c r="Z84">
        <v>224151.693266869</v>
      </c>
      <c r="AA84">
        <v>-1720083.24021617</v>
      </c>
    </row>
    <row r="85" spans="2:27" x14ac:dyDescent="0.25">
      <c r="B85">
        <v>1079183961.9753001</v>
      </c>
      <c r="C85">
        <v>498702566.22817302</v>
      </c>
      <c r="D85">
        <v>1883049.70274429</v>
      </c>
      <c r="E85">
        <v>73687.205476719304</v>
      </c>
      <c r="F85">
        <v>-1040234.83673</v>
      </c>
      <c r="I85">
        <v>832570540.52474999</v>
      </c>
      <c r="J85">
        <v>302442722.95932001</v>
      </c>
      <c r="K85">
        <v>265540.57730119198</v>
      </c>
      <c r="L85">
        <v>62764.861083106101</v>
      </c>
      <c r="M85">
        <v>-942156.99996174301</v>
      </c>
      <c r="P85">
        <v>1844916562.0976601</v>
      </c>
      <c r="Q85">
        <v>1025890500.80738</v>
      </c>
      <c r="R85">
        <v>2572004.0210312498</v>
      </c>
      <c r="S85">
        <v>94657.662086303899</v>
      </c>
      <c r="T85">
        <v>-2057415.2657508701</v>
      </c>
      <c r="W85">
        <v>1390367942.4783499</v>
      </c>
      <c r="X85">
        <v>644519270.34641802</v>
      </c>
      <c r="Y85">
        <v>2827211.7943875398</v>
      </c>
      <c r="Z85">
        <v>151908.461353088</v>
      </c>
      <c r="AA85">
        <v>-1480113.8225199799</v>
      </c>
    </row>
    <row r="86" spans="2:27" x14ac:dyDescent="0.25">
      <c r="B86">
        <v>875489706.71031106</v>
      </c>
      <c r="C86">
        <v>409498732.08830702</v>
      </c>
      <c r="D86">
        <v>-10704280.1368156</v>
      </c>
      <c r="E86">
        <v>-308829.474054828</v>
      </c>
      <c r="F86">
        <v>-389230.75045592099</v>
      </c>
      <c r="I86">
        <v>674547597.98614204</v>
      </c>
      <c r="J86">
        <v>248414060.987086</v>
      </c>
      <c r="K86">
        <v>-10774388.541389599</v>
      </c>
      <c r="L86">
        <v>-198936.215747043</v>
      </c>
      <c r="M86">
        <v>-305461.05806543003</v>
      </c>
      <c r="P86">
        <v>1497917090.31479</v>
      </c>
      <c r="Q86">
        <v>839490615.429407</v>
      </c>
      <c r="R86">
        <v>-17043548.8172599</v>
      </c>
      <c r="S86">
        <v>-531707.12083709601</v>
      </c>
      <c r="T86">
        <v>-980931.53344805096</v>
      </c>
      <c r="W86">
        <v>1130401656.35391</v>
      </c>
      <c r="X86">
        <v>530817531.79292899</v>
      </c>
      <c r="Y86">
        <v>-13887445.138308199</v>
      </c>
      <c r="Z86">
        <v>-331229.24389732798</v>
      </c>
      <c r="AA86">
        <v>-617312.16361135</v>
      </c>
    </row>
    <row r="87" spans="2:27" x14ac:dyDescent="0.25">
      <c r="B87">
        <v>512098315.17308903</v>
      </c>
      <c r="C87">
        <v>245995909.007227</v>
      </c>
      <c r="D87">
        <v>-30194532.337279599</v>
      </c>
      <c r="E87">
        <v>-867046.486173018</v>
      </c>
      <c r="F87">
        <v>128089.245875739</v>
      </c>
      <c r="I87">
        <v>392919242.24091202</v>
      </c>
      <c r="J87">
        <v>148290467.16575599</v>
      </c>
      <c r="K87">
        <v>-27196020.5842034</v>
      </c>
      <c r="L87">
        <v>-568008.39910184301</v>
      </c>
      <c r="M87">
        <v>141677.28247647101</v>
      </c>
      <c r="P87">
        <v>876708839.34728098</v>
      </c>
      <c r="Q87">
        <v>500705633.186773</v>
      </c>
      <c r="R87">
        <v>-47251157.046882696</v>
      </c>
      <c r="S87">
        <v>-1437220.1425681</v>
      </c>
      <c r="T87">
        <v>-3149.9182843372701</v>
      </c>
      <c r="W87">
        <v>660974983.47481096</v>
      </c>
      <c r="X87">
        <v>318727021.61021602</v>
      </c>
      <c r="Y87">
        <v>-39399424.238881998</v>
      </c>
      <c r="Z87">
        <v>-1051790.43078809</v>
      </c>
      <c r="AA87">
        <v>112098.250945131</v>
      </c>
    </row>
    <row r="88" spans="2:27" x14ac:dyDescent="0.25">
      <c r="B88">
        <v>17216529.3602168</v>
      </c>
      <c r="C88">
        <v>21314896.422146499</v>
      </c>
      <c r="D88">
        <v>-39633873.0153303</v>
      </c>
      <c r="E88">
        <v>-1190688.8167467699</v>
      </c>
      <c r="F88">
        <v>-461583.54449788103</v>
      </c>
      <c r="I88">
        <v>9864293.0135691091</v>
      </c>
      <c r="J88">
        <v>10148657.300905701</v>
      </c>
      <c r="K88">
        <v>-35201008.262009799</v>
      </c>
      <c r="L88">
        <v>-825100.98824716196</v>
      </c>
      <c r="M88">
        <v>-552317.99802156701</v>
      </c>
      <c r="P88">
        <v>32354061.298195999</v>
      </c>
      <c r="Q88">
        <v>38050934.404450499</v>
      </c>
      <c r="R88">
        <v>-61579338.226610698</v>
      </c>
      <c r="S88">
        <v>-1946968.3466902401</v>
      </c>
      <c r="T88">
        <v>-597035.57798190496</v>
      </c>
      <c r="W88">
        <v>21863415.732391801</v>
      </c>
      <c r="X88">
        <v>26588366.9687161</v>
      </c>
      <c r="Y88">
        <v>-51408245.465776101</v>
      </c>
      <c r="Z88">
        <v>-1461165.16375707</v>
      </c>
      <c r="AA88">
        <v>-582741.77192501596</v>
      </c>
    </row>
    <row r="89" spans="2:27" x14ac:dyDescent="0.25">
      <c r="B89">
        <v>21745148.708724301</v>
      </c>
      <c r="C89">
        <v>22865863.5585902</v>
      </c>
      <c r="D89">
        <v>73486657.3809641</v>
      </c>
      <c r="E89">
        <v>1468900.4675819799</v>
      </c>
      <c r="F89">
        <v>340864.52217074402</v>
      </c>
      <c r="I89">
        <v>12643388.077940799</v>
      </c>
      <c r="J89">
        <v>10206509.218735101</v>
      </c>
      <c r="K89">
        <v>67469396.096562207</v>
      </c>
      <c r="L89">
        <v>1218715.47104595</v>
      </c>
      <c r="M89">
        <v>765860.93932752695</v>
      </c>
      <c r="P89">
        <v>40357379.081305198</v>
      </c>
      <c r="Q89">
        <v>41875135.6633249</v>
      </c>
      <c r="R89">
        <v>111471033.865721</v>
      </c>
      <c r="S89">
        <v>2215528.7642863402</v>
      </c>
      <c r="T89">
        <v>438559.03218260698</v>
      </c>
      <c r="W89">
        <v>27869414.237357698</v>
      </c>
      <c r="X89">
        <v>28750356.848030601</v>
      </c>
      <c r="Y89">
        <v>94609171.680492803</v>
      </c>
      <c r="Z89">
        <v>1769567.01322844</v>
      </c>
      <c r="AA89">
        <v>399994.44728807203</v>
      </c>
    </row>
    <row r="90" spans="2:27" x14ac:dyDescent="0.25">
      <c r="B90">
        <v>599559097.50440097</v>
      </c>
      <c r="C90">
        <v>278190894.61993998</v>
      </c>
      <c r="D90">
        <v>49168172.803331599</v>
      </c>
      <c r="E90">
        <v>709001.03015785303</v>
      </c>
      <c r="F90">
        <v>-1070087.7553655701</v>
      </c>
      <c r="I90">
        <v>455312103.94440103</v>
      </c>
      <c r="J90">
        <v>161949554.94804001</v>
      </c>
      <c r="K90">
        <v>45864400.317640901</v>
      </c>
      <c r="L90">
        <v>438461.86034988699</v>
      </c>
      <c r="M90">
        <v>-1692971.46563633</v>
      </c>
      <c r="P90">
        <v>1022361957.75015</v>
      </c>
      <c r="Q90">
        <v>570012384.11496401</v>
      </c>
      <c r="R90">
        <v>74860369.838596806</v>
      </c>
      <c r="S90">
        <v>1073561.8294031399</v>
      </c>
      <c r="T90">
        <v>-1771286.3295630701</v>
      </c>
      <c r="W90">
        <v>771614675.75833905</v>
      </c>
      <c r="X90">
        <v>359528540.332102</v>
      </c>
      <c r="Y90">
        <v>63415337.9204612</v>
      </c>
      <c r="Z90">
        <v>801575.76343490102</v>
      </c>
      <c r="AA90">
        <v>-1441391.9954268101</v>
      </c>
    </row>
    <row r="91" spans="2:27" x14ac:dyDescent="0.25">
      <c r="B91">
        <v>908787227.43871403</v>
      </c>
      <c r="C91">
        <v>416758388.70485198</v>
      </c>
      <c r="D91">
        <v>6908098.8053246802</v>
      </c>
      <c r="E91">
        <v>-159523.25657538901</v>
      </c>
      <c r="F91">
        <v>-1657347.13941392</v>
      </c>
      <c r="I91">
        <v>687715448.253317</v>
      </c>
      <c r="J91">
        <v>243037398.409098</v>
      </c>
      <c r="K91">
        <v>9304130.4831252508</v>
      </c>
      <c r="L91">
        <v>-359901.01549958298</v>
      </c>
      <c r="M91">
        <v>-1820917.62245248</v>
      </c>
      <c r="P91">
        <v>1546010217.28005</v>
      </c>
      <c r="Q91">
        <v>854880430.40642798</v>
      </c>
      <c r="R91">
        <v>10030864.2764148</v>
      </c>
      <c r="S91">
        <v>-210796.96683306</v>
      </c>
      <c r="T91">
        <v>-2982465.2309183199</v>
      </c>
      <c r="W91">
        <v>1165216302.3298399</v>
      </c>
      <c r="X91">
        <v>536105025.92253703</v>
      </c>
      <c r="Y91">
        <v>7937905.1082794396</v>
      </c>
      <c r="Z91">
        <v>-279001.43102688401</v>
      </c>
      <c r="AA91">
        <v>-2356478.0214406401</v>
      </c>
    </row>
    <row r="92" spans="2:27" x14ac:dyDescent="0.25">
      <c r="B92">
        <v>1022046831.76756</v>
      </c>
      <c r="C92">
        <v>466209522.35799998</v>
      </c>
      <c r="D92">
        <v>-9898197.9546240997</v>
      </c>
      <c r="E92">
        <v>-288465.49405379698</v>
      </c>
      <c r="F92">
        <v>-2189871.0372605999</v>
      </c>
      <c r="I92">
        <v>776675219.128093</v>
      </c>
      <c r="J92">
        <v>273181699.68473601</v>
      </c>
      <c r="K92">
        <v>-5633717.5331900697</v>
      </c>
      <c r="L92">
        <v>-253645.26067125399</v>
      </c>
      <c r="M92">
        <v>-2225087.2918944401</v>
      </c>
      <c r="P92">
        <v>1729156246.60267</v>
      </c>
      <c r="Q92">
        <v>953224297.57894599</v>
      </c>
      <c r="R92">
        <v>-15649903.622210899</v>
      </c>
      <c r="S92">
        <v>-453481.44214232097</v>
      </c>
      <c r="T92">
        <v>-3958781.2030194602</v>
      </c>
      <c r="W92">
        <v>1299605921.2706201</v>
      </c>
      <c r="X92">
        <v>594008619.53421605</v>
      </c>
      <c r="Y92">
        <v>-14175113.1232723</v>
      </c>
      <c r="Z92">
        <v>-430657.68409043399</v>
      </c>
      <c r="AA92">
        <v>-3042779.0187367299</v>
      </c>
    </row>
    <row r="93" spans="2:27" x14ac:dyDescent="0.25">
      <c r="B93">
        <v>1067263165.66711</v>
      </c>
      <c r="C93">
        <v>484526850.98165101</v>
      </c>
      <c r="D93">
        <v>-9539588.4695985205</v>
      </c>
      <c r="E93">
        <v>-191911.36836865201</v>
      </c>
      <c r="F93">
        <v>-2408214.3353209901</v>
      </c>
      <c r="I93">
        <v>812618323.169958</v>
      </c>
      <c r="J93">
        <v>284278316.48733902</v>
      </c>
      <c r="K93">
        <v>-6597063.1100752205</v>
      </c>
      <c r="L93">
        <v>-143290.273821601</v>
      </c>
      <c r="M93">
        <v>-2546259.2103986898</v>
      </c>
      <c r="P93">
        <v>1801561610.8238699</v>
      </c>
      <c r="Q93">
        <v>990340386.62786806</v>
      </c>
      <c r="R93">
        <v>-14754154.400037</v>
      </c>
      <c r="S93">
        <v>-305284.67246843502</v>
      </c>
      <c r="T93">
        <v>-4301857.8049647799</v>
      </c>
      <c r="W93">
        <v>1350206604.2298</v>
      </c>
      <c r="X93">
        <v>613561038.62665403</v>
      </c>
      <c r="Y93">
        <v>-13199734.849427</v>
      </c>
      <c r="Z93">
        <v>-275137.50203774602</v>
      </c>
      <c r="AA93">
        <v>-3284201.2248484599</v>
      </c>
    </row>
    <row r="94" spans="2:27" x14ac:dyDescent="0.25">
      <c r="B94">
        <v>1078998033.1191399</v>
      </c>
      <c r="C94">
        <v>488847479.99386603</v>
      </c>
      <c r="D94" s="1">
        <v>3.21863626595587E-6</v>
      </c>
      <c r="E94" s="1">
        <v>2.12101440411061E-7</v>
      </c>
      <c r="F94">
        <v>-2401874.3838558602</v>
      </c>
      <c r="I94">
        <v>822685334.642102</v>
      </c>
      <c r="J94">
        <v>287074548.74848002</v>
      </c>
      <c r="K94" s="1">
        <v>7.6343712862581004E-7</v>
      </c>
      <c r="L94" s="1">
        <v>-2.14284227695316E-7</v>
      </c>
      <c r="M94">
        <v>-2545451.1662838501</v>
      </c>
      <c r="P94">
        <v>1820211716.89291</v>
      </c>
      <c r="Q94">
        <v>999333749.899786</v>
      </c>
      <c r="R94" s="1">
        <v>1.2042874004691799E-6</v>
      </c>
      <c r="S94" s="1">
        <v>-9.6698204288259191E-7</v>
      </c>
      <c r="T94">
        <v>-4299049.3367079403</v>
      </c>
      <c r="W94">
        <v>1362780042.1570499</v>
      </c>
      <c r="X94">
        <v>617751428.96717298</v>
      </c>
      <c r="Y94" s="1">
        <v>-1.06377410702407E-6</v>
      </c>
      <c r="Z94" s="1">
        <v>-8.3506893133744597E-7</v>
      </c>
      <c r="AA94">
        <v>-3267863.8594891401</v>
      </c>
    </row>
    <row r="95" spans="2:27" x14ac:dyDescent="0.25">
      <c r="B95">
        <v>1067263165.66721</v>
      </c>
      <c r="C95">
        <v>484526850.981718</v>
      </c>
      <c r="D95">
        <v>9539588.4695982896</v>
      </c>
      <c r="E95">
        <v>191911.368368639</v>
      </c>
      <c r="F95">
        <v>-2408214.33531956</v>
      </c>
      <c r="I95">
        <v>812618323.16996503</v>
      </c>
      <c r="J95">
        <v>284278316.487342</v>
      </c>
      <c r="K95">
        <v>6597063.1100717504</v>
      </c>
      <c r="L95">
        <v>143290.27382133499</v>
      </c>
      <c r="M95">
        <v>-2546259.21040079</v>
      </c>
      <c r="P95">
        <v>1801561610.8238299</v>
      </c>
      <c r="Q95">
        <v>990340386.627846</v>
      </c>
      <c r="R95">
        <v>14754154.4000389</v>
      </c>
      <c r="S95">
        <v>305284.67246869497</v>
      </c>
      <c r="T95">
        <v>-4301857.8049668698</v>
      </c>
      <c r="W95">
        <v>1350206604.2297599</v>
      </c>
      <c r="X95">
        <v>613561038.62661803</v>
      </c>
      <c r="Y95">
        <v>13199734.849429799</v>
      </c>
      <c r="Z95">
        <v>275137.50203651702</v>
      </c>
      <c r="AA95">
        <v>-3284201.2248479198</v>
      </c>
    </row>
    <row r="96" spans="2:27" x14ac:dyDescent="0.25">
      <c r="B96">
        <v>1022046831.76766</v>
      </c>
      <c r="C96">
        <v>466209522.35805303</v>
      </c>
      <c r="D96">
        <v>9898197.9546210896</v>
      </c>
      <c r="E96">
        <v>288465.49405207997</v>
      </c>
      <c r="F96">
        <v>-2189871.03726186</v>
      </c>
      <c r="I96">
        <v>776675219.12817705</v>
      </c>
      <c r="J96">
        <v>273181699.68477702</v>
      </c>
      <c r="K96">
        <v>5633717.5331844296</v>
      </c>
      <c r="L96">
        <v>253645.260670346</v>
      </c>
      <c r="M96">
        <v>-2225087.2918917099</v>
      </c>
      <c r="P96">
        <v>1729156246.6027</v>
      </c>
      <c r="Q96">
        <v>953224297.57897198</v>
      </c>
      <c r="R96">
        <v>15649903.622205099</v>
      </c>
      <c r="S96">
        <v>453481.44214118598</v>
      </c>
      <c r="T96">
        <v>-3958781.2030218402</v>
      </c>
      <c r="W96">
        <v>1299605921.2705901</v>
      </c>
      <c r="X96">
        <v>594008619.53420103</v>
      </c>
      <c r="Y96">
        <v>14175113.1232784</v>
      </c>
      <c r="Z96">
        <v>430657.684089627</v>
      </c>
      <c r="AA96">
        <v>-3042779.0187343801</v>
      </c>
    </row>
    <row r="97" spans="2:27" x14ac:dyDescent="0.25">
      <c r="B97">
        <v>908787227.438761</v>
      </c>
      <c r="C97">
        <v>416758388.70487899</v>
      </c>
      <c r="D97">
        <v>-6908098.80532372</v>
      </c>
      <c r="E97">
        <v>159523.25657506401</v>
      </c>
      <c r="F97">
        <v>-1657347.13941396</v>
      </c>
      <c r="I97">
        <v>687715448.25334299</v>
      </c>
      <c r="J97">
        <v>243037398.409105</v>
      </c>
      <c r="K97">
        <v>-9304130.4831234403</v>
      </c>
      <c r="L97">
        <v>359901.015499092</v>
      </c>
      <c r="M97">
        <v>-1820917.6224511601</v>
      </c>
      <c r="P97">
        <v>1546010217.28005</v>
      </c>
      <c r="Q97">
        <v>854880430.40641904</v>
      </c>
      <c r="R97">
        <v>-10030864.2764192</v>
      </c>
      <c r="S97">
        <v>210796.96683244599</v>
      </c>
      <c r="T97">
        <v>-2982465.2309149601</v>
      </c>
      <c r="W97">
        <v>1165216302.3297701</v>
      </c>
      <c r="X97">
        <v>536105025.922499</v>
      </c>
      <c r="Y97">
        <v>-7937905.1082769101</v>
      </c>
      <c r="Z97">
        <v>279001.43102689402</v>
      </c>
      <c r="AA97">
        <v>-2356478.02144195</v>
      </c>
    </row>
    <row r="98" spans="2:27" x14ac:dyDescent="0.25">
      <c r="B98">
        <v>599559097.50442803</v>
      </c>
      <c r="C98">
        <v>278190894.61996001</v>
      </c>
      <c r="D98">
        <v>-49168172.8033318</v>
      </c>
      <c r="E98">
        <v>-709001.03015891497</v>
      </c>
      <c r="F98">
        <v>-1070087.7553660499</v>
      </c>
      <c r="I98">
        <v>455312103.94437999</v>
      </c>
      <c r="J98">
        <v>161949554.948028</v>
      </c>
      <c r="K98">
        <v>-45864400.317637503</v>
      </c>
      <c r="L98">
        <v>-438461.86035011901</v>
      </c>
      <c r="M98">
        <v>-1692971.46563521</v>
      </c>
      <c r="P98">
        <v>1022361957.75018</v>
      </c>
      <c r="Q98">
        <v>570012384.114977</v>
      </c>
      <c r="R98">
        <v>-74860369.838599503</v>
      </c>
      <c r="S98">
        <v>-1073561.82940421</v>
      </c>
      <c r="T98">
        <v>-1771286.3295629199</v>
      </c>
      <c r="W98">
        <v>771614675.75829601</v>
      </c>
      <c r="X98">
        <v>359528540.33207798</v>
      </c>
      <c r="Y98">
        <v>-63415337.920461297</v>
      </c>
      <c r="Z98">
        <v>-801575.76343584806</v>
      </c>
      <c r="AA98">
        <v>-1441391.9954251</v>
      </c>
    </row>
    <row r="99" spans="2:27" x14ac:dyDescent="0.25">
      <c r="B99">
        <v>21745148.708725899</v>
      </c>
      <c r="C99">
        <v>22865863.5585902</v>
      </c>
      <c r="D99">
        <v>-73486657.380965099</v>
      </c>
      <c r="E99">
        <v>-1468900.4675811699</v>
      </c>
      <c r="F99">
        <v>340864.52217021299</v>
      </c>
      <c r="I99">
        <v>12643388.077941401</v>
      </c>
      <c r="J99">
        <v>10206509.218735401</v>
      </c>
      <c r="K99">
        <v>-67469396.096558407</v>
      </c>
      <c r="L99">
        <v>-1218715.47104477</v>
      </c>
      <c r="M99">
        <v>765860.93932632403</v>
      </c>
      <c r="P99">
        <v>40357379.081306301</v>
      </c>
      <c r="Q99">
        <v>41875135.663324699</v>
      </c>
      <c r="R99">
        <v>-111471033.865722</v>
      </c>
      <c r="S99">
        <v>-2215528.76428433</v>
      </c>
      <c r="T99">
        <v>438559.03218190401</v>
      </c>
      <c r="W99">
        <v>27869414.237357799</v>
      </c>
      <c r="X99">
        <v>28750356.848029599</v>
      </c>
      <c r="Y99">
        <v>-94609171.680491105</v>
      </c>
      <c r="Z99">
        <v>-1769567.0132261701</v>
      </c>
      <c r="AA99">
        <v>399994.44728952501</v>
      </c>
    </row>
    <row r="100" spans="2:27" x14ac:dyDescent="0.25">
      <c r="B100">
        <v>131489442.619358</v>
      </c>
      <c r="C100">
        <v>68770336.481832907</v>
      </c>
      <c r="D100">
        <v>128151700.76681601</v>
      </c>
      <c r="E100">
        <v>61589.212603855398</v>
      </c>
      <c r="F100">
        <v>2478865.6314848098</v>
      </c>
      <c r="I100">
        <v>91751814.772024095</v>
      </c>
      <c r="J100">
        <v>34576927.199627101</v>
      </c>
      <c r="K100">
        <v>113821806.96017601</v>
      </c>
      <c r="L100">
        <v>-1624429.8201287801</v>
      </c>
      <c r="M100">
        <v>5666703.9698415697</v>
      </c>
      <c r="P100">
        <v>231665812.13363799</v>
      </c>
      <c r="Q100">
        <v>141335133.533557</v>
      </c>
      <c r="R100">
        <v>191927447.59201801</v>
      </c>
      <c r="S100">
        <v>343825.17968815198</v>
      </c>
      <c r="T100">
        <v>2788514.76292725</v>
      </c>
      <c r="W100">
        <v>170766842.50099799</v>
      </c>
      <c r="X100">
        <v>88976955.726444796</v>
      </c>
      <c r="Y100">
        <v>163543443.015937</v>
      </c>
      <c r="Z100">
        <v>-1158.5213597130501</v>
      </c>
      <c r="AA100">
        <v>2813398.5416172799</v>
      </c>
    </row>
    <row r="101" spans="2:27" x14ac:dyDescent="0.25">
      <c r="B101">
        <v>768107342.29234505</v>
      </c>
      <c r="C101">
        <v>339061123.50841802</v>
      </c>
      <c r="D101">
        <v>47557151.607114598</v>
      </c>
      <c r="E101">
        <v>43159.7759042576</v>
      </c>
      <c r="F101">
        <v>-2050650.4055315801</v>
      </c>
      <c r="I101">
        <v>549190856.48388898</v>
      </c>
      <c r="J101">
        <v>177157813.09401</v>
      </c>
      <c r="K101">
        <v>47005110.954412803</v>
      </c>
      <c r="L101">
        <v>-229274.18052832299</v>
      </c>
      <c r="M101">
        <v>-3054325.4973040102</v>
      </c>
      <c r="P101">
        <v>1322098156.02988</v>
      </c>
      <c r="Q101">
        <v>713969036.94831002</v>
      </c>
      <c r="R101">
        <v>66177273.109699599</v>
      </c>
      <c r="S101">
        <v>-17054.2545097047</v>
      </c>
      <c r="T101">
        <v>-3066101.6557874298</v>
      </c>
      <c r="W101">
        <v>985604862.60774601</v>
      </c>
      <c r="X101">
        <v>437416421.05289501</v>
      </c>
      <c r="Y101">
        <v>56680921.227770798</v>
      </c>
      <c r="Z101">
        <v>-96291.781308742196</v>
      </c>
      <c r="AA101">
        <v>-2704968.7531294799</v>
      </c>
    </row>
    <row r="102" spans="2:27" x14ac:dyDescent="0.25">
      <c r="B102">
        <v>835367863.05302298</v>
      </c>
      <c r="C102">
        <v>378952582.74560601</v>
      </c>
      <c r="D102">
        <v>-10714238.985457901</v>
      </c>
      <c r="E102">
        <v>-57965.608680401201</v>
      </c>
      <c r="F102">
        <v>-3737420.0535053001</v>
      </c>
      <c r="I102">
        <v>565096989.32272303</v>
      </c>
      <c r="J102">
        <v>189545410.77430901</v>
      </c>
      <c r="K102">
        <v>-3816849.3171727401</v>
      </c>
      <c r="L102">
        <v>172511.88979939901</v>
      </c>
      <c r="M102">
        <v>-5262389.37136593</v>
      </c>
      <c r="P102">
        <v>1412705393.3752699</v>
      </c>
      <c r="Q102">
        <v>778549903.59992301</v>
      </c>
      <c r="R102">
        <v>-20326712.3974308</v>
      </c>
      <c r="S102">
        <v>-252456.95635799199</v>
      </c>
      <c r="T102">
        <v>-5481139.3782109404</v>
      </c>
      <c r="W102">
        <v>1041588134.3588901</v>
      </c>
      <c r="X102">
        <v>474317067.46938998</v>
      </c>
      <c r="Y102">
        <v>-17970807.560325999</v>
      </c>
      <c r="Z102">
        <v>-196449.18937489099</v>
      </c>
      <c r="AA102">
        <v>-4702387.3919684999</v>
      </c>
    </row>
    <row r="103" spans="2:27" x14ac:dyDescent="0.25">
      <c r="B103">
        <v>842681475.95113695</v>
      </c>
      <c r="C103">
        <v>383657542.92502302</v>
      </c>
      <c r="D103">
        <v>-23374423.451024801</v>
      </c>
      <c r="E103">
        <v>-199683.37674377501</v>
      </c>
      <c r="F103">
        <v>-3232905.7099227598</v>
      </c>
      <c r="I103">
        <v>568823385.72490096</v>
      </c>
      <c r="J103">
        <v>192479932.157305</v>
      </c>
      <c r="K103">
        <v>-15917558.0947794</v>
      </c>
      <c r="L103">
        <v>-91750.5183828101</v>
      </c>
      <c r="M103">
        <v>-4460658.1310045496</v>
      </c>
      <c r="P103">
        <v>1413877815.23119</v>
      </c>
      <c r="Q103">
        <v>781406148.58322406</v>
      </c>
      <c r="R103">
        <v>-37338207.873072997</v>
      </c>
      <c r="S103">
        <v>-355069.04176094598</v>
      </c>
      <c r="T103">
        <v>-4741139.1070035603</v>
      </c>
      <c r="W103">
        <v>1036183803.5175</v>
      </c>
      <c r="X103">
        <v>472718325.99795699</v>
      </c>
      <c r="Y103">
        <v>-32933802.2513794</v>
      </c>
      <c r="Z103">
        <v>-293351.09163043997</v>
      </c>
      <c r="AA103">
        <v>-3998303.3701921599</v>
      </c>
    </row>
    <row r="104" spans="2:27" x14ac:dyDescent="0.25">
      <c r="B104">
        <v>847527730.33470702</v>
      </c>
      <c r="C104">
        <v>385193110.19248998</v>
      </c>
      <c r="D104">
        <v>-15814522.592099899</v>
      </c>
      <c r="E104">
        <v>-104653.27048352</v>
      </c>
      <c r="F104">
        <v>-2870251.5756296902</v>
      </c>
      <c r="I104">
        <v>574818462.68183994</v>
      </c>
      <c r="J104">
        <v>194141461.13878101</v>
      </c>
      <c r="K104">
        <v>-11245839.7272279</v>
      </c>
      <c r="L104">
        <v>-57927.348382311102</v>
      </c>
      <c r="M104">
        <v>-4140475.0655096201</v>
      </c>
      <c r="P104">
        <v>1416410875.44736</v>
      </c>
      <c r="Q104">
        <v>782082490.04261804</v>
      </c>
      <c r="R104">
        <v>-24630508.971860498</v>
      </c>
      <c r="S104">
        <v>-181745.388736086</v>
      </c>
      <c r="T104">
        <v>-4179600.3638648</v>
      </c>
      <c r="W104">
        <v>1034913071.60957</v>
      </c>
      <c r="X104">
        <v>470748991.51612902</v>
      </c>
      <c r="Y104">
        <v>-21768880.595454</v>
      </c>
      <c r="Z104">
        <v>-147166.35082064199</v>
      </c>
      <c r="AA104">
        <v>-3474806.0558944899</v>
      </c>
    </row>
    <row r="105" spans="2:27" x14ac:dyDescent="0.25">
      <c r="B105">
        <v>848351200.34222198</v>
      </c>
      <c r="C105">
        <v>385114873.49720198</v>
      </c>
      <c r="D105" s="1">
        <v>2.8374779503792499E-6</v>
      </c>
      <c r="E105" s="1">
        <v>9.6378789748996496E-7</v>
      </c>
      <c r="F105">
        <v>-2759746.3491892498</v>
      </c>
      <c r="I105">
        <v>576497541.18024004</v>
      </c>
      <c r="J105">
        <v>194386340.03083199</v>
      </c>
      <c r="K105" s="1">
        <v>-7.2459806688129902E-7</v>
      </c>
      <c r="L105" s="1">
        <v>4.5962224248796701E-7</v>
      </c>
      <c r="M105">
        <v>-4084862.0054400498</v>
      </c>
      <c r="P105">
        <v>1416506359.6624501</v>
      </c>
      <c r="Q105">
        <v>781572367.79947197</v>
      </c>
      <c r="R105" s="1">
        <v>7.1479007601737997E-7</v>
      </c>
      <c r="S105" s="1">
        <v>9.9948374554514906E-7</v>
      </c>
      <c r="T105">
        <v>-3996372.8465993302</v>
      </c>
      <c r="W105">
        <v>1033963455.83597</v>
      </c>
      <c r="X105">
        <v>469554180.212502</v>
      </c>
      <c r="Y105" s="1">
        <v>-1.54113513417542E-6</v>
      </c>
      <c r="Z105" s="1">
        <v>5.4259726312011502E-7</v>
      </c>
      <c r="AA105">
        <v>-3311389.1429432798</v>
      </c>
    </row>
    <row r="106" spans="2:27" x14ac:dyDescent="0.25">
      <c r="B106">
        <v>847527730.33468199</v>
      </c>
      <c r="C106">
        <v>385193110.19248098</v>
      </c>
      <c r="D106">
        <v>15814522.592101499</v>
      </c>
      <c r="E106">
        <v>104653.27048507999</v>
      </c>
      <c r="F106">
        <v>-2870251.5756317899</v>
      </c>
      <c r="I106">
        <v>574818462.68184197</v>
      </c>
      <c r="J106">
        <v>194141461.13877901</v>
      </c>
      <c r="K106">
        <v>11245839.727227001</v>
      </c>
      <c r="L106">
        <v>57927.3483835273</v>
      </c>
      <c r="M106">
        <v>-4140475.0655099498</v>
      </c>
      <c r="P106">
        <v>1416410875.4473701</v>
      </c>
      <c r="Q106">
        <v>782082490.04262304</v>
      </c>
      <c r="R106">
        <v>24630508.971861899</v>
      </c>
      <c r="S106">
        <v>181745.38873805499</v>
      </c>
      <c r="T106">
        <v>-4179600.3638646798</v>
      </c>
      <c r="W106">
        <v>1034913071.60957</v>
      </c>
      <c r="X106">
        <v>470748991.51612002</v>
      </c>
      <c r="Y106">
        <v>21768880.595455699</v>
      </c>
      <c r="Z106">
        <v>147166.35082226299</v>
      </c>
      <c r="AA106">
        <v>-3474806.0558936498</v>
      </c>
    </row>
    <row r="107" spans="2:27" x14ac:dyDescent="0.25">
      <c r="B107">
        <v>842681475.951141</v>
      </c>
      <c r="C107">
        <v>383657542.92502999</v>
      </c>
      <c r="D107">
        <v>23374423.4510209</v>
      </c>
      <c r="E107">
        <v>199683.37674524201</v>
      </c>
      <c r="F107">
        <v>-3232905.7099226201</v>
      </c>
      <c r="I107">
        <v>568823385.72489095</v>
      </c>
      <c r="J107">
        <v>192479932.157305</v>
      </c>
      <c r="K107">
        <v>15917558.094775399</v>
      </c>
      <c r="L107">
        <v>91750.518384028997</v>
      </c>
      <c r="M107">
        <v>-4460658.1310044797</v>
      </c>
      <c r="P107">
        <v>1413877815.23118</v>
      </c>
      <c r="Q107">
        <v>781406148.58322001</v>
      </c>
      <c r="R107">
        <v>37338207.873067699</v>
      </c>
      <c r="S107">
        <v>355069.041762779</v>
      </c>
      <c r="T107">
        <v>-4741139.1070043398</v>
      </c>
      <c r="W107">
        <v>1036183803.51748</v>
      </c>
      <c r="X107">
        <v>472718325.99794799</v>
      </c>
      <c r="Y107">
        <v>32933802.251385599</v>
      </c>
      <c r="Z107">
        <v>293351.091631955</v>
      </c>
      <c r="AA107">
        <v>-3998303.3701908798</v>
      </c>
    </row>
    <row r="108" spans="2:27" x14ac:dyDescent="0.25">
      <c r="B108">
        <v>835367863.05304503</v>
      </c>
      <c r="C108">
        <v>378952582.74561799</v>
      </c>
      <c r="D108">
        <v>10714238.9854567</v>
      </c>
      <c r="E108">
        <v>57965.608681227401</v>
      </c>
      <c r="F108">
        <v>-3737420.05350467</v>
      </c>
      <c r="I108">
        <v>565096989.32272196</v>
      </c>
      <c r="J108">
        <v>189545410.774308</v>
      </c>
      <c r="K108">
        <v>3816849.3171701799</v>
      </c>
      <c r="L108">
        <v>-172511.88979894301</v>
      </c>
      <c r="M108">
        <v>-5262389.3713659998</v>
      </c>
      <c r="P108">
        <v>1412705393.3752799</v>
      </c>
      <c r="Q108">
        <v>778549903.59992194</v>
      </c>
      <c r="R108">
        <v>20326712.3974264</v>
      </c>
      <c r="S108">
        <v>252456.95635977099</v>
      </c>
      <c r="T108">
        <v>-5481139.3782116901</v>
      </c>
      <c r="W108">
        <v>1041588134.3589</v>
      </c>
      <c r="X108">
        <v>474317067.46939802</v>
      </c>
      <c r="Y108">
        <v>17970807.560328599</v>
      </c>
      <c r="Z108">
        <v>196449.18937655599</v>
      </c>
      <c r="AA108">
        <v>-4702387.39196839</v>
      </c>
    </row>
    <row r="109" spans="2:27" x14ac:dyDescent="0.25">
      <c r="B109">
        <v>768107342.29235601</v>
      </c>
      <c r="C109">
        <v>339061123.50842398</v>
      </c>
      <c r="D109">
        <v>-47557151.6071155</v>
      </c>
      <c r="E109">
        <v>-43159.7759035868</v>
      </c>
      <c r="F109">
        <v>-2050650.4055312001</v>
      </c>
      <c r="I109">
        <v>549190856.48389399</v>
      </c>
      <c r="J109">
        <v>177157813.09400901</v>
      </c>
      <c r="K109">
        <v>-47005110.954411499</v>
      </c>
      <c r="L109">
        <v>229274.180528717</v>
      </c>
      <c r="M109">
        <v>-3054325.4973031101</v>
      </c>
      <c r="P109">
        <v>1322098156.02985</v>
      </c>
      <c r="Q109">
        <v>713969036.94829094</v>
      </c>
      <c r="R109">
        <v>-66177273.109704301</v>
      </c>
      <c r="S109">
        <v>17054.254510343799</v>
      </c>
      <c r="T109">
        <v>-3066101.6557857301</v>
      </c>
      <c r="W109">
        <v>985604862.60775495</v>
      </c>
      <c r="X109">
        <v>437416421.05289602</v>
      </c>
      <c r="Y109">
        <v>-56680921.227770701</v>
      </c>
      <c r="Z109">
        <v>96291.7813093187</v>
      </c>
      <c r="AA109">
        <v>-2704968.7531273901</v>
      </c>
    </row>
    <row r="110" spans="2:27" x14ac:dyDescent="0.25">
      <c r="B110">
        <v>131489442.619357</v>
      </c>
      <c r="C110">
        <v>68770336.481831998</v>
      </c>
      <c r="D110">
        <v>-128151700.766818</v>
      </c>
      <c r="E110">
        <v>-61589.212603487897</v>
      </c>
      <c r="F110">
        <v>2478865.6314852098</v>
      </c>
      <c r="I110">
        <v>91751814.772023693</v>
      </c>
      <c r="J110">
        <v>34576927.199625999</v>
      </c>
      <c r="K110">
        <v>-113821806.960171</v>
      </c>
      <c r="L110">
        <v>1624429.8201289601</v>
      </c>
      <c r="M110">
        <v>5666703.9698428102</v>
      </c>
      <c r="P110">
        <v>231665812.13363701</v>
      </c>
      <c r="Q110">
        <v>141335133.53355399</v>
      </c>
      <c r="R110">
        <v>-191927447.59202099</v>
      </c>
      <c r="S110">
        <v>-343825.17968732503</v>
      </c>
      <c r="T110">
        <v>2788514.7629295699</v>
      </c>
      <c r="W110">
        <v>170766842.50099701</v>
      </c>
      <c r="X110">
        <v>88976955.726442605</v>
      </c>
      <c r="Y110">
        <v>-163543443.01593599</v>
      </c>
      <c r="Z110">
        <v>1158.5213600658999</v>
      </c>
      <c r="AA110">
        <v>2813398.5416176398</v>
      </c>
    </row>
    <row r="111" spans="2:27" x14ac:dyDescent="0.25">
      <c r="B111">
        <v>235194990.480591</v>
      </c>
      <c r="C111">
        <v>103918202.122531</v>
      </c>
      <c r="D111">
        <v>184621808.33989701</v>
      </c>
      <c r="E111">
        <v>1767786.5941977601</v>
      </c>
      <c r="F111">
        <v>-6409628.8447851902</v>
      </c>
      <c r="I111">
        <v>169864935.54764199</v>
      </c>
      <c r="J111">
        <v>56611848.305390902</v>
      </c>
      <c r="K111">
        <v>137278406.87377399</v>
      </c>
      <c r="L111">
        <v>1686385.4623113</v>
      </c>
      <c r="M111">
        <v>-19050878.676758599</v>
      </c>
      <c r="P111">
        <v>411142600.89499998</v>
      </c>
      <c r="Q111">
        <v>222934281.613415</v>
      </c>
      <c r="R111">
        <v>260222676.032704</v>
      </c>
      <c r="S111">
        <v>2626740.46160253</v>
      </c>
      <c r="T111">
        <v>-6132785.7408620697</v>
      </c>
      <c r="W111">
        <v>306332042.41003197</v>
      </c>
      <c r="X111">
        <v>136684596.25642601</v>
      </c>
      <c r="Y111">
        <v>218561647.33943301</v>
      </c>
      <c r="Z111">
        <v>2044613.40741437</v>
      </c>
      <c r="AA111">
        <v>-7021717.5482235197</v>
      </c>
    </row>
    <row r="112" spans="2:27" x14ac:dyDescent="0.25">
      <c r="B112">
        <v>822357882.32750201</v>
      </c>
      <c r="C112">
        <v>396075128.10053599</v>
      </c>
      <c r="D112">
        <v>-27608400.7812737</v>
      </c>
      <c r="E112">
        <v>-529584.14783210901</v>
      </c>
      <c r="F112">
        <v>-1753097.6945527899</v>
      </c>
      <c r="I112">
        <v>394617289.39821702</v>
      </c>
      <c r="J112">
        <v>146845206.98051801</v>
      </c>
      <c r="K112">
        <v>-25296601.7827144</v>
      </c>
      <c r="L112">
        <v>-906997.37709926604</v>
      </c>
      <c r="M112">
        <v>-4819466.3248514496</v>
      </c>
      <c r="P112">
        <v>1421034219.5130899</v>
      </c>
      <c r="Q112">
        <v>824829471.18731904</v>
      </c>
      <c r="R112">
        <v>-52764548.829502396</v>
      </c>
      <c r="S112">
        <v>-755202.14025920106</v>
      </c>
      <c r="T112">
        <v>-592682.38959947205</v>
      </c>
      <c r="W112">
        <v>1018746779.23667</v>
      </c>
      <c r="X112">
        <v>498461297.60320699</v>
      </c>
      <c r="Y112">
        <v>-46053931.258080497</v>
      </c>
      <c r="Z112">
        <v>-585119.83021260996</v>
      </c>
      <c r="AA112">
        <v>-1042196.98117295</v>
      </c>
    </row>
    <row r="113" spans="2:27" x14ac:dyDescent="0.25">
      <c r="B113">
        <v>641910163.60416198</v>
      </c>
      <c r="C113">
        <v>312446858.34069198</v>
      </c>
      <c r="D113">
        <v>-30248748.331225701</v>
      </c>
      <c r="E113">
        <v>-660785.67335050204</v>
      </c>
      <c r="F113">
        <v>408429.92651263601</v>
      </c>
      <c r="I113">
        <v>274912843.02500099</v>
      </c>
      <c r="J113">
        <v>103990108.99919701</v>
      </c>
      <c r="K113">
        <v>-20162858.580071598</v>
      </c>
      <c r="L113">
        <v>-1371353.9317848401</v>
      </c>
      <c r="M113">
        <v>-2007365.60254966</v>
      </c>
      <c r="P113">
        <v>1110804269.06236</v>
      </c>
      <c r="Q113">
        <v>650483458.50938904</v>
      </c>
      <c r="R113">
        <v>-51851002.344609998</v>
      </c>
      <c r="S113">
        <v>-784258.27407902805</v>
      </c>
      <c r="T113">
        <v>2904965.73893777</v>
      </c>
      <c r="W113">
        <v>787247020.49777699</v>
      </c>
      <c r="X113">
        <v>389824553.11027998</v>
      </c>
      <c r="Y113">
        <v>-45316844.313263804</v>
      </c>
      <c r="Z113">
        <v>-764316.05083061499</v>
      </c>
      <c r="AA113">
        <v>2120822.2305121701</v>
      </c>
    </row>
    <row r="114" spans="2:27" x14ac:dyDescent="0.25">
      <c r="B114">
        <v>652065994.82766402</v>
      </c>
      <c r="C114">
        <v>318730485.34127998</v>
      </c>
      <c r="D114">
        <v>-30943942.567784801</v>
      </c>
      <c r="E114">
        <v>-78700.973485404495</v>
      </c>
      <c r="F114">
        <v>860155.85872527503</v>
      </c>
      <c r="I114">
        <v>278412511.501876</v>
      </c>
      <c r="J114">
        <v>106740449.70076101</v>
      </c>
      <c r="K114">
        <v>-20996958.4325477</v>
      </c>
      <c r="L114">
        <v>-191318.69256249</v>
      </c>
      <c r="M114">
        <v>-2322091.4531343598</v>
      </c>
      <c r="P114">
        <v>1125026881.2453799</v>
      </c>
      <c r="Q114">
        <v>660842562.70478499</v>
      </c>
      <c r="R114">
        <v>-49580829.134195</v>
      </c>
      <c r="S114">
        <v>-106503.148965509</v>
      </c>
      <c r="T114">
        <v>3912852.7063189601</v>
      </c>
      <c r="W114">
        <v>796441215.52161396</v>
      </c>
      <c r="X114">
        <v>396118993.14782602</v>
      </c>
      <c r="Y114">
        <v>-43386095.766695</v>
      </c>
      <c r="Z114">
        <v>-125567.18401918199</v>
      </c>
      <c r="AA114">
        <v>2946213.39424153</v>
      </c>
    </row>
    <row r="115" spans="2:27" x14ac:dyDescent="0.25">
      <c r="B115">
        <v>644970300.93228805</v>
      </c>
      <c r="C115">
        <v>315384320.70787197</v>
      </c>
      <c r="D115">
        <v>-18678311.0681407</v>
      </c>
      <c r="E115">
        <v>-25193.186243070999</v>
      </c>
      <c r="F115">
        <v>1360055.8604069001</v>
      </c>
      <c r="I115">
        <v>276113726.79753298</v>
      </c>
      <c r="J115">
        <v>105977037.34597801</v>
      </c>
      <c r="K115">
        <v>-13113415.5729276</v>
      </c>
      <c r="L115">
        <v>-12436.0499174463</v>
      </c>
      <c r="M115">
        <v>-1942247.49243944</v>
      </c>
      <c r="P115">
        <v>1112494212.3914499</v>
      </c>
      <c r="Q115">
        <v>653700072.632213</v>
      </c>
      <c r="R115">
        <v>-29215943.275309801</v>
      </c>
      <c r="S115">
        <v>-45727.710393415597</v>
      </c>
      <c r="T115">
        <v>4782408.35690678</v>
      </c>
      <c r="W115">
        <v>787469574.89505994</v>
      </c>
      <c r="X115">
        <v>391838810.74633598</v>
      </c>
      <c r="Y115">
        <v>-25647030.801592998</v>
      </c>
      <c r="Z115">
        <v>-44986.967213061798</v>
      </c>
      <c r="AA115">
        <v>3641616.7893760898</v>
      </c>
    </row>
    <row r="116" spans="2:27" x14ac:dyDescent="0.25">
      <c r="B116">
        <v>645913062.35990298</v>
      </c>
      <c r="C116">
        <v>315930952.70474303</v>
      </c>
      <c r="D116" s="1">
        <v>3.4612457966432002E-7</v>
      </c>
      <c r="E116" s="1">
        <v>7.4651325121522003E-8</v>
      </c>
      <c r="F116">
        <v>1541104.0540491301</v>
      </c>
      <c r="I116">
        <v>276645822.384197</v>
      </c>
      <c r="J116">
        <v>106251023.945971</v>
      </c>
      <c r="K116" s="1">
        <v>-2.4075852707028402E-6</v>
      </c>
      <c r="L116" s="1">
        <v>3.99784767068923E-7</v>
      </c>
      <c r="M116">
        <v>-1783436.7411055299</v>
      </c>
      <c r="P116">
        <v>1113722363.6427701</v>
      </c>
      <c r="Q116">
        <v>654554537.31933606</v>
      </c>
      <c r="R116" s="1">
        <v>-2.0854786271229399E-6</v>
      </c>
      <c r="S116" s="1">
        <v>-3.8629514165222602E-7</v>
      </c>
      <c r="T116">
        <v>5086363.9546770696</v>
      </c>
      <c r="W116">
        <v>788439321.77335703</v>
      </c>
      <c r="X116">
        <v>392434228.87853098</v>
      </c>
      <c r="Y116" s="1">
        <v>-2.1773375920020001E-6</v>
      </c>
      <c r="Z116" s="1">
        <v>6.0835736803710503E-7</v>
      </c>
      <c r="AA116">
        <v>3890259.5925505501</v>
      </c>
    </row>
    <row r="117" spans="2:27" x14ac:dyDescent="0.25">
      <c r="B117">
        <v>644970300.93229306</v>
      </c>
      <c r="C117">
        <v>315384320.70787501</v>
      </c>
      <c r="D117">
        <v>18678311.068139601</v>
      </c>
      <c r="E117">
        <v>25193.186241708801</v>
      </c>
      <c r="F117">
        <v>1360055.86040824</v>
      </c>
      <c r="I117">
        <v>276113726.79753101</v>
      </c>
      <c r="J117">
        <v>105977037.34597699</v>
      </c>
      <c r="K117">
        <v>13113415.572925599</v>
      </c>
      <c r="L117">
        <v>12436.049917075799</v>
      </c>
      <c r="M117">
        <v>-1942247.4924385899</v>
      </c>
      <c r="P117">
        <v>1112494212.3914599</v>
      </c>
      <c r="Q117">
        <v>653700072.63222003</v>
      </c>
      <c r="R117">
        <v>29215943.275309298</v>
      </c>
      <c r="S117">
        <v>45727.710391532499</v>
      </c>
      <c r="T117">
        <v>4782408.3569065202</v>
      </c>
      <c r="W117">
        <v>787469574.89507496</v>
      </c>
      <c r="X117">
        <v>391838810.74634397</v>
      </c>
      <c r="Y117">
        <v>25647030.801596299</v>
      </c>
      <c r="Z117">
        <v>44986.967212280397</v>
      </c>
      <c r="AA117">
        <v>3641616.7893769499</v>
      </c>
    </row>
    <row r="118" spans="2:27" x14ac:dyDescent="0.25">
      <c r="B118">
        <v>652065994.82765698</v>
      </c>
      <c r="C118">
        <v>318730485.34127599</v>
      </c>
      <c r="D118">
        <v>30943942.567779802</v>
      </c>
      <c r="E118">
        <v>78700.973484358896</v>
      </c>
      <c r="F118">
        <v>860155.85872504604</v>
      </c>
      <c r="I118">
        <v>278412511.501876</v>
      </c>
      <c r="J118">
        <v>106740449.70076101</v>
      </c>
      <c r="K118">
        <v>20996958.432544999</v>
      </c>
      <c r="L118">
        <v>191318.69256291099</v>
      </c>
      <c r="M118">
        <v>-2322091.45313536</v>
      </c>
      <c r="P118">
        <v>1125026881.2453799</v>
      </c>
      <c r="Q118">
        <v>660842562.70478594</v>
      </c>
      <c r="R118">
        <v>49580829.1341893</v>
      </c>
      <c r="S118">
        <v>106503.148965938</v>
      </c>
      <c r="T118">
        <v>3912852.7063195799</v>
      </c>
      <c r="W118">
        <v>796441215.52160895</v>
      </c>
      <c r="X118">
        <v>396118993.147825</v>
      </c>
      <c r="Y118">
        <v>43386095.766700298</v>
      </c>
      <c r="Z118">
        <v>125567.184018906</v>
      </c>
      <c r="AA118">
        <v>2946213.3942407998</v>
      </c>
    </row>
    <row r="119" spans="2:27" x14ac:dyDescent="0.25">
      <c r="B119">
        <v>641910163.60416305</v>
      </c>
      <c r="C119">
        <v>312446858.34069401</v>
      </c>
      <c r="D119">
        <v>30248748.331222702</v>
      </c>
      <c r="E119">
        <v>660785.67335087899</v>
      </c>
      <c r="F119">
        <v>408429.92651231802</v>
      </c>
      <c r="I119">
        <v>274912843.02500498</v>
      </c>
      <c r="J119">
        <v>103990108.999199</v>
      </c>
      <c r="K119">
        <v>20162858.580068201</v>
      </c>
      <c r="L119">
        <v>1371353.9317855099</v>
      </c>
      <c r="M119">
        <v>-2007365.6025495401</v>
      </c>
      <c r="P119">
        <v>1110804269.06235</v>
      </c>
      <c r="Q119">
        <v>650483458.50938594</v>
      </c>
      <c r="R119">
        <v>51851002.3446059</v>
      </c>
      <c r="S119">
        <v>784258.27407888998</v>
      </c>
      <c r="T119">
        <v>2904965.7389381402</v>
      </c>
      <c r="W119">
        <v>787247020.49777496</v>
      </c>
      <c r="X119">
        <v>389824553.11027998</v>
      </c>
      <c r="Y119">
        <v>45316844.313265398</v>
      </c>
      <c r="Z119">
        <v>764316.05083064502</v>
      </c>
      <c r="AA119">
        <v>2120822.2305127401</v>
      </c>
    </row>
    <row r="120" spans="2:27" x14ac:dyDescent="0.25">
      <c r="B120">
        <v>822357882.32751</v>
      </c>
      <c r="C120">
        <v>396075128.100541</v>
      </c>
      <c r="D120">
        <v>27608400.781274799</v>
      </c>
      <c r="E120">
        <v>529584.14783213905</v>
      </c>
      <c r="F120">
        <v>-1753097.6945519</v>
      </c>
      <c r="I120">
        <v>394617289.39822</v>
      </c>
      <c r="J120">
        <v>146845206.98052001</v>
      </c>
      <c r="K120">
        <v>25296601.7827162</v>
      </c>
      <c r="L120">
        <v>906997.377099009</v>
      </c>
      <c r="M120">
        <v>-4819466.3248508601</v>
      </c>
      <c r="P120">
        <v>1421034219.5131099</v>
      </c>
      <c r="Q120">
        <v>824829471.18733001</v>
      </c>
      <c r="R120">
        <v>52764548.829502098</v>
      </c>
      <c r="S120">
        <v>755202.14025907603</v>
      </c>
      <c r="T120">
        <v>-592682.38959782105</v>
      </c>
      <c r="W120">
        <v>1018746779.23669</v>
      </c>
      <c r="X120">
        <v>498461297.60321599</v>
      </c>
      <c r="Y120">
        <v>46053931.258078299</v>
      </c>
      <c r="Z120">
        <v>585119.83021276398</v>
      </c>
      <c r="AA120">
        <v>-1042196.98117214</v>
      </c>
    </row>
    <row r="121" spans="2:27" x14ac:dyDescent="0.25">
      <c r="B121">
        <v>235194990.480589</v>
      </c>
      <c r="C121">
        <v>103918202.122531</v>
      </c>
      <c r="D121">
        <v>-184621808.339894</v>
      </c>
      <c r="E121">
        <v>-1767786.5941977501</v>
      </c>
      <c r="F121">
        <v>-6409628.8447860004</v>
      </c>
      <c r="I121">
        <v>169864935.54764199</v>
      </c>
      <c r="J121">
        <v>56611848.305391401</v>
      </c>
      <c r="K121">
        <v>-137278406.87376601</v>
      </c>
      <c r="L121">
        <v>-1686385.4623113801</v>
      </c>
      <c r="M121">
        <v>-19050878.6767602</v>
      </c>
      <c r="P121">
        <v>411142600.89500099</v>
      </c>
      <c r="Q121">
        <v>222934281.613417</v>
      </c>
      <c r="R121">
        <v>-260222676.0327</v>
      </c>
      <c r="S121">
        <v>-2626740.4616032499</v>
      </c>
      <c r="T121">
        <v>-6132785.7408626499</v>
      </c>
      <c r="W121">
        <v>306332042.41003197</v>
      </c>
      <c r="X121">
        <v>136684596.25642699</v>
      </c>
      <c r="Y121">
        <v>-218561647.33943099</v>
      </c>
      <c r="Z121">
        <v>-2044613.4074140501</v>
      </c>
      <c r="AA121">
        <v>-7021717.5482241502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1"/>
  <sheetViews>
    <sheetView topLeftCell="S1" workbookViewId="0">
      <selection activeCell="AE1" sqref="AE1:AH11"/>
    </sheetView>
  </sheetViews>
  <sheetFormatPr defaultRowHeight="14" x14ac:dyDescent="0.25"/>
  <cols>
    <col min="4" max="4" width="10.08984375" customWidth="1"/>
    <col min="5" max="5" width="10.7265625" customWidth="1"/>
    <col min="6" max="6" width="11.26953125" customWidth="1"/>
    <col min="11" max="11" width="9.81640625" customWidth="1"/>
    <col min="12" max="12" width="11.08984375" customWidth="1"/>
    <col min="13" max="13" width="8.7265625" customWidth="1"/>
    <col min="18" max="18" width="8.7265625" customWidth="1"/>
    <col min="19" max="19" width="10.7265625" customWidth="1"/>
    <col min="20" max="20" width="8.7265625" customWidth="1"/>
    <col min="25" max="25" width="10" customWidth="1"/>
    <col min="26" max="26" width="10.453125" customWidth="1"/>
    <col min="27" max="27" width="8.7265625" customWidth="1"/>
    <col min="30" max="30" width="10.08984375" customWidth="1"/>
  </cols>
  <sheetData>
    <row r="1" spans="1:34" x14ac:dyDescent="0.25">
      <c r="A1" s="2" t="s">
        <v>318</v>
      </c>
      <c r="B1">
        <v>133100528.80440199</v>
      </c>
      <c r="C1">
        <v>60375934.101022899</v>
      </c>
      <c r="D1">
        <v>-118647366.446118</v>
      </c>
      <c r="E1">
        <v>-1822996.13176022</v>
      </c>
      <c r="F1">
        <v>-19744747.6747058</v>
      </c>
      <c r="H1" s="2" t="s">
        <v>319</v>
      </c>
      <c r="I1">
        <v>77701733.161688998</v>
      </c>
      <c r="J1">
        <v>27355897.344651699</v>
      </c>
      <c r="K1">
        <v>-78553937.572668299</v>
      </c>
      <c r="L1">
        <v>-1300458.69837332</v>
      </c>
      <c r="M1">
        <v>-9060874.5825983603</v>
      </c>
      <c r="O1" s="2" t="s">
        <v>320</v>
      </c>
      <c r="P1">
        <v>238140379.81847</v>
      </c>
      <c r="Q1">
        <v>131695611.67136399</v>
      </c>
      <c r="R1">
        <v>-170301135.24799901</v>
      </c>
      <c r="S1">
        <v>-2404208.2613552101</v>
      </c>
      <c r="T1">
        <v>-36651534.244017199</v>
      </c>
      <c r="V1" s="2" t="s">
        <v>321</v>
      </c>
      <c r="W1">
        <v>171013128.92856899</v>
      </c>
      <c r="X1">
        <v>78130720.490874693</v>
      </c>
      <c r="Y1">
        <v>-139025257.054497</v>
      </c>
      <c r="Z1">
        <v>-1946495.67241523</v>
      </c>
      <c r="AA1">
        <v>-21691963.769378699</v>
      </c>
      <c r="AD1" s="12">
        <v>0</v>
      </c>
      <c r="AE1" s="2">
        <v>10853204.313259499</v>
      </c>
      <c r="AF1" s="2">
        <v>5107313.3103046501</v>
      </c>
      <c r="AG1" s="2">
        <v>22155358.057963699</v>
      </c>
      <c r="AH1" s="2">
        <v>13174359.610355999</v>
      </c>
    </row>
    <row r="2" spans="1:34" x14ac:dyDescent="0.25">
      <c r="B2">
        <v>811046780.54744303</v>
      </c>
      <c r="C2">
        <v>397417873.26862699</v>
      </c>
      <c r="D2">
        <v>12605407.412969001</v>
      </c>
      <c r="E2">
        <v>846703.74029644602</v>
      </c>
      <c r="F2">
        <v>-4061575.8651255402</v>
      </c>
      <c r="I2">
        <v>456181842.76890302</v>
      </c>
      <c r="J2">
        <v>178561979.65827799</v>
      </c>
      <c r="K2">
        <v>6399090.7240600502</v>
      </c>
      <c r="L2">
        <v>438365.14695413603</v>
      </c>
      <c r="M2">
        <v>-1566274.5942792301</v>
      </c>
      <c r="P2">
        <v>1424817505.2527201</v>
      </c>
      <c r="Q2">
        <v>837764015.828246</v>
      </c>
      <c r="R2">
        <v>27590347.572124299</v>
      </c>
      <c r="S2">
        <v>1698884.6742786299</v>
      </c>
      <c r="T2">
        <v>-8499317.9945372101</v>
      </c>
      <c r="W2">
        <v>962809172.65251696</v>
      </c>
      <c r="X2">
        <v>479274095.880871</v>
      </c>
      <c r="Y2">
        <v>21625543.910954401</v>
      </c>
      <c r="Z2">
        <v>929875.91873450601</v>
      </c>
      <c r="AA2">
        <v>-4900670.2739243601</v>
      </c>
      <c r="AD2" s="12">
        <f>AD1+0.1</f>
        <v>0.1</v>
      </c>
      <c r="AE2" s="2">
        <v>240115451.788638</v>
      </c>
      <c r="AF2" s="2">
        <v>142651382.524497</v>
      </c>
      <c r="AG2" s="2">
        <v>422432576.315669</v>
      </c>
      <c r="AH2" s="2">
        <v>308438195.72354698</v>
      </c>
    </row>
    <row r="3" spans="1:34" x14ac:dyDescent="0.25">
      <c r="B3">
        <v>687528691.45552504</v>
      </c>
      <c r="C3">
        <v>339142113.05536097</v>
      </c>
      <c r="D3">
        <v>26141918.9623967</v>
      </c>
      <c r="E3">
        <v>1401334.1115842999</v>
      </c>
      <c r="F3">
        <v>-4261025.9724663198</v>
      </c>
      <c r="I3">
        <v>385332658.65911698</v>
      </c>
      <c r="J3">
        <v>152201927.20488399</v>
      </c>
      <c r="K3">
        <v>15698303.5635959</v>
      </c>
      <c r="L3">
        <v>710830.35921500705</v>
      </c>
      <c r="M3">
        <v>-2004393.63950417</v>
      </c>
      <c r="P3">
        <v>1202406810.6150501</v>
      </c>
      <c r="Q3">
        <v>710820252.65891802</v>
      </c>
      <c r="R3">
        <v>44838178.5914004</v>
      </c>
      <c r="S3">
        <v>2253611.2492204499</v>
      </c>
      <c r="T3">
        <v>-8725535.9334140904</v>
      </c>
      <c r="W3">
        <v>809323523.68447697</v>
      </c>
      <c r="X3">
        <v>405981800.35500997</v>
      </c>
      <c r="Y3">
        <v>34896630.873287499</v>
      </c>
      <c r="Z3">
        <v>1533769.97935029</v>
      </c>
      <c r="AA3">
        <v>-5518788.2720098598</v>
      </c>
      <c r="AD3" s="12">
        <f t="shared" ref="AD3:AD11" si="0">AD2+0.1</f>
        <v>0.2</v>
      </c>
      <c r="AE3" s="2">
        <v>433230728.51001602</v>
      </c>
      <c r="AF3" s="2">
        <v>258985886.382287</v>
      </c>
      <c r="AG3" s="2">
        <v>760242658.17942703</v>
      </c>
      <c r="AH3" s="2">
        <v>557538399.30092597</v>
      </c>
    </row>
    <row r="4" spans="1:34" x14ac:dyDescent="0.25">
      <c r="B4">
        <v>698492407.127653</v>
      </c>
      <c r="C4">
        <v>344770672.74405199</v>
      </c>
      <c r="D4">
        <v>25541172.2546096</v>
      </c>
      <c r="E4">
        <v>144514.754536297</v>
      </c>
      <c r="F4">
        <v>-6040154.6017957097</v>
      </c>
      <c r="I4">
        <v>391392154.093189</v>
      </c>
      <c r="J4">
        <v>154747990.12322399</v>
      </c>
      <c r="K4">
        <v>15939322.9238925</v>
      </c>
      <c r="L4">
        <v>64258.096635583803</v>
      </c>
      <c r="M4">
        <v>-3006413.4278455498</v>
      </c>
      <c r="P4">
        <v>1221257704.3441501</v>
      </c>
      <c r="Q4">
        <v>722357997.10142696</v>
      </c>
      <c r="R4">
        <v>41489870.636108801</v>
      </c>
      <c r="S4">
        <v>193400.885037267</v>
      </c>
      <c r="T4">
        <v>-11829008.350478301</v>
      </c>
      <c r="W4">
        <v>820558717.92339098</v>
      </c>
      <c r="X4">
        <v>411998216.19388598</v>
      </c>
      <c r="Y4">
        <v>32901669.856984802</v>
      </c>
      <c r="Z4">
        <v>146672.588514273</v>
      </c>
      <c r="AA4">
        <v>-7642043.7491622102</v>
      </c>
      <c r="AD4" s="12">
        <f t="shared" si="0"/>
        <v>0.30000000000000004</v>
      </c>
      <c r="AE4" s="2">
        <v>567921697.44509804</v>
      </c>
      <c r="AF4" s="2">
        <v>340530659.63148898</v>
      </c>
      <c r="AG4" s="2">
        <v>996153620.17086804</v>
      </c>
      <c r="AH4" s="2">
        <v>731214058.88599098</v>
      </c>
    </row>
    <row r="5" spans="1:34" x14ac:dyDescent="0.25">
      <c r="B5">
        <v>689222140.55553997</v>
      </c>
      <c r="C5">
        <v>340273198.00377399</v>
      </c>
      <c r="D5">
        <v>14662376.1551229</v>
      </c>
      <c r="E5">
        <v>-24288.6888406451</v>
      </c>
      <c r="F5">
        <v>-6446703.3000621703</v>
      </c>
      <c r="I5">
        <v>386231304.90565902</v>
      </c>
      <c r="J5">
        <v>152752637.91631699</v>
      </c>
      <c r="K5">
        <v>9309102.0159636904</v>
      </c>
      <c r="L5">
        <v>-9722.7921057150106</v>
      </c>
      <c r="M5">
        <v>-3279117.1372782202</v>
      </c>
      <c r="P5">
        <v>1205408363.9382801</v>
      </c>
      <c r="Q5">
        <v>713144833.79629195</v>
      </c>
      <c r="R5">
        <v>23435064.9784895</v>
      </c>
      <c r="S5">
        <v>-45634.3508971228</v>
      </c>
      <c r="T5">
        <v>-12472984.0450131</v>
      </c>
      <c r="W5">
        <v>809549829.64911306</v>
      </c>
      <c r="X5">
        <v>406578637.42365497</v>
      </c>
      <c r="Y5">
        <v>18750392.061714701</v>
      </c>
      <c r="Z5">
        <v>-34778.444640281297</v>
      </c>
      <c r="AA5">
        <v>-8170031.9280195497</v>
      </c>
      <c r="AD5" s="12">
        <f t="shared" si="0"/>
        <v>0.4</v>
      </c>
      <c r="AE5" s="2">
        <v>642875254.61277699</v>
      </c>
      <c r="AF5" s="2">
        <v>386031618.01256502</v>
      </c>
      <c r="AG5" s="2">
        <v>1127605505.6045499</v>
      </c>
      <c r="AH5" s="2">
        <v>827503061.10450006</v>
      </c>
    </row>
    <row r="6" spans="1:34" x14ac:dyDescent="0.25">
      <c r="B6">
        <v>690037705.71746397</v>
      </c>
      <c r="C6">
        <v>340727499.87350798</v>
      </c>
      <c r="D6" s="1">
        <v>2.97208316624165E-7</v>
      </c>
      <c r="E6" s="1">
        <v>1.95956090465188E-7</v>
      </c>
      <c r="F6">
        <v>-6563054.6105701504</v>
      </c>
      <c r="I6">
        <v>386705263.78087997</v>
      </c>
      <c r="J6">
        <v>152971424.792795</v>
      </c>
      <c r="K6" s="1">
        <v>1.8647697288543001E-6</v>
      </c>
      <c r="L6" s="1">
        <v>-1.11453118734062E-7</v>
      </c>
      <c r="M6">
        <v>-3364145.92018602</v>
      </c>
      <c r="P6">
        <v>1206986131.48368</v>
      </c>
      <c r="Q6">
        <v>714163966.38606906</v>
      </c>
      <c r="R6" s="1">
        <v>7.6345168054103904E-7</v>
      </c>
      <c r="S6" s="1">
        <v>-9.4270217232406097E-7</v>
      </c>
      <c r="T6">
        <v>-12673279.0983088</v>
      </c>
      <c r="W6">
        <v>810404269.36897099</v>
      </c>
      <c r="X6">
        <v>407073946.55822098</v>
      </c>
      <c r="Y6" s="1">
        <v>-2.21072696149349E-6</v>
      </c>
      <c r="Z6" s="1">
        <v>-1.80443748831749E-8</v>
      </c>
      <c r="AA6">
        <v>-8324938.0620736601</v>
      </c>
      <c r="AD6" s="12">
        <f t="shared" si="0"/>
        <v>0.5</v>
      </c>
      <c r="AE6" s="2">
        <v>666466643.00765002</v>
      </c>
      <c r="AF6" s="2">
        <v>400362738.29928499</v>
      </c>
      <c r="AG6" s="2">
        <v>1168931421.9658</v>
      </c>
      <c r="AH6" s="2">
        <v>857673489.30617201</v>
      </c>
    </row>
    <row r="7" spans="1:34" x14ac:dyDescent="0.25">
      <c r="B7">
        <v>689222140.55554199</v>
      </c>
      <c r="C7">
        <v>340273198.00377399</v>
      </c>
      <c r="D7">
        <v>-14662376.155123601</v>
      </c>
      <c r="E7">
        <v>24288.688839529899</v>
      </c>
      <c r="F7">
        <v>-6446703.3000630699</v>
      </c>
      <c r="I7">
        <v>386231304.90566599</v>
      </c>
      <c r="J7">
        <v>152752637.91632</v>
      </c>
      <c r="K7">
        <v>-9309102.0159610193</v>
      </c>
      <c r="L7">
        <v>9722.7921054052404</v>
      </c>
      <c r="M7">
        <v>-3279117.1372779501</v>
      </c>
      <c r="P7">
        <v>1205408363.9382801</v>
      </c>
      <c r="Q7">
        <v>713144833.79629302</v>
      </c>
      <c r="R7">
        <v>-23435064.9784908</v>
      </c>
      <c r="S7">
        <v>45634.3508959807</v>
      </c>
      <c r="T7">
        <v>-12472984.045013299</v>
      </c>
      <c r="W7">
        <v>809549829.64910197</v>
      </c>
      <c r="X7">
        <v>406578637.42365003</v>
      </c>
      <c r="Y7">
        <v>-18750392.061718199</v>
      </c>
      <c r="Z7">
        <v>34778.4446404833</v>
      </c>
      <c r="AA7">
        <v>-8170031.9280179702</v>
      </c>
      <c r="AD7" s="12">
        <f t="shared" si="0"/>
        <v>0.6</v>
      </c>
      <c r="AE7" s="2">
        <v>642875254.61277699</v>
      </c>
      <c r="AF7" s="2">
        <v>386031618.01253802</v>
      </c>
      <c r="AG7" s="2">
        <v>1127605505.6046801</v>
      </c>
      <c r="AH7" s="2">
        <v>827503061.10460806</v>
      </c>
    </row>
    <row r="8" spans="1:34" x14ac:dyDescent="0.25">
      <c r="B8">
        <v>698492407.12765205</v>
      </c>
      <c r="C8">
        <v>344770672.74405098</v>
      </c>
      <c r="D8">
        <v>-25541172.254609</v>
      </c>
      <c r="E8">
        <v>-144514.75453604801</v>
      </c>
      <c r="F8">
        <v>-6040154.60179538</v>
      </c>
      <c r="I8">
        <v>391392154.09319502</v>
      </c>
      <c r="J8">
        <v>154747990.12322599</v>
      </c>
      <c r="K8">
        <v>-15939322.9238915</v>
      </c>
      <c r="L8">
        <v>-64258.0966355649</v>
      </c>
      <c r="M8">
        <v>-3006413.4278458301</v>
      </c>
      <c r="P8">
        <v>1221257704.3441501</v>
      </c>
      <c r="Q8">
        <v>722357997.10142899</v>
      </c>
      <c r="R8">
        <v>-41489870.6361081</v>
      </c>
      <c r="S8">
        <v>-193400.88503791901</v>
      </c>
      <c r="T8">
        <v>-11829008.350478601</v>
      </c>
      <c r="W8">
        <v>820558717.92339599</v>
      </c>
      <c r="X8">
        <v>411998216.19388902</v>
      </c>
      <c r="Y8">
        <v>-32901669.856987</v>
      </c>
      <c r="Z8">
        <v>-146672.58851487</v>
      </c>
      <c r="AA8">
        <v>-7642043.7491611</v>
      </c>
      <c r="AD8" s="12">
        <f t="shared" si="0"/>
        <v>0.7</v>
      </c>
      <c r="AE8" s="2">
        <v>567921697.44514096</v>
      </c>
      <c r="AF8" s="2">
        <v>340530659.631464</v>
      </c>
      <c r="AG8" s="2">
        <v>996153620.17098796</v>
      </c>
      <c r="AH8" s="2">
        <v>731214058.88605595</v>
      </c>
    </row>
    <row r="9" spans="1:34" x14ac:dyDescent="0.25">
      <c r="B9">
        <v>687528691.45552897</v>
      </c>
      <c r="C9">
        <v>339142113.055363</v>
      </c>
      <c r="D9">
        <v>-26141918.962396801</v>
      </c>
      <c r="E9">
        <v>-1401334.1115842101</v>
      </c>
      <c r="F9">
        <v>-4261025.9724672204</v>
      </c>
      <c r="I9">
        <v>385332658.659118</v>
      </c>
      <c r="J9">
        <v>152201927.20488399</v>
      </c>
      <c r="K9">
        <v>-15698303.5635965</v>
      </c>
      <c r="L9">
        <v>-710830.35921433102</v>
      </c>
      <c r="M9">
        <v>-2004393.6395049701</v>
      </c>
      <c r="P9">
        <v>1202406810.6150701</v>
      </c>
      <c r="Q9">
        <v>710820252.65892804</v>
      </c>
      <c r="R9">
        <v>-44838178.591399901</v>
      </c>
      <c r="S9">
        <v>-2253611.2492193799</v>
      </c>
      <c r="T9">
        <v>-8725535.9334131908</v>
      </c>
      <c r="W9">
        <v>809323523.68449295</v>
      </c>
      <c r="X9">
        <v>405981800.35501701</v>
      </c>
      <c r="Y9">
        <v>-34896630.8732896</v>
      </c>
      <c r="Z9">
        <v>-1533769.9793498199</v>
      </c>
      <c r="AA9">
        <v>-5518788.2720086304</v>
      </c>
      <c r="AD9" s="12">
        <f t="shared" si="0"/>
        <v>0.79999999999999993</v>
      </c>
      <c r="AE9" s="2">
        <v>433230728.51009297</v>
      </c>
      <c r="AF9" s="2">
        <v>258985886.38225299</v>
      </c>
      <c r="AG9" s="2">
        <v>760242658.17946696</v>
      </c>
      <c r="AH9" s="2">
        <v>557538399.30101001</v>
      </c>
    </row>
    <row r="10" spans="1:34" x14ac:dyDescent="0.25">
      <c r="B10">
        <v>811046780.54744601</v>
      </c>
      <c r="C10">
        <v>397417873.26862901</v>
      </c>
      <c r="D10">
        <v>-12605407.412969399</v>
      </c>
      <c r="E10">
        <v>-846703.74029607</v>
      </c>
      <c r="F10">
        <v>-4061575.8651274298</v>
      </c>
      <c r="I10">
        <v>456181842.76890498</v>
      </c>
      <c r="J10">
        <v>178561979.658279</v>
      </c>
      <c r="K10">
        <v>-6399090.7240611399</v>
      </c>
      <c r="L10">
        <v>-438365.14695461502</v>
      </c>
      <c r="M10">
        <v>-1566274.5942800599</v>
      </c>
      <c r="P10">
        <v>1424817505.2527299</v>
      </c>
      <c r="Q10">
        <v>837764015.82825005</v>
      </c>
      <c r="R10">
        <v>-27590347.5721213</v>
      </c>
      <c r="S10">
        <v>-1698884.6742792299</v>
      </c>
      <c r="T10">
        <v>-8499317.9945365004</v>
      </c>
      <c r="W10">
        <v>962809172.65253198</v>
      </c>
      <c r="X10">
        <v>479274095.88087797</v>
      </c>
      <c r="Y10">
        <v>-21625543.9109536</v>
      </c>
      <c r="Z10">
        <v>-929875.91873469297</v>
      </c>
      <c r="AA10">
        <v>-4900670.2739240797</v>
      </c>
      <c r="AD10" s="12">
        <f t="shared" si="0"/>
        <v>0.89999999999999991</v>
      </c>
      <c r="AE10" s="2">
        <v>240115451.78867701</v>
      </c>
      <c r="AF10" s="2">
        <v>142651382.52446601</v>
      </c>
      <c r="AG10" s="2">
        <v>422432576.31566697</v>
      </c>
      <c r="AH10" s="2">
        <v>308438195.72362399</v>
      </c>
    </row>
    <row r="11" spans="1:34" x14ac:dyDescent="0.25">
      <c r="B11">
        <v>133100528.804398</v>
      </c>
      <c r="C11">
        <v>60375934.101020999</v>
      </c>
      <c r="D11">
        <v>118647366.446115</v>
      </c>
      <c r="E11">
        <v>1822996.13175958</v>
      </c>
      <c r="F11">
        <v>-19744747.6747053</v>
      </c>
      <c r="I11">
        <v>77701733.161686897</v>
      </c>
      <c r="J11">
        <v>27355897.344650902</v>
      </c>
      <c r="K11">
        <v>78553937.572666496</v>
      </c>
      <c r="L11">
        <v>1300458.69837349</v>
      </c>
      <c r="M11">
        <v>-9060874.5825982708</v>
      </c>
      <c r="P11">
        <v>238140379.81846499</v>
      </c>
      <c r="Q11">
        <v>131695611.671361</v>
      </c>
      <c r="R11">
        <v>170301135.24800301</v>
      </c>
      <c r="S11">
        <v>2404208.2613557498</v>
      </c>
      <c r="T11">
        <v>-36651534.244018704</v>
      </c>
      <c r="W11">
        <v>171013128.92856601</v>
      </c>
      <c r="X11">
        <v>78130720.490872994</v>
      </c>
      <c r="Y11">
        <v>139025257.05449799</v>
      </c>
      <c r="Z11">
        <v>1946495.67241505</v>
      </c>
      <c r="AA11">
        <v>-21691963.769379701</v>
      </c>
      <c r="AD11" s="12">
        <f t="shared" si="0"/>
        <v>0.99999999999999989</v>
      </c>
      <c r="AE11" s="2">
        <v>10853204.313259101</v>
      </c>
      <c r="AF11" s="2">
        <v>5107313.3103045998</v>
      </c>
      <c r="AG11" s="2">
        <v>22155358.057963099</v>
      </c>
      <c r="AH11" s="2">
        <v>13174359.6103554</v>
      </c>
    </row>
    <row r="12" spans="1:34" x14ac:dyDescent="0.25">
      <c r="B12">
        <v>80316923.541887805</v>
      </c>
      <c r="C12">
        <v>50442443.041065902</v>
      </c>
      <c r="D12">
        <v>-55214475.691601403</v>
      </c>
      <c r="E12">
        <v>2322075.94881682</v>
      </c>
      <c r="F12">
        <v>4836406.8916875301</v>
      </c>
      <c r="I12">
        <v>45843569.705056399</v>
      </c>
      <c r="J12">
        <v>24922922.35788</v>
      </c>
      <c r="K12">
        <v>-37859446.150022499</v>
      </c>
      <c r="L12">
        <v>1031660.21405634</v>
      </c>
      <c r="M12">
        <v>2147286.6046450599</v>
      </c>
      <c r="P12">
        <v>146033130.22013101</v>
      </c>
      <c r="Q12">
        <v>102013796.791453</v>
      </c>
      <c r="R12">
        <v>-81718474.858537406</v>
      </c>
      <c r="S12">
        <v>4164610.3780862698</v>
      </c>
      <c r="T12">
        <v>9261380.7688016407</v>
      </c>
      <c r="W12">
        <v>102145747.13907699</v>
      </c>
      <c r="X12">
        <v>62801859.295699701</v>
      </c>
      <c r="Y12">
        <v>-72187946.3641164</v>
      </c>
      <c r="Z12">
        <v>2501353.0880529098</v>
      </c>
      <c r="AA12">
        <v>5252689.1362358499</v>
      </c>
    </row>
    <row r="13" spans="1:34" x14ac:dyDescent="0.25">
      <c r="B13">
        <v>446104045.543109</v>
      </c>
      <c r="C13">
        <v>213035652.522039</v>
      </c>
      <c r="D13">
        <v>-13407373.2809071</v>
      </c>
      <c r="E13">
        <v>131508.25228266901</v>
      </c>
      <c r="F13">
        <v>-787504.85773838696</v>
      </c>
      <c r="I13">
        <v>263554532.924779</v>
      </c>
      <c r="J13">
        <v>99498049.341688201</v>
      </c>
      <c r="K13">
        <v>-10550374.053322099</v>
      </c>
      <c r="L13">
        <v>1997.1326114691301</v>
      </c>
      <c r="M13">
        <v>-155822.87252750999</v>
      </c>
      <c r="P13">
        <v>781290104.46137702</v>
      </c>
      <c r="Q13">
        <v>447141365.231502</v>
      </c>
      <c r="R13">
        <v>-16165353.477213399</v>
      </c>
      <c r="S13">
        <v>189669.518063603</v>
      </c>
      <c r="T13">
        <v>-1915925.5727627899</v>
      </c>
      <c r="W13">
        <v>561117837.052477</v>
      </c>
      <c r="X13">
        <v>267142859.67456499</v>
      </c>
      <c r="Y13">
        <v>-16845968.521527302</v>
      </c>
      <c r="Z13">
        <v>74387.967755462494</v>
      </c>
      <c r="AA13">
        <v>-596224.36614891898</v>
      </c>
    </row>
    <row r="14" spans="1:34" x14ac:dyDescent="0.25">
      <c r="B14">
        <v>527030962.17978102</v>
      </c>
      <c r="C14">
        <v>254986695.004435</v>
      </c>
      <c r="D14">
        <v>14287612.3784492</v>
      </c>
      <c r="E14">
        <v>-686524.98488708399</v>
      </c>
      <c r="F14">
        <v>-1727524.65817936</v>
      </c>
      <c r="I14">
        <v>308216187.25417298</v>
      </c>
      <c r="J14">
        <v>118218184.641773</v>
      </c>
      <c r="K14">
        <v>8195816.7374439901</v>
      </c>
      <c r="L14">
        <v>-401839.34902030998</v>
      </c>
      <c r="M14">
        <v>-599087.66894251702</v>
      </c>
      <c r="P14">
        <v>910930896.58482003</v>
      </c>
      <c r="Q14">
        <v>527676676.75042301</v>
      </c>
      <c r="R14">
        <v>25228838.795646399</v>
      </c>
      <c r="S14">
        <v>-1123432.32216078</v>
      </c>
      <c r="T14">
        <v>-3585574.6942932201</v>
      </c>
      <c r="W14">
        <v>640413867.43362904</v>
      </c>
      <c r="X14">
        <v>309845337.08269101</v>
      </c>
      <c r="Y14">
        <v>18964016.403826401</v>
      </c>
      <c r="Z14">
        <v>-824348.65999841399</v>
      </c>
      <c r="AA14">
        <v>-1585495.4700780499</v>
      </c>
    </row>
    <row r="15" spans="1:34" x14ac:dyDescent="0.25">
      <c r="B15">
        <v>524044308.502069</v>
      </c>
      <c r="C15">
        <v>252847007.62391001</v>
      </c>
      <c r="D15">
        <v>18899994.274301499</v>
      </c>
      <c r="E15">
        <v>-299565.89735366299</v>
      </c>
      <c r="F15">
        <v>-1434484.3190354099</v>
      </c>
      <c r="I15">
        <v>306141137.23003203</v>
      </c>
      <c r="J15">
        <v>116737087.04506899</v>
      </c>
      <c r="K15">
        <v>11754438.684989201</v>
      </c>
      <c r="L15">
        <v>-182478.952112928</v>
      </c>
      <c r="M15">
        <v>-531893.66085794405</v>
      </c>
      <c r="P15">
        <v>900044284.03152704</v>
      </c>
      <c r="Q15">
        <v>520900303.76993603</v>
      </c>
      <c r="R15">
        <v>30989700.646751001</v>
      </c>
      <c r="S15">
        <v>-499310.57818366803</v>
      </c>
      <c r="T15">
        <v>-2982183.7195052002</v>
      </c>
      <c r="W15">
        <v>629228126.66225696</v>
      </c>
      <c r="X15">
        <v>303407247.66654801</v>
      </c>
      <c r="Y15">
        <v>24525582.125350699</v>
      </c>
      <c r="Z15">
        <v>-367441.97412476601</v>
      </c>
      <c r="AA15">
        <v>-1353890.7949492601</v>
      </c>
    </row>
    <row r="16" spans="1:34" x14ac:dyDescent="0.25">
      <c r="B16">
        <v>517291748.42767698</v>
      </c>
      <c r="C16">
        <v>248717439.752078</v>
      </c>
      <c r="D16">
        <v>12066933.0606228</v>
      </c>
      <c r="E16">
        <v>-138265.45885029901</v>
      </c>
      <c r="F16">
        <v>-1667760.5794333001</v>
      </c>
      <c r="I16">
        <v>302096448.12997597</v>
      </c>
      <c r="J16">
        <v>114428317.822339</v>
      </c>
      <c r="K16">
        <v>7648148.7164761499</v>
      </c>
      <c r="L16">
        <v>-86819.337387526903</v>
      </c>
      <c r="M16">
        <v>-700754.77543705294</v>
      </c>
      <c r="P16">
        <v>886462073.45962596</v>
      </c>
      <c r="Q16">
        <v>512059849.90653199</v>
      </c>
      <c r="R16">
        <v>19389281.295568701</v>
      </c>
      <c r="S16">
        <v>-235192.77649738599</v>
      </c>
      <c r="T16">
        <v>-3433721.1560684</v>
      </c>
      <c r="W16">
        <v>617797661.99906194</v>
      </c>
      <c r="X16">
        <v>296578046.73882997</v>
      </c>
      <c r="Y16">
        <v>15529043.5875118</v>
      </c>
      <c r="Z16">
        <v>-168480.90383666899</v>
      </c>
      <c r="AA16">
        <v>-1669963.4768428099</v>
      </c>
    </row>
    <row r="17" spans="2:27" x14ac:dyDescent="0.25">
      <c r="B17">
        <v>514257731.72921997</v>
      </c>
      <c r="C17">
        <v>246847503.92382401</v>
      </c>
      <c r="D17" s="1">
        <v>-5.6641874834895102E-7</v>
      </c>
      <c r="E17" s="1">
        <v>-1.40551037475234E-7</v>
      </c>
      <c r="F17">
        <v>-1821227.5580834399</v>
      </c>
      <c r="I17">
        <v>300276152.48073399</v>
      </c>
      <c r="J17">
        <v>113397267.988423</v>
      </c>
      <c r="K17" s="1">
        <v>1.4835177353234001E-6</v>
      </c>
      <c r="L17" s="1">
        <v>1.1879512840096101E-7</v>
      </c>
      <c r="M17">
        <v>-795162.05824775703</v>
      </c>
      <c r="P17">
        <v>880777445.81554401</v>
      </c>
      <c r="Q17">
        <v>508257089.72824401</v>
      </c>
      <c r="R17" s="1">
        <v>1.3057506293989701E-6</v>
      </c>
      <c r="S17" s="1">
        <v>-8.7426315076299901E-7</v>
      </c>
      <c r="T17">
        <v>-3707280.6174644898</v>
      </c>
      <c r="W17">
        <v>613316690.57339394</v>
      </c>
      <c r="X17">
        <v>293820072.85945898</v>
      </c>
      <c r="Y17" s="1">
        <v>-9.1642323241103398E-7</v>
      </c>
      <c r="Z17" s="1">
        <v>2.3544998839497601E-7</v>
      </c>
      <c r="AA17">
        <v>-1858205.8084517899</v>
      </c>
    </row>
    <row r="18" spans="2:27" x14ac:dyDescent="0.25">
      <c r="B18">
        <v>517291748.42766201</v>
      </c>
      <c r="C18">
        <v>248717439.75207001</v>
      </c>
      <c r="D18">
        <v>-12066933.060622901</v>
      </c>
      <c r="E18">
        <v>138265.458850397</v>
      </c>
      <c r="F18">
        <v>-1667760.5794335001</v>
      </c>
      <c r="I18">
        <v>302096448.12996</v>
      </c>
      <c r="J18">
        <v>114428317.822331</v>
      </c>
      <c r="K18">
        <v>-7648148.7164736902</v>
      </c>
      <c r="L18">
        <v>86819.337387352294</v>
      </c>
      <c r="M18">
        <v>-700754.77543714596</v>
      </c>
      <c r="P18">
        <v>886462073.45961797</v>
      </c>
      <c r="Q18">
        <v>512059849.906528</v>
      </c>
      <c r="R18">
        <v>-19389281.295568801</v>
      </c>
      <c r="S18">
        <v>235192.77649868699</v>
      </c>
      <c r="T18">
        <v>-3433721.1560698901</v>
      </c>
      <c r="W18">
        <v>617797661.99909997</v>
      </c>
      <c r="X18">
        <v>296578046.73885101</v>
      </c>
      <c r="Y18">
        <v>-15529043.5875133</v>
      </c>
      <c r="Z18">
        <v>168480.90383631099</v>
      </c>
      <c r="AA18">
        <v>-1669963.47684405</v>
      </c>
    </row>
    <row r="19" spans="2:27" x14ac:dyDescent="0.25">
      <c r="B19">
        <v>524044308.502051</v>
      </c>
      <c r="C19">
        <v>252847007.62389901</v>
      </c>
      <c r="D19">
        <v>-18899994.274301499</v>
      </c>
      <c r="E19">
        <v>299565.89735373802</v>
      </c>
      <c r="F19">
        <v>-1434484.3190357999</v>
      </c>
      <c r="I19">
        <v>306141137.23001599</v>
      </c>
      <c r="J19">
        <v>116737087.04505999</v>
      </c>
      <c r="K19">
        <v>-11754438.684988899</v>
      </c>
      <c r="L19">
        <v>182478.952112831</v>
      </c>
      <c r="M19">
        <v>-531893.66085816303</v>
      </c>
      <c r="P19">
        <v>900044284.03151202</v>
      </c>
      <c r="Q19">
        <v>520900303.769925</v>
      </c>
      <c r="R19">
        <v>-30989700.646751098</v>
      </c>
      <c r="S19">
        <v>499310.57818405202</v>
      </c>
      <c r="T19">
        <v>-2982183.71950649</v>
      </c>
      <c r="W19">
        <v>629228126.66229105</v>
      </c>
      <c r="X19">
        <v>303407247.66656899</v>
      </c>
      <c r="Y19">
        <v>-24525582.125351999</v>
      </c>
      <c r="Z19">
        <v>367441.97412506503</v>
      </c>
      <c r="AA19">
        <v>-1353890.7949498999</v>
      </c>
    </row>
    <row r="20" spans="2:27" x14ac:dyDescent="0.25">
      <c r="B20">
        <v>527030962.179748</v>
      </c>
      <c r="C20">
        <v>254986695.004417</v>
      </c>
      <c r="D20">
        <v>-14287612.378448701</v>
      </c>
      <c r="E20">
        <v>686524.98488721298</v>
      </c>
      <c r="F20">
        <v>-1727524.6581805099</v>
      </c>
      <c r="I20">
        <v>308216187.254152</v>
      </c>
      <c r="J20">
        <v>118218184.641763</v>
      </c>
      <c r="K20">
        <v>-8195816.7374441801</v>
      </c>
      <c r="L20">
        <v>401839.34902009799</v>
      </c>
      <c r="M20">
        <v>-599087.66894293996</v>
      </c>
      <c r="P20">
        <v>910930896.58485496</v>
      </c>
      <c r="Q20">
        <v>527676676.75044799</v>
      </c>
      <c r="R20">
        <v>-25228838.795644801</v>
      </c>
      <c r="S20">
        <v>1123432.3221599399</v>
      </c>
      <c r="T20">
        <v>-3585574.6942921798</v>
      </c>
      <c r="W20">
        <v>640413867.43364406</v>
      </c>
      <c r="X20">
        <v>309845337.08270001</v>
      </c>
      <c r="Y20">
        <v>-18964016.403829198</v>
      </c>
      <c r="Z20">
        <v>824348.65999858698</v>
      </c>
      <c r="AA20">
        <v>-1585495.47007809</v>
      </c>
    </row>
    <row r="21" spans="2:27" x14ac:dyDescent="0.25">
      <c r="B21">
        <v>446104045.54309797</v>
      </c>
      <c r="C21">
        <v>213035652.52203199</v>
      </c>
      <c r="D21">
        <v>13407373.280907501</v>
      </c>
      <c r="E21">
        <v>-131508.25228313799</v>
      </c>
      <c r="F21">
        <v>-787504.85773925297</v>
      </c>
      <c r="I21">
        <v>263554532.92477101</v>
      </c>
      <c r="J21">
        <v>99498049.341684297</v>
      </c>
      <c r="K21">
        <v>10550374.053321701</v>
      </c>
      <c r="L21">
        <v>-1997.1326115632</v>
      </c>
      <c r="M21">
        <v>-155822.872527567</v>
      </c>
      <c r="P21">
        <v>781290104.46140301</v>
      </c>
      <c r="Q21">
        <v>447141365.23152101</v>
      </c>
      <c r="R21">
        <v>16165353.4772167</v>
      </c>
      <c r="S21">
        <v>-189669.51806427</v>
      </c>
      <c r="T21">
        <v>-1915925.5727615401</v>
      </c>
      <c r="W21">
        <v>561117837.05249298</v>
      </c>
      <c r="X21">
        <v>267142859.67457601</v>
      </c>
      <c r="Y21">
        <v>16845968.521526299</v>
      </c>
      <c r="Z21">
        <v>-74387.967756029699</v>
      </c>
      <c r="AA21">
        <v>-596224.36614877102</v>
      </c>
    </row>
    <row r="22" spans="2:27" x14ac:dyDescent="0.25">
      <c r="B22">
        <v>80316923.541885793</v>
      </c>
      <c r="C22">
        <v>50442443.041064903</v>
      </c>
      <c r="D22">
        <v>55214475.691599697</v>
      </c>
      <c r="E22">
        <v>-2322075.9488156401</v>
      </c>
      <c r="F22">
        <v>4836406.8916895697</v>
      </c>
      <c r="I22">
        <v>45843569.705055602</v>
      </c>
      <c r="J22">
        <v>24922922.357880101</v>
      </c>
      <c r="K22">
        <v>37859446.150021099</v>
      </c>
      <c r="L22">
        <v>-1031660.2140557599</v>
      </c>
      <c r="M22">
        <v>2147286.60464514</v>
      </c>
      <c r="P22">
        <v>146033130.22013101</v>
      </c>
      <c r="Q22">
        <v>102013796.791454</v>
      </c>
      <c r="R22">
        <v>81718474.858539805</v>
      </c>
      <c r="S22">
        <v>-4164610.3780849902</v>
      </c>
      <c r="T22">
        <v>9261380.7688010298</v>
      </c>
      <c r="W22">
        <v>102145747.139075</v>
      </c>
      <c r="X22">
        <v>62801859.295698799</v>
      </c>
      <c r="Y22">
        <v>72187946.364115104</v>
      </c>
      <c r="Z22">
        <v>-2501353.0880519398</v>
      </c>
      <c r="AA22">
        <v>5252689.1362368204</v>
      </c>
    </row>
    <row r="23" spans="2:27" x14ac:dyDescent="0.25">
      <c r="B23">
        <v>17225370.670626801</v>
      </c>
      <c r="C23">
        <v>22802975.9190014</v>
      </c>
      <c r="D23">
        <v>-29457921.821887001</v>
      </c>
      <c r="E23">
        <v>291768.98218371801</v>
      </c>
      <c r="F23">
        <v>1311398.0960881701</v>
      </c>
      <c r="I23">
        <v>8943654.5040191691</v>
      </c>
      <c r="J23">
        <v>12491872.2560634</v>
      </c>
      <c r="K23">
        <v>-20115225.333363999</v>
      </c>
      <c r="L23">
        <v>154230.260072834</v>
      </c>
      <c r="M23">
        <v>781233.35320532299</v>
      </c>
      <c r="P23">
        <v>33083422.616721801</v>
      </c>
      <c r="Q23">
        <v>40985152.024493702</v>
      </c>
      <c r="R23">
        <v>-44315992.913648397</v>
      </c>
      <c r="S23">
        <v>433693.05183872202</v>
      </c>
      <c r="T23">
        <v>1837459.27552405</v>
      </c>
      <c r="W23">
        <v>21290357.212015498</v>
      </c>
      <c r="X23">
        <v>27320325.2643921</v>
      </c>
      <c r="Y23">
        <v>-39413283.989017501</v>
      </c>
      <c r="Z23">
        <v>387886.36067677598</v>
      </c>
      <c r="AA23">
        <v>1455036.71542531</v>
      </c>
    </row>
    <row r="24" spans="2:27" x14ac:dyDescent="0.25">
      <c r="B24">
        <v>314148825.72986698</v>
      </c>
      <c r="C24">
        <v>155042610.50344199</v>
      </c>
      <c r="D24">
        <v>-19493207.796786301</v>
      </c>
      <c r="E24">
        <v>182277.155732315</v>
      </c>
      <c r="F24">
        <v>-1153412.4940089199</v>
      </c>
      <c r="I24">
        <v>187337177.400244</v>
      </c>
      <c r="J24">
        <v>74574731.410210803</v>
      </c>
      <c r="K24">
        <v>-13655990.3221677</v>
      </c>
      <c r="L24">
        <v>42962.969932692897</v>
      </c>
      <c r="M24">
        <v>-577115.567906752</v>
      </c>
      <c r="P24">
        <v>547482532.80716002</v>
      </c>
      <c r="Q24">
        <v>319653585.53181499</v>
      </c>
      <c r="R24">
        <v>-29086708.549160499</v>
      </c>
      <c r="S24">
        <v>313010.106146259</v>
      </c>
      <c r="T24">
        <v>-1986277.26443753</v>
      </c>
      <c r="W24">
        <v>401445479.87651199</v>
      </c>
      <c r="X24">
        <v>197279675.534325</v>
      </c>
      <c r="Y24">
        <v>-26183446.2267722</v>
      </c>
      <c r="Z24">
        <v>203303.85256866799</v>
      </c>
      <c r="AA24">
        <v>-1124385.88454</v>
      </c>
    </row>
    <row r="25" spans="2:27" x14ac:dyDescent="0.25">
      <c r="B25">
        <v>477448127.40283602</v>
      </c>
      <c r="C25">
        <v>226936340.79611099</v>
      </c>
      <c r="D25">
        <v>796583.89404428098</v>
      </c>
      <c r="E25">
        <v>88049.803169996696</v>
      </c>
      <c r="F25">
        <v>249826.62933618599</v>
      </c>
      <c r="I25">
        <v>284672728.21478599</v>
      </c>
      <c r="J25">
        <v>107421613.994294</v>
      </c>
      <c r="K25">
        <v>-252792.29654549499</v>
      </c>
      <c r="L25">
        <v>-25119.029436647601</v>
      </c>
      <c r="M25">
        <v>265185.33769607299</v>
      </c>
      <c r="P25">
        <v>828996828.07048202</v>
      </c>
      <c r="Q25">
        <v>471392037.50058198</v>
      </c>
      <c r="R25">
        <v>2554011.9425499202</v>
      </c>
      <c r="S25">
        <v>162162.99019480799</v>
      </c>
      <c r="T25">
        <v>388668.80197647202</v>
      </c>
      <c r="W25">
        <v>606981793.21345198</v>
      </c>
      <c r="X25">
        <v>287927274.44366401</v>
      </c>
      <c r="Y25">
        <v>745070.62864893698</v>
      </c>
      <c r="Z25">
        <v>43655.520442242101</v>
      </c>
      <c r="AA25">
        <v>561942.01052912697</v>
      </c>
    </row>
    <row r="26" spans="2:27" x14ac:dyDescent="0.25">
      <c r="B26">
        <v>525951101.75437802</v>
      </c>
      <c r="C26">
        <v>246096374.62086201</v>
      </c>
      <c r="D26">
        <v>9017923.1715541501</v>
      </c>
      <c r="E26">
        <v>-254691.33787546199</v>
      </c>
      <c r="F26">
        <v>538065.107392148</v>
      </c>
      <c r="I26">
        <v>313535615.097853</v>
      </c>
      <c r="J26">
        <v>115455509.790695</v>
      </c>
      <c r="K26">
        <v>5405141.3286956903</v>
      </c>
      <c r="L26">
        <v>-182176.63290329801</v>
      </c>
      <c r="M26">
        <v>436567.96727337397</v>
      </c>
      <c r="P26">
        <v>908715907.45482397</v>
      </c>
      <c r="Q26">
        <v>511442893.25010198</v>
      </c>
      <c r="R26">
        <v>14972665.949374201</v>
      </c>
      <c r="S26">
        <v>-442040.70258142799</v>
      </c>
      <c r="T26">
        <v>772493.34082370205</v>
      </c>
      <c r="W26">
        <v>663888054.98561394</v>
      </c>
      <c r="X26">
        <v>309919167.21890301</v>
      </c>
      <c r="Y26">
        <v>11660576.123609999</v>
      </c>
      <c r="Z26">
        <v>-336338.22873660398</v>
      </c>
      <c r="AA26">
        <v>939327.85254721402</v>
      </c>
    </row>
    <row r="27" spans="2:27" x14ac:dyDescent="0.25">
      <c r="B27">
        <v>542146901.75250196</v>
      </c>
      <c r="C27">
        <v>250909912.08181399</v>
      </c>
      <c r="D27">
        <v>7224122.1565220496</v>
      </c>
      <c r="E27">
        <v>-192855.72811719301</v>
      </c>
      <c r="F27">
        <v>310825.84408023499</v>
      </c>
      <c r="I27">
        <v>322964780.76432198</v>
      </c>
      <c r="J27">
        <v>116864605.02430201</v>
      </c>
      <c r="K27">
        <v>4504983.5668685799</v>
      </c>
      <c r="L27">
        <v>-127750.385860486</v>
      </c>
      <c r="M27">
        <v>318913.02836488403</v>
      </c>
      <c r="P27">
        <v>934510382.36417699</v>
      </c>
      <c r="Q27">
        <v>522235593.46415401</v>
      </c>
      <c r="R27">
        <v>11629800.704538001</v>
      </c>
      <c r="S27">
        <v>-321780.06923704699</v>
      </c>
      <c r="T27">
        <v>403433.25865580601</v>
      </c>
      <c r="W27">
        <v>681362952.75657701</v>
      </c>
      <c r="X27">
        <v>314426473.061046</v>
      </c>
      <c r="Y27">
        <v>9370204.1766801607</v>
      </c>
      <c r="Z27">
        <v>-243789.69557261001</v>
      </c>
      <c r="AA27">
        <v>685165.24496541603</v>
      </c>
    </row>
    <row r="28" spans="2:27" x14ac:dyDescent="0.25">
      <c r="B28">
        <v>544593435.62842405</v>
      </c>
      <c r="C28">
        <v>250988949.61874399</v>
      </c>
      <c r="D28" s="1">
        <v>1.9022263586521199E-7</v>
      </c>
      <c r="E28" s="1">
        <v>1.7286947695538399E-7</v>
      </c>
      <c r="F28">
        <v>284096.881249403</v>
      </c>
      <c r="I28">
        <v>324387736.56490701</v>
      </c>
      <c r="J28">
        <v>116590531.48703299</v>
      </c>
      <c r="K28" s="1">
        <v>3.2044627005234399E-6</v>
      </c>
      <c r="L28" s="1">
        <v>4.8712536226957997E-8</v>
      </c>
      <c r="M28">
        <v>300978.38000759599</v>
      </c>
      <c r="P28">
        <v>937996114.79703403</v>
      </c>
      <c r="Q28">
        <v>522754196.90436602</v>
      </c>
      <c r="R28" s="1">
        <v>-3.3470278140157499E-6</v>
      </c>
      <c r="S28" s="1">
        <v>-7.0416717790067196E-8</v>
      </c>
      <c r="T28">
        <v>386093.43540670699</v>
      </c>
      <c r="W28">
        <v>683620183.71924996</v>
      </c>
      <c r="X28">
        <v>314053133.02642202</v>
      </c>
      <c r="Y28" s="1">
        <v>-1.7846468836069101E-6</v>
      </c>
      <c r="Z28" s="1">
        <v>-3.2123352866619799E-8</v>
      </c>
      <c r="AA28">
        <v>647820.272440954</v>
      </c>
    </row>
    <row r="29" spans="2:27" x14ac:dyDescent="0.25">
      <c r="B29">
        <v>542146901.75252497</v>
      </c>
      <c r="C29">
        <v>250909912.081826</v>
      </c>
      <c r="D29">
        <v>-7224122.15652203</v>
      </c>
      <c r="E29">
        <v>192855.72811692799</v>
      </c>
      <c r="F29">
        <v>310825.84408261097</v>
      </c>
      <c r="I29">
        <v>322964780.764346</v>
      </c>
      <c r="J29">
        <v>116864605.024308</v>
      </c>
      <c r="K29">
        <v>-4504983.5668655997</v>
      </c>
      <c r="L29">
        <v>127750.385860362</v>
      </c>
      <c r="M29">
        <v>318913.02836506203</v>
      </c>
      <c r="P29">
        <v>934510382.364151</v>
      </c>
      <c r="Q29">
        <v>522235593.46413898</v>
      </c>
      <c r="R29">
        <v>-11629800.7045389</v>
      </c>
      <c r="S29">
        <v>321780.06923715299</v>
      </c>
      <c r="T29">
        <v>403433.258660683</v>
      </c>
      <c r="W29">
        <v>681362952.75656605</v>
      </c>
      <c r="X29">
        <v>314426473.06104302</v>
      </c>
      <c r="Y29">
        <v>-9370204.1766818091</v>
      </c>
      <c r="Z29">
        <v>243789.69557312</v>
      </c>
      <c r="AA29">
        <v>685165.24496726296</v>
      </c>
    </row>
    <row r="30" spans="2:27" x14ac:dyDescent="0.25">
      <c r="B30">
        <v>525951101.75436401</v>
      </c>
      <c r="C30">
        <v>246096374.62085101</v>
      </c>
      <c r="D30">
        <v>-9017923.1715553906</v>
      </c>
      <c r="E30">
        <v>254691.337875367</v>
      </c>
      <c r="F30">
        <v>538065.10739317397</v>
      </c>
      <c r="I30">
        <v>313535615.09785199</v>
      </c>
      <c r="J30">
        <v>115455509.79069</v>
      </c>
      <c r="K30">
        <v>-5405141.32869907</v>
      </c>
      <c r="L30">
        <v>182176.63290325701</v>
      </c>
      <c r="M30">
        <v>436567.96727298899</v>
      </c>
      <c r="P30">
        <v>908715907.45485902</v>
      </c>
      <c r="Q30">
        <v>511442893.250126</v>
      </c>
      <c r="R30">
        <v>-14972665.949369401</v>
      </c>
      <c r="S30">
        <v>442040.70258149598</v>
      </c>
      <c r="T30">
        <v>772493.340823723</v>
      </c>
      <c r="W30">
        <v>663888054.98561001</v>
      </c>
      <c r="X30">
        <v>309919167.21890301</v>
      </c>
      <c r="Y30">
        <v>-11660576.1236107</v>
      </c>
      <c r="Z30">
        <v>336338.22873572703</v>
      </c>
      <c r="AA30">
        <v>939327.85255006899</v>
      </c>
    </row>
    <row r="31" spans="2:27" x14ac:dyDescent="0.25">
      <c r="B31">
        <v>477448127.40281999</v>
      </c>
      <c r="C31">
        <v>226936340.796103</v>
      </c>
      <c r="D31">
        <v>-796583.89404517901</v>
      </c>
      <c r="E31">
        <v>-88049.803170104293</v>
      </c>
      <c r="F31">
        <v>249826.629332921</v>
      </c>
      <c r="I31">
        <v>284672728.21475399</v>
      </c>
      <c r="J31">
        <v>107421613.994279</v>
      </c>
      <c r="K31">
        <v>252792.296543915</v>
      </c>
      <c r="L31">
        <v>25119.0294365222</v>
      </c>
      <c r="M31">
        <v>265185.33769664099</v>
      </c>
      <c r="P31">
        <v>828996828.07051098</v>
      </c>
      <c r="Q31">
        <v>471392037.50060201</v>
      </c>
      <c r="R31">
        <v>-2554011.9425475202</v>
      </c>
      <c r="S31">
        <v>-162162.99019333901</v>
      </c>
      <c r="T31">
        <v>388668.80197562202</v>
      </c>
      <c r="W31">
        <v>606981793.21347404</v>
      </c>
      <c r="X31">
        <v>287927274.44367802</v>
      </c>
      <c r="Y31">
        <v>-745070.62865042698</v>
      </c>
      <c r="Z31">
        <v>-43655.520441604</v>
      </c>
      <c r="AA31">
        <v>561942.010529864</v>
      </c>
    </row>
    <row r="32" spans="2:27" x14ac:dyDescent="0.25">
      <c r="B32">
        <v>314148825.72982502</v>
      </c>
      <c r="C32">
        <v>155042610.50341699</v>
      </c>
      <c r="D32">
        <v>19493207.7967868</v>
      </c>
      <c r="E32">
        <v>-182277.155732741</v>
      </c>
      <c r="F32">
        <v>-1153412.4940085299</v>
      </c>
      <c r="I32">
        <v>187337177.40021601</v>
      </c>
      <c r="J32">
        <v>74574731.410197303</v>
      </c>
      <c r="K32">
        <v>13655990.322168199</v>
      </c>
      <c r="L32">
        <v>-42962.9699328715</v>
      </c>
      <c r="M32">
        <v>-577115.56790682895</v>
      </c>
      <c r="P32">
        <v>547482532.80720305</v>
      </c>
      <c r="Q32">
        <v>319653585.53184497</v>
      </c>
      <c r="R32">
        <v>29086708.549162801</v>
      </c>
      <c r="S32">
        <v>-313010.10614678898</v>
      </c>
      <c r="T32">
        <v>-1986277.2644388101</v>
      </c>
      <c r="W32">
        <v>401445479.87653702</v>
      </c>
      <c r="X32">
        <v>197279675.53434101</v>
      </c>
      <c r="Y32">
        <v>26183446.226772401</v>
      </c>
      <c r="Z32">
        <v>-203303.85256933799</v>
      </c>
      <c r="AA32">
        <v>-1124385.8845396501</v>
      </c>
    </row>
    <row r="33" spans="2:27" x14ac:dyDescent="0.25">
      <c r="B33">
        <v>17225370.670625102</v>
      </c>
      <c r="C33">
        <v>22802975.9190014</v>
      </c>
      <c r="D33">
        <v>29457921.821887199</v>
      </c>
      <c r="E33">
        <v>-291768.98218196502</v>
      </c>
      <c r="F33">
        <v>1311398.0960901601</v>
      </c>
      <c r="I33">
        <v>8943654.5040184092</v>
      </c>
      <c r="J33">
        <v>12491872.2560634</v>
      </c>
      <c r="K33">
        <v>20115225.333363298</v>
      </c>
      <c r="L33">
        <v>-154230.26007179401</v>
      </c>
      <c r="M33">
        <v>781233.35320476803</v>
      </c>
      <c r="P33">
        <v>33083422.6167215</v>
      </c>
      <c r="Q33">
        <v>40985152.024494097</v>
      </c>
      <c r="R33">
        <v>44315992.913647398</v>
      </c>
      <c r="S33">
        <v>-433693.05183722102</v>
      </c>
      <c r="T33">
        <v>1837459.2755263001</v>
      </c>
      <c r="W33">
        <v>21290357.2120145</v>
      </c>
      <c r="X33">
        <v>27320325.2643908</v>
      </c>
      <c r="Y33">
        <v>39413283.989014797</v>
      </c>
      <c r="Z33">
        <v>-387886.36067554401</v>
      </c>
      <c r="AA33">
        <v>1455036.71542353</v>
      </c>
    </row>
    <row r="34" spans="2:27" x14ac:dyDescent="0.25">
      <c r="B34">
        <v>13107947.595535999</v>
      </c>
      <c r="C34">
        <v>20356431.655108999</v>
      </c>
      <c r="D34">
        <v>-17809017.175963901</v>
      </c>
      <c r="E34">
        <v>479549.07798909699</v>
      </c>
      <c r="F34">
        <v>-172529.07589612799</v>
      </c>
      <c r="I34">
        <v>6478912.8176731998</v>
      </c>
      <c r="J34">
        <v>11274310.3306915</v>
      </c>
      <c r="K34">
        <v>-11905993.5814128</v>
      </c>
      <c r="L34">
        <v>228577.00506167</v>
      </c>
      <c r="M34">
        <v>-76010.672960521901</v>
      </c>
      <c r="P34">
        <v>25973556.0215296</v>
      </c>
      <c r="Q34">
        <v>36185459.2490623</v>
      </c>
      <c r="R34">
        <v>-27622085.398972899</v>
      </c>
      <c r="S34">
        <v>803503.85664547503</v>
      </c>
      <c r="T34">
        <v>-376315.22095403698</v>
      </c>
      <c r="W34">
        <v>16170508.3118334</v>
      </c>
      <c r="X34">
        <v>24324312.044774301</v>
      </c>
      <c r="Y34">
        <v>-23629174.875092998</v>
      </c>
      <c r="Z34">
        <v>602098.22139942297</v>
      </c>
      <c r="AA34">
        <v>-151655.65373843801</v>
      </c>
    </row>
    <row r="35" spans="2:27" x14ac:dyDescent="0.25">
      <c r="B35">
        <v>264997199.697218</v>
      </c>
      <c r="C35">
        <v>133430617.146281</v>
      </c>
      <c r="D35">
        <v>-13627435.8830126</v>
      </c>
      <c r="E35">
        <v>365551.66635379498</v>
      </c>
      <c r="F35">
        <v>-55376.375998604497</v>
      </c>
      <c r="I35">
        <v>157880810.45157501</v>
      </c>
      <c r="J35">
        <v>64816459.412182301</v>
      </c>
      <c r="K35">
        <v>-9302545.5016600508</v>
      </c>
      <c r="L35">
        <v>163750.762444336</v>
      </c>
      <c r="M35">
        <v>-44219.887877786801</v>
      </c>
      <c r="P35">
        <v>463528219.53595102</v>
      </c>
      <c r="Q35">
        <v>274151376.59219903</v>
      </c>
      <c r="R35">
        <v>-21051926.3868118</v>
      </c>
      <c r="S35">
        <v>609320.19470550399</v>
      </c>
      <c r="T35">
        <v>-16369.112736232501</v>
      </c>
      <c r="W35">
        <v>341005568.33164197</v>
      </c>
      <c r="X35">
        <v>171205991.46665201</v>
      </c>
      <c r="Y35">
        <v>-18195320.2042115</v>
      </c>
      <c r="Z35">
        <v>448986.559593616</v>
      </c>
      <c r="AA35">
        <v>-40195.370299567701</v>
      </c>
    </row>
    <row r="36" spans="2:27" x14ac:dyDescent="0.25">
      <c r="B36">
        <v>450209593.17554802</v>
      </c>
      <c r="C36">
        <v>214636705.786704</v>
      </c>
      <c r="D36">
        <v>-3873082.4969851901</v>
      </c>
      <c r="E36">
        <v>-12588.7856582327</v>
      </c>
      <c r="F36">
        <v>218079.46364219399</v>
      </c>
      <c r="I36">
        <v>269533969.581909</v>
      </c>
      <c r="J36">
        <v>102702934.52867199</v>
      </c>
      <c r="K36">
        <v>-2999428.3481577602</v>
      </c>
      <c r="L36">
        <v>-49886.292564288</v>
      </c>
      <c r="M36">
        <v>145014.19787912301</v>
      </c>
      <c r="P36">
        <v>785336208.110901</v>
      </c>
      <c r="Q36">
        <v>446627469.525307</v>
      </c>
      <c r="R36">
        <v>-5766550.9180822195</v>
      </c>
      <c r="S36">
        <v>-40402.431681010698</v>
      </c>
      <c r="T36">
        <v>409618.03623615298</v>
      </c>
      <c r="W36">
        <v>579627937.61628997</v>
      </c>
      <c r="X36">
        <v>276496899.74034101</v>
      </c>
      <c r="Y36">
        <v>-5341238.6712495098</v>
      </c>
      <c r="Z36">
        <v>-18687.234183536999</v>
      </c>
      <c r="AA36">
        <v>354423.86577537801</v>
      </c>
    </row>
    <row r="37" spans="2:27" x14ac:dyDescent="0.25">
      <c r="B37">
        <v>552053286.42650294</v>
      </c>
      <c r="C37">
        <v>256854460.45787299</v>
      </c>
      <c r="D37">
        <v>2373229.1093315701</v>
      </c>
      <c r="E37">
        <v>-229835.05354150099</v>
      </c>
      <c r="F37">
        <v>379938.10946016398</v>
      </c>
      <c r="I37">
        <v>330803825.71813202</v>
      </c>
      <c r="J37">
        <v>121585597.610976</v>
      </c>
      <c r="K37">
        <v>1209246.5164022299</v>
      </c>
      <c r="L37">
        <v>-168395.05076253999</v>
      </c>
      <c r="M37">
        <v>282092.67128089</v>
      </c>
      <c r="P37">
        <v>961754251.56090701</v>
      </c>
      <c r="Q37">
        <v>537952462.33256197</v>
      </c>
      <c r="R37">
        <v>3932994.9678710802</v>
      </c>
      <c r="S37">
        <v>-374859.372168053</v>
      </c>
      <c r="T37">
        <v>702108.97652258305</v>
      </c>
      <c r="W37">
        <v>709246356.39718997</v>
      </c>
      <c r="X37">
        <v>330405704.39485502</v>
      </c>
      <c r="Y37">
        <v>3029274.28026484</v>
      </c>
      <c r="Z37">
        <v>-290231.785957766</v>
      </c>
      <c r="AA37">
        <v>604639.55117916001</v>
      </c>
    </row>
    <row r="38" spans="2:27" x14ac:dyDescent="0.25">
      <c r="B38">
        <v>598034441.149459</v>
      </c>
      <c r="C38">
        <v>274241935.38468099</v>
      </c>
      <c r="D38">
        <v>3074843.2302464601</v>
      </c>
      <c r="E38">
        <v>-162233.17663396001</v>
      </c>
      <c r="F38">
        <v>650499.10459213494</v>
      </c>
      <c r="I38">
        <v>358462938.78550303</v>
      </c>
      <c r="J38">
        <v>128832795.17841101</v>
      </c>
      <c r="K38">
        <v>1844850.01504318</v>
      </c>
      <c r="L38">
        <v>-114861.841871037</v>
      </c>
      <c r="M38">
        <v>432473.218426181</v>
      </c>
      <c r="P38">
        <v>1040616093.34601</v>
      </c>
      <c r="Q38">
        <v>576550138.59923398</v>
      </c>
      <c r="R38">
        <v>4934271.0849039797</v>
      </c>
      <c r="S38">
        <v>-263067.24223815301</v>
      </c>
      <c r="T38">
        <v>1199636.83184662</v>
      </c>
      <c r="W38">
        <v>766688620.64452505</v>
      </c>
      <c r="X38">
        <v>352033756.68601203</v>
      </c>
      <c r="Y38">
        <v>4042260.3617068999</v>
      </c>
      <c r="Z38">
        <v>-208039.45199689901</v>
      </c>
      <c r="AA38">
        <v>921893.23646820302</v>
      </c>
    </row>
    <row r="39" spans="2:27" x14ac:dyDescent="0.25">
      <c r="B39">
        <v>610384031.38588297</v>
      </c>
      <c r="C39">
        <v>278472915.30395502</v>
      </c>
      <c r="D39" s="1">
        <v>3.44966974807903E-6</v>
      </c>
      <c r="E39" s="1">
        <v>-2.9479997465387003E-7</v>
      </c>
      <c r="F39">
        <v>733929.15837649803</v>
      </c>
      <c r="I39">
        <v>365912470.357705</v>
      </c>
      <c r="J39">
        <v>130456308.472941</v>
      </c>
      <c r="K39" s="1">
        <v>4.1968414734583399E-6</v>
      </c>
      <c r="L39" s="1">
        <v>-5.7811121223494397E-8</v>
      </c>
      <c r="M39">
        <v>476681.49725874298</v>
      </c>
      <c r="P39">
        <v>1061812241.4815201</v>
      </c>
      <c r="Q39">
        <v>586331593.623788</v>
      </c>
      <c r="R39" s="1">
        <v>-3.5372650017961902E-6</v>
      </c>
      <c r="S39" s="1">
        <v>1.4727120287716399E-6</v>
      </c>
      <c r="T39">
        <v>1332486.4590086499</v>
      </c>
      <c r="W39">
        <v>781939756.36580396</v>
      </c>
      <c r="X39">
        <v>357173825.40292299</v>
      </c>
      <c r="Y39" s="1">
        <v>1.9504004740156199E-6</v>
      </c>
      <c r="Z39" s="1">
        <v>-7.0409441832452999E-8</v>
      </c>
      <c r="AA39">
        <v>1016530.02987437</v>
      </c>
    </row>
    <row r="40" spans="2:27" x14ac:dyDescent="0.25">
      <c r="B40">
        <v>598034441.14945602</v>
      </c>
      <c r="C40">
        <v>274241935.38467598</v>
      </c>
      <c r="D40">
        <v>-3074843.2302449401</v>
      </c>
      <c r="E40">
        <v>162233.17663413601</v>
      </c>
      <c r="F40">
        <v>650499.10459147196</v>
      </c>
      <c r="I40">
        <v>358462938.78544199</v>
      </c>
      <c r="J40">
        <v>128832795.17837401</v>
      </c>
      <c r="K40">
        <v>-1844850.01504003</v>
      </c>
      <c r="L40">
        <v>114861.841870658</v>
      </c>
      <c r="M40">
        <v>432473.21842389501</v>
      </c>
      <c r="P40">
        <v>1040616093.3460799</v>
      </c>
      <c r="Q40">
        <v>576550138.59928298</v>
      </c>
      <c r="R40">
        <v>-4934271.08490883</v>
      </c>
      <c r="S40">
        <v>263067.24223761499</v>
      </c>
      <c r="T40">
        <v>1199636.8318469501</v>
      </c>
      <c r="W40">
        <v>766688620.64455998</v>
      </c>
      <c r="X40">
        <v>352033756.68603402</v>
      </c>
      <c r="Y40">
        <v>-4042260.3617077102</v>
      </c>
      <c r="Z40">
        <v>208039.45199714901</v>
      </c>
      <c r="AA40">
        <v>921893.236463557</v>
      </c>
    </row>
    <row r="41" spans="2:27" x14ac:dyDescent="0.25">
      <c r="B41">
        <v>552053286.42650402</v>
      </c>
      <c r="C41">
        <v>256854460.45786899</v>
      </c>
      <c r="D41">
        <v>-2373229.1093369401</v>
      </c>
      <c r="E41">
        <v>229835.05354043501</v>
      </c>
      <c r="F41">
        <v>379938.10945774801</v>
      </c>
      <c r="I41">
        <v>330803825.71807802</v>
      </c>
      <c r="J41">
        <v>121585597.610944</v>
      </c>
      <c r="K41">
        <v>-1209246.5164063401</v>
      </c>
      <c r="L41">
        <v>168395.05076257599</v>
      </c>
      <c r="M41">
        <v>282092.67127854901</v>
      </c>
      <c r="P41">
        <v>961754251.56092703</v>
      </c>
      <c r="Q41">
        <v>537952462.332582</v>
      </c>
      <c r="R41">
        <v>-3932994.9678663299</v>
      </c>
      <c r="S41">
        <v>374859.37216623902</v>
      </c>
      <c r="T41">
        <v>702108.97652200703</v>
      </c>
      <c r="W41">
        <v>709246356.39722896</v>
      </c>
      <c r="X41">
        <v>330405704.39487803</v>
      </c>
      <c r="Y41">
        <v>-3029274.2802653201</v>
      </c>
      <c r="Z41">
        <v>290231.78595736</v>
      </c>
      <c r="AA41">
        <v>604639.55117649003</v>
      </c>
    </row>
    <row r="42" spans="2:27" x14ac:dyDescent="0.25">
      <c r="B42">
        <v>450209593.175511</v>
      </c>
      <c r="C42">
        <v>214636705.78668499</v>
      </c>
      <c r="D42">
        <v>3873082.4969811002</v>
      </c>
      <c r="E42">
        <v>12588.7856591296</v>
      </c>
      <c r="F42">
        <v>218079.463643216</v>
      </c>
      <c r="I42">
        <v>269533969.58187801</v>
      </c>
      <c r="J42">
        <v>102702934.528659</v>
      </c>
      <c r="K42">
        <v>2999428.3481542799</v>
      </c>
      <c r="L42">
        <v>49886.292564494201</v>
      </c>
      <c r="M42">
        <v>145014.197878623</v>
      </c>
      <c r="P42">
        <v>785336208.11096299</v>
      </c>
      <c r="Q42">
        <v>446627469.52534699</v>
      </c>
      <c r="R42">
        <v>5766550.9180878</v>
      </c>
      <c r="S42">
        <v>40402.4316803154</v>
      </c>
      <c r="T42">
        <v>409618.03623820399</v>
      </c>
      <c r="W42">
        <v>579627937.61633098</v>
      </c>
      <c r="X42">
        <v>276496899.74036503</v>
      </c>
      <c r="Y42">
        <v>5341238.6712489799</v>
      </c>
      <c r="Z42">
        <v>18687.234184126701</v>
      </c>
      <c r="AA42">
        <v>354423.86577432801</v>
      </c>
    </row>
    <row r="43" spans="2:27" x14ac:dyDescent="0.25">
      <c r="B43">
        <v>264997199.697191</v>
      </c>
      <c r="C43">
        <v>133430617.146266</v>
      </c>
      <c r="D43">
        <v>13627435.8830144</v>
      </c>
      <c r="E43">
        <v>-365551.666354544</v>
      </c>
      <c r="F43">
        <v>-55376.375998365802</v>
      </c>
      <c r="I43">
        <v>157880810.45156199</v>
      </c>
      <c r="J43">
        <v>64816459.412175298</v>
      </c>
      <c r="K43">
        <v>9302545.5016605891</v>
      </c>
      <c r="L43">
        <v>-163750.76244454799</v>
      </c>
      <c r="M43">
        <v>-44219.887876622503</v>
      </c>
      <c r="P43">
        <v>463528219.53599203</v>
      </c>
      <c r="Q43">
        <v>274151376.59222603</v>
      </c>
      <c r="R43">
        <v>21051926.386811901</v>
      </c>
      <c r="S43">
        <v>-609320.19470716198</v>
      </c>
      <c r="T43">
        <v>-16369.1127406706</v>
      </c>
      <c r="W43">
        <v>341005568.331631</v>
      </c>
      <c r="X43">
        <v>171205991.466645</v>
      </c>
      <c r="Y43">
        <v>18195320.204208899</v>
      </c>
      <c r="Z43">
        <v>-448986.55959514697</v>
      </c>
      <c r="AA43">
        <v>-40195.370302821502</v>
      </c>
    </row>
    <row r="44" spans="2:27" x14ac:dyDescent="0.25">
      <c r="B44">
        <v>13107947.5955364</v>
      </c>
      <c r="C44">
        <v>20356431.655110899</v>
      </c>
      <c r="D44">
        <v>17809017.1759676</v>
      </c>
      <c r="E44">
        <v>-479549.07798673201</v>
      </c>
      <c r="F44">
        <v>-172529.07589769899</v>
      </c>
      <c r="I44">
        <v>6478912.8176726298</v>
      </c>
      <c r="J44">
        <v>11274310.3306909</v>
      </c>
      <c r="K44">
        <v>11905993.581413399</v>
      </c>
      <c r="L44">
        <v>-228577.00506021001</v>
      </c>
      <c r="M44">
        <v>-76010.672961772099</v>
      </c>
      <c r="P44">
        <v>25973556.021529801</v>
      </c>
      <c r="Q44">
        <v>36185459.249062501</v>
      </c>
      <c r="R44">
        <v>27622085.398970101</v>
      </c>
      <c r="S44">
        <v>-803503.85664351005</v>
      </c>
      <c r="T44">
        <v>-376315.220954608</v>
      </c>
      <c r="W44">
        <v>16170508.311833801</v>
      </c>
      <c r="X44">
        <v>24324312.0447766</v>
      </c>
      <c r="Y44">
        <v>23629174.875089802</v>
      </c>
      <c r="Z44">
        <v>-602098.22139733203</v>
      </c>
      <c r="AA44">
        <v>-151655.65373549901</v>
      </c>
    </row>
    <row r="45" spans="2:27" x14ac:dyDescent="0.25">
      <c r="B45">
        <v>11154133.753889799</v>
      </c>
      <c r="C45">
        <v>19500134.512219299</v>
      </c>
      <c r="D45">
        <v>-8466818.7924556304</v>
      </c>
      <c r="E45">
        <v>469975.29709227302</v>
      </c>
      <c r="F45">
        <v>-57226.545889223198</v>
      </c>
      <c r="I45">
        <v>5283029.1463577598</v>
      </c>
      <c r="J45">
        <v>10842140.678636299</v>
      </c>
      <c r="K45">
        <v>-5599729.96775077</v>
      </c>
      <c r="L45">
        <v>231441.579552507</v>
      </c>
      <c r="M45">
        <v>-29968.482107265801</v>
      </c>
      <c r="P45">
        <v>22707443.8619202</v>
      </c>
      <c r="Q45">
        <v>34493630.477858901</v>
      </c>
      <c r="R45">
        <v>-13319888.0894263</v>
      </c>
      <c r="S45">
        <v>791841.90800301696</v>
      </c>
      <c r="T45">
        <v>-79918.145422048794</v>
      </c>
      <c r="W45">
        <v>13583557.695947001</v>
      </c>
      <c r="X45">
        <v>23178962.959563199</v>
      </c>
      <c r="Y45">
        <v>-11100497.4699143</v>
      </c>
      <c r="Z45">
        <v>596030.34521332104</v>
      </c>
      <c r="AA45">
        <v>-58734.270181637199</v>
      </c>
    </row>
    <row r="46" spans="2:27" x14ac:dyDescent="0.25">
      <c r="B46">
        <v>245785820.50696501</v>
      </c>
      <c r="C46">
        <v>125208612.77099399</v>
      </c>
      <c r="D46">
        <v>-6760359.5159353297</v>
      </c>
      <c r="E46">
        <v>345455.88575543399</v>
      </c>
      <c r="F46">
        <v>-4759.9913375615697</v>
      </c>
      <c r="I46">
        <v>146151769.51951399</v>
      </c>
      <c r="J46">
        <v>61030751.031450301</v>
      </c>
      <c r="K46">
        <v>-4550719.2036434701</v>
      </c>
      <c r="L46">
        <v>159881.20219674101</v>
      </c>
      <c r="M46">
        <v>-10449.983262412699</v>
      </c>
      <c r="P46">
        <v>431692599.56671602</v>
      </c>
      <c r="Q46">
        <v>257388312.49946001</v>
      </c>
      <c r="R46">
        <v>-10641057.756887799</v>
      </c>
      <c r="S46">
        <v>579454.32267480495</v>
      </c>
      <c r="T46">
        <v>18148.4208324867</v>
      </c>
      <c r="W46">
        <v>316062578.86828399</v>
      </c>
      <c r="X46">
        <v>160722668.38237801</v>
      </c>
      <c r="Y46">
        <v>-8928653.9641270991</v>
      </c>
      <c r="Z46">
        <v>438754.82067171001</v>
      </c>
      <c r="AA46">
        <v>-3977.4346460944298</v>
      </c>
    </row>
    <row r="47" spans="2:27" x14ac:dyDescent="0.25">
      <c r="B47">
        <v>437381692.329557</v>
      </c>
      <c r="C47">
        <v>209789177.61525699</v>
      </c>
      <c r="D47">
        <v>-2928669.7402915298</v>
      </c>
      <c r="E47">
        <v>59819.256051371602</v>
      </c>
      <c r="F47">
        <v>29822.4801189932</v>
      </c>
      <c r="I47">
        <v>261625215.28403899</v>
      </c>
      <c r="J47">
        <v>100750076.13117</v>
      </c>
      <c r="K47">
        <v>-2120292.45161313</v>
      </c>
      <c r="L47">
        <v>-6691.1409904722204</v>
      </c>
      <c r="M47">
        <v>17437.376141957699</v>
      </c>
      <c r="P47">
        <v>766265571.30321097</v>
      </c>
      <c r="Q47">
        <v>437472884.50510699</v>
      </c>
      <c r="R47">
        <v>-4632296.4047260601</v>
      </c>
      <c r="S47">
        <v>110394.79845870601</v>
      </c>
      <c r="T47">
        <v>107551.603095663</v>
      </c>
      <c r="W47">
        <v>563368144.13287103</v>
      </c>
      <c r="X47">
        <v>270822512.81949502</v>
      </c>
      <c r="Y47">
        <v>-3922730.1766703501</v>
      </c>
      <c r="Z47">
        <v>79312.961500046295</v>
      </c>
      <c r="AA47">
        <v>56897.962194266103</v>
      </c>
    </row>
    <row r="48" spans="2:27" x14ac:dyDescent="0.25">
      <c r="B48">
        <v>564816013.93290997</v>
      </c>
      <c r="C48">
        <v>263585435.163335</v>
      </c>
      <c r="D48">
        <v>117589.088984057</v>
      </c>
      <c r="E48">
        <v>-99412.336761597602</v>
      </c>
      <c r="F48">
        <v>236439.888856379</v>
      </c>
      <c r="I48">
        <v>338694800.58118999</v>
      </c>
      <c r="J48">
        <v>125331664.93960901</v>
      </c>
      <c r="K48">
        <v>-96771.282125925005</v>
      </c>
      <c r="L48">
        <v>-96057.136006486195</v>
      </c>
      <c r="M48">
        <v>148373.88000616501</v>
      </c>
      <c r="P48">
        <v>988984179.54568601</v>
      </c>
      <c r="Q48">
        <v>554131280.91392803</v>
      </c>
      <c r="R48">
        <v>178781.54791409001</v>
      </c>
      <c r="S48">
        <v>-145796.20979176799</v>
      </c>
      <c r="T48">
        <v>484684.246160337</v>
      </c>
      <c r="W48">
        <v>727431990.90967596</v>
      </c>
      <c r="X48">
        <v>340574971.43493199</v>
      </c>
      <c r="Y48">
        <v>140263.545314077</v>
      </c>
      <c r="Z48">
        <v>-129195.764493379</v>
      </c>
      <c r="AA48">
        <v>316666.42500886298</v>
      </c>
    </row>
    <row r="49" spans="2:27" x14ac:dyDescent="0.25">
      <c r="B49">
        <v>632405277.30481696</v>
      </c>
      <c r="C49">
        <v>290488319.24528801</v>
      </c>
      <c r="D49">
        <v>952533.21547052497</v>
      </c>
      <c r="E49">
        <v>-114005.98222828101</v>
      </c>
      <c r="F49">
        <v>396437.51699808898</v>
      </c>
      <c r="I49">
        <v>379659177.47320402</v>
      </c>
      <c r="J49">
        <v>137148896.415373</v>
      </c>
      <c r="K49">
        <v>530423.63423888397</v>
      </c>
      <c r="L49">
        <v>-88286.734496474193</v>
      </c>
      <c r="M49">
        <v>244661.655992146</v>
      </c>
      <c r="P49">
        <v>1107084317.49508</v>
      </c>
      <c r="Q49">
        <v>613846016.19675505</v>
      </c>
      <c r="R49">
        <v>1509166.2235940199</v>
      </c>
      <c r="S49">
        <v>-179387.094368486</v>
      </c>
      <c r="T49">
        <v>749587.88324541599</v>
      </c>
      <c r="W49">
        <v>813907290.82378805</v>
      </c>
      <c r="X49">
        <v>375150447.202281</v>
      </c>
      <c r="Y49">
        <v>1270261.84162649</v>
      </c>
      <c r="Z49">
        <v>-147099.24050520599</v>
      </c>
      <c r="AA49">
        <v>514309.32914904697</v>
      </c>
    </row>
    <row r="50" spans="2:27" x14ac:dyDescent="0.25">
      <c r="B50">
        <v>653092862.33524406</v>
      </c>
      <c r="C50">
        <v>298358724.33341402</v>
      </c>
      <c r="D50" s="1">
        <v>1.64816810865887E-6</v>
      </c>
      <c r="E50" s="1">
        <v>-1.1732481652870799E-7</v>
      </c>
      <c r="F50">
        <v>403050.02004851302</v>
      </c>
      <c r="I50">
        <v>392197868.32678699</v>
      </c>
      <c r="J50">
        <v>140487957.205897</v>
      </c>
      <c r="K50" s="1">
        <v>7.4974559538532101E-7</v>
      </c>
      <c r="L50" s="1">
        <v>-5.77714672544971E-7</v>
      </c>
      <c r="M50">
        <v>252695.26329679799</v>
      </c>
      <c r="P50">
        <v>1143211842.8078301</v>
      </c>
      <c r="Q50">
        <v>631635529.10839498</v>
      </c>
      <c r="R50" s="1">
        <v>2.3648317437619E-7</v>
      </c>
      <c r="S50" s="1">
        <v>-4.3253021431155498E-7</v>
      </c>
      <c r="T50">
        <v>761487.16142646305</v>
      </c>
      <c r="W50">
        <v>840180346.53447998</v>
      </c>
      <c r="X50">
        <v>385160789.52074498</v>
      </c>
      <c r="Y50" s="1">
        <v>-1.38001269078814E-6</v>
      </c>
      <c r="Z50" s="1">
        <v>-6.2165418057702503E-7</v>
      </c>
      <c r="AA50">
        <v>526910.91173216398</v>
      </c>
    </row>
    <row r="51" spans="2:27" x14ac:dyDescent="0.25">
      <c r="B51">
        <v>632405277.30473697</v>
      </c>
      <c r="C51">
        <v>290488319.24523598</v>
      </c>
      <c r="D51">
        <v>-952533.21547049005</v>
      </c>
      <c r="E51">
        <v>114005.982228168</v>
      </c>
      <c r="F51">
        <v>396437.51699388499</v>
      </c>
      <c r="I51">
        <v>379659177.47314399</v>
      </c>
      <c r="J51">
        <v>137148896.415335</v>
      </c>
      <c r="K51">
        <v>-530423.63424078096</v>
      </c>
      <c r="L51">
        <v>88286.734495972501</v>
      </c>
      <c r="M51">
        <v>244661.65599164</v>
      </c>
      <c r="P51">
        <v>1107084317.4951301</v>
      </c>
      <c r="Q51">
        <v>613846016.196787</v>
      </c>
      <c r="R51">
        <v>-1509166.2235999899</v>
      </c>
      <c r="S51">
        <v>179387.09437194801</v>
      </c>
      <c r="T51">
        <v>749587.88324754802</v>
      </c>
      <c r="W51">
        <v>813907290.82374501</v>
      </c>
      <c r="X51">
        <v>375150447.20225799</v>
      </c>
      <c r="Y51">
        <v>-1270261.84162772</v>
      </c>
      <c r="Z51">
        <v>147099.24050634701</v>
      </c>
      <c r="AA51">
        <v>514309.329153453</v>
      </c>
    </row>
    <row r="52" spans="2:27" x14ac:dyDescent="0.25">
      <c r="B52">
        <v>564816013.93282604</v>
      </c>
      <c r="C52">
        <v>263585435.163286</v>
      </c>
      <c r="D52">
        <v>-117589.088988915</v>
      </c>
      <c r="E52">
        <v>99412.336762594598</v>
      </c>
      <c r="F52">
        <v>236439.88885744501</v>
      </c>
      <c r="I52">
        <v>338694800.58110303</v>
      </c>
      <c r="J52">
        <v>125331664.939559</v>
      </c>
      <c r="K52">
        <v>96771.282125783197</v>
      </c>
      <c r="L52">
        <v>96057.136007060093</v>
      </c>
      <c r="M52">
        <v>148373.88000642901</v>
      </c>
      <c r="P52">
        <v>988984179.54582906</v>
      </c>
      <c r="Q52">
        <v>554131280.91403306</v>
      </c>
      <c r="R52">
        <v>-178781.54791298599</v>
      </c>
      <c r="S52">
        <v>145796.20978876599</v>
      </c>
      <c r="T52">
        <v>484684.246167003</v>
      </c>
      <c r="W52">
        <v>727431990.90964496</v>
      </c>
      <c r="X52">
        <v>340574971.43492103</v>
      </c>
      <c r="Y52">
        <v>-140263.54531319099</v>
      </c>
      <c r="Z52">
        <v>129195.764493378</v>
      </c>
      <c r="AA52">
        <v>316666.42500902101</v>
      </c>
    </row>
    <row r="53" spans="2:27" x14ac:dyDescent="0.25">
      <c r="B53">
        <v>437381692.32952398</v>
      </c>
      <c r="C53">
        <v>209789177.61524701</v>
      </c>
      <c r="D53">
        <v>2928669.7402904802</v>
      </c>
      <c r="E53">
        <v>-59819.256050828801</v>
      </c>
      <c r="F53">
        <v>29822.4801211964</v>
      </c>
      <c r="I53">
        <v>261625215.28402299</v>
      </c>
      <c r="J53">
        <v>100750076.13116699</v>
      </c>
      <c r="K53">
        <v>2120292.4516149801</v>
      </c>
      <c r="L53">
        <v>6691.1409911968403</v>
      </c>
      <c r="M53">
        <v>17437.3761419119</v>
      </c>
      <c r="P53">
        <v>766265571.30327904</v>
      </c>
      <c r="Q53">
        <v>437472884.50514603</v>
      </c>
      <c r="R53">
        <v>4632296.4047317598</v>
      </c>
      <c r="S53">
        <v>-110394.79845404001</v>
      </c>
      <c r="T53">
        <v>107551.603093896</v>
      </c>
      <c r="W53">
        <v>563368144.132815</v>
      </c>
      <c r="X53">
        <v>270822512.81946599</v>
      </c>
      <c r="Y53">
        <v>3922730.1766697899</v>
      </c>
      <c r="Z53">
        <v>-79312.961499953293</v>
      </c>
      <c r="AA53">
        <v>56897.9621958473</v>
      </c>
    </row>
    <row r="54" spans="2:27" x14ac:dyDescent="0.25">
      <c r="B54">
        <v>245785820.50697699</v>
      </c>
      <c r="C54">
        <v>125208612.77100299</v>
      </c>
      <c r="D54">
        <v>6760359.5159391798</v>
      </c>
      <c r="E54">
        <v>-345455.88575638901</v>
      </c>
      <c r="F54">
        <v>-4759.9913377662297</v>
      </c>
      <c r="I54">
        <v>146151769.51950499</v>
      </c>
      <c r="J54">
        <v>61030751.031443998</v>
      </c>
      <c r="K54">
        <v>4550719.20364324</v>
      </c>
      <c r="L54">
        <v>-159881.20219720699</v>
      </c>
      <c r="M54">
        <v>-10449.9832629105</v>
      </c>
      <c r="P54">
        <v>431692599.56673902</v>
      </c>
      <c r="Q54">
        <v>257388312.49947199</v>
      </c>
      <c r="R54">
        <v>10641057.756887101</v>
      </c>
      <c r="S54">
        <v>-579454.32267602696</v>
      </c>
      <c r="T54">
        <v>18148.420833264099</v>
      </c>
      <c r="W54">
        <v>316062578.86827701</v>
      </c>
      <c r="X54">
        <v>160722668.382379</v>
      </c>
      <c r="Y54">
        <v>8928653.9641279094</v>
      </c>
      <c r="Z54">
        <v>-438754.82067243999</v>
      </c>
      <c r="AA54">
        <v>-3977.4346441141502</v>
      </c>
    </row>
    <row r="55" spans="2:27" x14ac:dyDescent="0.25">
      <c r="B55">
        <v>11154133.7538899</v>
      </c>
      <c r="C55">
        <v>19500134.512219202</v>
      </c>
      <c r="D55">
        <v>8466818.7924591191</v>
      </c>
      <c r="E55">
        <v>-469975.29709096299</v>
      </c>
      <c r="F55">
        <v>-57226.545886405002</v>
      </c>
      <c r="I55">
        <v>5283029.1463576201</v>
      </c>
      <c r="J55">
        <v>10842140.678636</v>
      </c>
      <c r="K55">
        <v>5599729.96774879</v>
      </c>
      <c r="L55">
        <v>-231441.57955140801</v>
      </c>
      <c r="M55">
        <v>-29968.482107583499</v>
      </c>
      <c r="P55">
        <v>22707443.8619183</v>
      </c>
      <c r="Q55">
        <v>34493630.477857403</v>
      </c>
      <c r="R55">
        <v>13319888.0894241</v>
      </c>
      <c r="S55">
        <v>-791841.90800043801</v>
      </c>
      <c r="T55">
        <v>-79918.145421496403</v>
      </c>
      <c r="W55">
        <v>13583557.695946701</v>
      </c>
      <c r="X55">
        <v>23178962.959563199</v>
      </c>
      <c r="Y55">
        <v>11100497.4699174</v>
      </c>
      <c r="Z55">
        <v>-596030.34521172196</v>
      </c>
      <c r="AA55">
        <v>-58734.2701836591</v>
      </c>
    </row>
    <row r="56" spans="2:27" s="2" customFormat="1" x14ac:dyDescent="0.25">
      <c r="B56" s="2">
        <v>10853204.313259499</v>
      </c>
      <c r="C56" s="2">
        <v>19323054.0870094</v>
      </c>
      <c r="D56" s="58">
        <v>1.2323580449447E-6</v>
      </c>
      <c r="E56" s="2">
        <v>481370.13531687099</v>
      </c>
      <c r="F56" s="58">
        <v>2.0431180018931602E-6</v>
      </c>
      <c r="I56" s="2">
        <v>5107313.3103046501</v>
      </c>
      <c r="J56" s="2">
        <v>10754718.8549715</v>
      </c>
      <c r="K56" s="58">
        <v>2.0976585801690801E-7</v>
      </c>
      <c r="L56" s="2">
        <v>238567.31773745001</v>
      </c>
      <c r="M56" s="58">
        <v>-1.1977317626588E-6</v>
      </c>
      <c r="P56" s="2">
        <v>22155358.057963699</v>
      </c>
      <c r="Q56" s="2">
        <v>34125564.045185402</v>
      </c>
      <c r="R56" s="58">
        <v>4.6647619456052801E-7</v>
      </c>
      <c r="S56" s="2">
        <v>813173.02695771004</v>
      </c>
      <c r="T56" s="58">
        <v>1.17867602966726E-6</v>
      </c>
      <c r="W56" s="2">
        <v>13174359.610355999</v>
      </c>
      <c r="X56" s="2">
        <v>22932666.368979398</v>
      </c>
      <c r="Y56" s="58">
        <v>2.8668728191405498E-7</v>
      </c>
      <c r="Z56" s="2">
        <v>609405.21725423401</v>
      </c>
      <c r="AA56" s="58">
        <v>2.0894076442345998E-6</v>
      </c>
    </row>
    <row r="57" spans="2:27" s="2" customFormat="1" x14ac:dyDescent="0.25">
      <c r="B57" s="2">
        <v>240115451.788638</v>
      </c>
      <c r="C57" s="2">
        <v>122878628.18525299</v>
      </c>
      <c r="D57" s="58">
        <v>1.0963631211779999E-6</v>
      </c>
      <c r="E57" s="2">
        <v>348712.56148446898</v>
      </c>
      <c r="F57" s="58">
        <v>-7.0972600951790799E-7</v>
      </c>
      <c r="I57" s="2">
        <v>142651382.524497</v>
      </c>
      <c r="J57" s="2">
        <v>59948772.039726101</v>
      </c>
      <c r="K57" s="58">
        <v>1.0218354873359199E-7</v>
      </c>
      <c r="L57" s="2">
        <v>161704.996060915</v>
      </c>
      <c r="M57" s="58">
        <v>-2.4852852220647E-7</v>
      </c>
      <c r="P57" s="2">
        <v>422432576.315669</v>
      </c>
      <c r="Q57" s="2">
        <v>252690074.63846001</v>
      </c>
      <c r="R57" s="58">
        <v>-3.5052653402090099E-7</v>
      </c>
      <c r="S57" s="2">
        <v>592146.03999416297</v>
      </c>
      <c r="T57" s="58">
        <v>1.4710531104356099E-6</v>
      </c>
      <c r="W57" s="2">
        <v>308438195.72354698</v>
      </c>
      <c r="X57" s="2">
        <v>157613845.221212</v>
      </c>
      <c r="Y57" s="58">
        <v>1.6984922694973601E-6</v>
      </c>
      <c r="Z57" s="2">
        <v>443867.64909735299</v>
      </c>
      <c r="AA57" s="58">
        <v>-1.5212062862701699E-6</v>
      </c>
    </row>
    <row r="58" spans="2:27" s="2" customFormat="1" x14ac:dyDescent="0.25">
      <c r="B58" s="2">
        <v>433230728.51001602</v>
      </c>
      <c r="C58" s="2">
        <v>208304111.022544</v>
      </c>
      <c r="D58" s="58">
        <v>9.6381745606777301E-7</v>
      </c>
      <c r="E58" s="2">
        <v>90116.093097089004</v>
      </c>
      <c r="F58" s="58">
        <v>-1.5249097486957899E-6</v>
      </c>
      <c r="I58" s="2">
        <v>258985886.382287</v>
      </c>
      <c r="J58" s="2">
        <v>100119723.99758901</v>
      </c>
      <c r="K58" s="58">
        <v>2.7215191948926102E-6</v>
      </c>
      <c r="L58" s="2">
        <v>11578.7168547481</v>
      </c>
      <c r="M58" s="58">
        <v>8.5444480646401601E-7</v>
      </c>
      <c r="P58" s="2">
        <v>760242658.17942703</v>
      </c>
      <c r="Q58" s="2">
        <v>434775397.663468</v>
      </c>
      <c r="R58" s="58">
        <v>-1.0971323263220301E-6</v>
      </c>
      <c r="S58" s="2">
        <v>170020.32785413999</v>
      </c>
      <c r="T58" s="58">
        <v>1.4545657904818701E-6</v>
      </c>
      <c r="W58" s="2">
        <v>557538399.30092597</v>
      </c>
      <c r="X58" s="2">
        <v>268806473.49733001</v>
      </c>
      <c r="Y58" s="58">
        <v>2.2166341295815098E-6</v>
      </c>
      <c r="Z58" s="2">
        <v>116947.771025968</v>
      </c>
      <c r="AA58" s="58">
        <v>-1.1133524822071201E-6</v>
      </c>
    </row>
    <row r="59" spans="2:27" s="2" customFormat="1" x14ac:dyDescent="0.25">
      <c r="B59" s="2">
        <v>567921697.44509804</v>
      </c>
      <c r="C59" s="2">
        <v>265479861.43575099</v>
      </c>
      <c r="D59" s="58">
        <v>2.3169086489360801E-6</v>
      </c>
      <c r="E59" s="2">
        <v>-72825.745842586097</v>
      </c>
      <c r="F59" s="58">
        <v>-2.1746236598119102E-6</v>
      </c>
      <c r="I59" s="2">
        <v>340530659.63148898</v>
      </c>
      <c r="J59" s="2">
        <v>126393152.365527</v>
      </c>
      <c r="K59" s="58">
        <v>5.1344613893888901E-7</v>
      </c>
      <c r="L59" s="2">
        <v>-79769.693252678393</v>
      </c>
      <c r="M59" s="58">
        <v>-1.23705831356347E-7</v>
      </c>
      <c r="P59" s="2">
        <v>996153620.17086804</v>
      </c>
      <c r="Q59" s="2">
        <v>558795240.85285604</v>
      </c>
      <c r="R59" s="58">
        <v>9.7892188932746691E-7</v>
      </c>
      <c r="S59" s="2">
        <v>-100508.743647497</v>
      </c>
      <c r="T59" s="58">
        <v>2.7969363145530198E-6</v>
      </c>
      <c r="W59" s="2">
        <v>731214058.88599098</v>
      </c>
      <c r="X59" s="2">
        <v>343106329.02389902</v>
      </c>
      <c r="Y59" s="58">
        <v>5.3916301112622001E-7</v>
      </c>
      <c r="Z59" s="2">
        <v>-94194.742486819698</v>
      </c>
      <c r="AA59" s="58">
        <v>-1.19736068882048E-6</v>
      </c>
    </row>
    <row r="60" spans="2:27" s="2" customFormat="1" x14ac:dyDescent="0.25">
      <c r="B60" s="2">
        <v>642875254.61277699</v>
      </c>
      <c r="C60" s="2">
        <v>295727210.790582</v>
      </c>
      <c r="D60" s="58">
        <v>-8.2911356003023697E-8</v>
      </c>
      <c r="E60" s="2">
        <v>-104724.18897039699</v>
      </c>
      <c r="F60" s="58">
        <v>-1.0914802714978601E-6</v>
      </c>
      <c r="I60" s="2">
        <v>386031618.01256502</v>
      </c>
      <c r="J60" s="2">
        <v>139840904.64640799</v>
      </c>
      <c r="K60" s="58">
        <v>-2.1221558199613402E-6</v>
      </c>
      <c r="L60" s="2">
        <v>-82477.402284472599</v>
      </c>
      <c r="M60" s="58">
        <v>2.6927892804451398E-7</v>
      </c>
      <c r="P60" s="2">
        <v>1127605505.6045499</v>
      </c>
      <c r="Q60" s="2">
        <v>625849700.89966702</v>
      </c>
      <c r="R60" s="58">
        <v>4.7543962864438097E-6</v>
      </c>
      <c r="S60" s="2">
        <v>-160993.128200192</v>
      </c>
      <c r="T60" s="58">
        <v>2.46672061621211E-6</v>
      </c>
      <c r="W60" s="2">
        <v>827503061.10450006</v>
      </c>
      <c r="X60" s="2">
        <v>382188629.63069302</v>
      </c>
      <c r="Y60" s="58">
        <v>2.05957439902704E-6</v>
      </c>
      <c r="Z60" s="2">
        <v>-133680.09720165201</v>
      </c>
      <c r="AA60" s="58">
        <v>4.9383061195840096E-7</v>
      </c>
    </row>
    <row r="61" spans="2:27" s="2" customFormat="1" x14ac:dyDescent="0.25">
      <c r="B61" s="2">
        <v>666466643.00765002</v>
      </c>
      <c r="C61" s="2">
        <v>304898776.383955</v>
      </c>
      <c r="D61" s="58">
        <v>-1.1295090871499301E-6</v>
      </c>
      <c r="E61" s="58">
        <v>-1.00419674708974E-6</v>
      </c>
      <c r="F61" s="58">
        <v>-1.50501637108391E-6</v>
      </c>
      <c r="I61" s="2">
        <v>400362738.29928499</v>
      </c>
      <c r="J61" s="2">
        <v>143807701.15764099</v>
      </c>
      <c r="K61" s="58">
        <v>-1.5197243783404699E-6</v>
      </c>
      <c r="L61" s="58">
        <v>-1.28694318846101E-6</v>
      </c>
      <c r="M61" s="58">
        <v>1.07337177723821E-6</v>
      </c>
      <c r="P61" s="2">
        <v>1168931421.9658</v>
      </c>
      <c r="Q61" s="2">
        <v>646473960.01536906</v>
      </c>
      <c r="R61" s="58">
        <v>3.6947747048543499E-6</v>
      </c>
      <c r="S61" s="58">
        <v>-1.69142003869638E-6</v>
      </c>
      <c r="T61" s="58">
        <v>-3.3410506148356902E-6</v>
      </c>
      <c r="W61" s="2">
        <v>857673489.30617201</v>
      </c>
      <c r="X61" s="2">
        <v>393961931.36443299</v>
      </c>
      <c r="Y61" s="58">
        <v>8.4311079717736003E-7</v>
      </c>
      <c r="Z61" s="58">
        <v>-1.6546800907235601E-7</v>
      </c>
      <c r="AA61" s="58">
        <v>3.4562890505185398E-7</v>
      </c>
    </row>
    <row r="62" spans="2:27" s="2" customFormat="1" x14ac:dyDescent="0.25">
      <c r="B62" s="2">
        <v>642875254.61277699</v>
      </c>
      <c r="C62" s="2">
        <v>295727210.79057002</v>
      </c>
      <c r="D62" s="58">
        <v>-2.0991265046177398E-6</v>
      </c>
      <c r="E62" s="2">
        <v>104724.188970045</v>
      </c>
      <c r="F62" s="58">
        <v>1.28081228467636E-6</v>
      </c>
      <c r="I62" s="2">
        <v>386031618.01253802</v>
      </c>
      <c r="J62" s="2">
        <v>139840904.64638299</v>
      </c>
      <c r="K62" s="58">
        <v>-1.3234803191153301E-6</v>
      </c>
      <c r="L62" s="2">
        <v>82477.402285014206</v>
      </c>
      <c r="M62" s="58">
        <v>1.7911588656716099E-7</v>
      </c>
      <c r="P62" s="2">
        <v>1127605505.6046801</v>
      </c>
      <c r="Q62" s="2">
        <v>625849700.89974701</v>
      </c>
      <c r="R62" s="58">
        <v>-4.4891512516187504E-6</v>
      </c>
      <c r="S62" s="2">
        <v>160993.12820216099</v>
      </c>
      <c r="T62" s="58">
        <v>-2.6754096325021199E-6</v>
      </c>
      <c r="W62" s="2">
        <v>827503061.10460806</v>
      </c>
      <c r="X62" s="2">
        <v>382188629.63075602</v>
      </c>
      <c r="Y62" s="58">
        <v>-2.14615283766761E-6</v>
      </c>
      <c r="Z62" s="2">
        <v>133680.09720218601</v>
      </c>
      <c r="AA62" s="58">
        <v>-2.6341258489992499E-6</v>
      </c>
    </row>
    <row r="63" spans="2:27" s="2" customFormat="1" x14ac:dyDescent="0.25">
      <c r="B63" s="2">
        <v>567921697.44514096</v>
      </c>
      <c r="C63" s="2">
        <v>265479861.43577099</v>
      </c>
      <c r="D63" s="58">
        <v>-1.28246028907597E-6</v>
      </c>
      <c r="E63" s="2">
        <v>72825.745844126999</v>
      </c>
      <c r="F63" s="58">
        <v>2.5266490411013399E-6</v>
      </c>
      <c r="I63" s="2">
        <v>340530659.631464</v>
      </c>
      <c r="J63" s="2">
        <v>126393152.365511</v>
      </c>
      <c r="K63" s="58">
        <v>1.79528069566004E-6</v>
      </c>
      <c r="L63" s="2">
        <v>79769.693253169797</v>
      </c>
      <c r="M63" s="58">
        <v>7.8715675044804801E-7</v>
      </c>
      <c r="P63" s="2">
        <v>996153620.17098796</v>
      </c>
      <c r="Q63" s="2">
        <v>558795240.85294604</v>
      </c>
      <c r="R63" s="58">
        <v>-2.5682311388663901E-6</v>
      </c>
      <c r="S63" s="2">
        <v>100508.743647165</v>
      </c>
      <c r="T63" s="58">
        <v>1.5347613953054E-6</v>
      </c>
      <c r="W63" s="2">
        <v>731214058.88605595</v>
      </c>
      <c r="X63" s="2">
        <v>343106329.02393699</v>
      </c>
      <c r="Y63" s="58">
        <v>-3.4564145607873802E-6</v>
      </c>
      <c r="Z63" s="2">
        <v>94194.742487312105</v>
      </c>
      <c r="AA63" s="58">
        <v>2.2075255401432501E-6</v>
      </c>
    </row>
    <row r="64" spans="2:27" s="2" customFormat="1" x14ac:dyDescent="0.25">
      <c r="B64" s="2">
        <v>433230728.51009297</v>
      </c>
      <c r="C64" s="2">
        <v>208304111.02259499</v>
      </c>
      <c r="D64" s="58">
        <v>1.02147350844461E-6</v>
      </c>
      <c r="E64" s="2">
        <v>-90116.093096933706</v>
      </c>
      <c r="F64" s="58">
        <v>-1.26456143334508E-7</v>
      </c>
      <c r="I64" s="2">
        <v>258985886.38225299</v>
      </c>
      <c r="J64" s="2">
        <v>100119723.997575</v>
      </c>
      <c r="K64" s="58">
        <v>4.4348018946038802E-7</v>
      </c>
      <c r="L64" s="2">
        <v>-11578.716854743499</v>
      </c>
      <c r="M64" s="58">
        <v>1.0865624062716999E-6</v>
      </c>
      <c r="P64" s="2">
        <v>760242658.17946696</v>
      </c>
      <c r="Q64" s="2">
        <v>434775397.66348499</v>
      </c>
      <c r="R64" s="58">
        <v>-1.34494257508777E-6</v>
      </c>
      <c r="S64" s="2">
        <v>-170020.327854431</v>
      </c>
      <c r="T64" s="58">
        <v>-1.1261436156928499E-6</v>
      </c>
      <c r="W64" s="2">
        <v>557538399.30101001</v>
      </c>
      <c r="X64" s="2">
        <v>268806473.49737698</v>
      </c>
      <c r="Y64" s="58">
        <v>-1.3697481335839299E-6</v>
      </c>
      <c r="Z64" s="2">
        <v>-116947.771025765</v>
      </c>
      <c r="AA64" s="58">
        <v>6.9952511694282304E-7</v>
      </c>
    </row>
    <row r="65" spans="2:27" s="2" customFormat="1" x14ac:dyDescent="0.25">
      <c r="B65" s="2">
        <v>240115451.78867701</v>
      </c>
      <c r="C65" s="2">
        <v>122878628.185279</v>
      </c>
      <c r="D65" s="58">
        <v>-1.0328949429094799E-7</v>
      </c>
      <c r="E65" s="2">
        <v>-348712.56148567499</v>
      </c>
      <c r="F65" s="58">
        <v>-1.1180345609318501E-6</v>
      </c>
      <c r="I65" s="2">
        <v>142651382.52446601</v>
      </c>
      <c r="J65" s="2">
        <v>59948772.0397081</v>
      </c>
      <c r="K65" s="58">
        <v>-7.4617673817556404E-7</v>
      </c>
      <c r="L65" s="2">
        <v>-161704.99606130601</v>
      </c>
      <c r="M65" s="58">
        <v>-8.1342841440346103E-7</v>
      </c>
      <c r="P65" s="2">
        <v>422432576.31566697</v>
      </c>
      <c r="Q65" s="2">
        <v>252690074.63845599</v>
      </c>
      <c r="R65" s="58">
        <v>-5.3455005399882804E-7</v>
      </c>
      <c r="S65" s="2">
        <v>-592146.03999511595</v>
      </c>
      <c r="T65" s="58">
        <v>4.8568472266197205E-7</v>
      </c>
      <c r="W65" s="2">
        <v>308438195.72362399</v>
      </c>
      <c r="X65" s="2">
        <v>157613845.221257</v>
      </c>
      <c r="Y65" s="58">
        <v>4.9052323447540402E-7</v>
      </c>
      <c r="Z65" s="2">
        <v>-443867.64909833297</v>
      </c>
      <c r="AA65" s="58">
        <v>-7.1242538979277001E-8</v>
      </c>
    </row>
    <row r="66" spans="2:27" s="2" customFormat="1" x14ac:dyDescent="0.25">
      <c r="B66" s="2">
        <v>10853204.313259101</v>
      </c>
      <c r="C66" s="2">
        <v>19323054.087009601</v>
      </c>
      <c r="D66" s="58">
        <v>-1.9070575945079299E-6</v>
      </c>
      <c r="E66" s="2">
        <v>-481370.13531572197</v>
      </c>
      <c r="F66" s="58">
        <v>1.8014543456956699E-7</v>
      </c>
      <c r="I66" s="2">
        <v>5107313.3103045998</v>
      </c>
      <c r="J66" s="2">
        <v>10754718.8549728</v>
      </c>
      <c r="K66" s="58">
        <v>-1.90173159353435E-6</v>
      </c>
      <c r="L66" s="2">
        <v>-238567.31773581699</v>
      </c>
      <c r="M66" s="58">
        <v>-5.7902070693671697E-8</v>
      </c>
      <c r="P66" s="2">
        <v>22155358.057963099</v>
      </c>
      <c r="Q66" s="2">
        <v>34125564.045185499</v>
      </c>
      <c r="R66" s="58">
        <v>-1.7534184735268401E-6</v>
      </c>
      <c r="S66" s="2">
        <v>-813173.02695514006</v>
      </c>
      <c r="T66" s="58">
        <v>-2.0995503291487699E-7</v>
      </c>
      <c r="W66" s="2">
        <v>13174359.6103554</v>
      </c>
      <c r="X66" s="2">
        <v>22932666.3689766</v>
      </c>
      <c r="Y66" s="58">
        <v>-2.4620967451482999E-6</v>
      </c>
      <c r="Z66" s="2">
        <v>-609405.21725258802</v>
      </c>
      <c r="AA66" s="58">
        <v>1.0984658729285E-6</v>
      </c>
    </row>
    <row r="67" spans="2:27" x14ac:dyDescent="0.25">
      <c r="B67">
        <v>11154133.7538893</v>
      </c>
      <c r="C67">
        <v>19500134.512218799</v>
      </c>
      <c r="D67">
        <v>8466818.7924576607</v>
      </c>
      <c r="E67">
        <v>469975.29709218402</v>
      </c>
      <c r="F67">
        <v>57226.5458882979</v>
      </c>
      <c r="I67">
        <v>5283029.1463580299</v>
      </c>
      <c r="J67">
        <v>10842140.6786364</v>
      </c>
      <c r="K67">
        <v>5599729.9677505996</v>
      </c>
      <c r="L67">
        <v>231441.579552346</v>
      </c>
      <c r="M67">
        <v>29968.482108202501</v>
      </c>
      <c r="P67">
        <v>22707443.8619176</v>
      </c>
      <c r="Q67">
        <v>34493630.477857098</v>
      </c>
      <c r="R67">
        <v>13319888.089425899</v>
      </c>
      <c r="S67">
        <v>791841.90800270997</v>
      </c>
      <c r="T67">
        <v>79918.145423510199</v>
      </c>
      <c r="W67">
        <v>13583557.695945799</v>
      </c>
      <c r="X67">
        <v>23178962.959562</v>
      </c>
      <c r="Y67">
        <v>11100497.4699148</v>
      </c>
      <c r="Z67">
        <v>596030.34521395306</v>
      </c>
      <c r="AA67">
        <v>58734.2701832772</v>
      </c>
    </row>
    <row r="68" spans="2:27" x14ac:dyDescent="0.25">
      <c r="B68">
        <v>245785820.50697401</v>
      </c>
      <c r="C68">
        <v>125208612.770996</v>
      </c>
      <c r="D68">
        <v>6760359.5159356901</v>
      </c>
      <c r="E68">
        <v>345455.88575566601</v>
      </c>
      <c r="F68">
        <v>4759.9913381814004</v>
      </c>
      <c r="I68">
        <v>146151769.519528</v>
      </c>
      <c r="J68">
        <v>61030751.031456999</v>
      </c>
      <c r="K68">
        <v>4550719.2036437197</v>
      </c>
      <c r="L68">
        <v>159881.20219701499</v>
      </c>
      <c r="M68">
        <v>10449.983262981899</v>
      </c>
      <c r="P68">
        <v>431692599.56678402</v>
      </c>
      <c r="Q68">
        <v>257388312.499504</v>
      </c>
      <c r="R68">
        <v>10641057.756887101</v>
      </c>
      <c r="S68">
        <v>579454.32267565501</v>
      </c>
      <c r="T68">
        <v>-18148.4208351751</v>
      </c>
      <c r="W68">
        <v>316062578.86830097</v>
      </c>
      <c r="X68">
        <v>160722668.38238999</v>
      </c>
      <c r="Y68">
        <v>8928653.9641271103</v>
      </c>
      <c r="Z68">
        <v>438754.82067172398</v>
      </c>
      <c r="AA68">
        <v>3977.4346470138998</v>
      </c>
    </row>
    <row r="69" spans="2:27" x14ac:dyDescent="0.25">
      <c r="B69">
        <v>437381692.32953</v>
      </c>
      <c r="C69">
        <v>209789177.615242</v>
      </c>
      <c r="D69">
        <v>2928669.7402915801</v>
      </c>
      <c r="E69">
        <v>59819.256051158103</v>
      </c>
      <c r="F69">
        <v>-29822.480118424301</v>
      </c>
      <c r="I69">
        <v>261625215.28404099</v>
      </c>
      <c r="J69">
        <v>100750076.131175</v>
      </c>
      <c r="K69">
        <v>2120292.4516162202</v>
      </c>
      <c r="L69">
        <v>-6691.1409910230104</v>
      </c>
      <c r="M69">
        <v>-17437.3761417106</v>
      </c>
      <c r="P69">
        <v>766265571.30335295</v>
      </c>
      <c r="Q69">
        <v>437472884.50520003</v>
      </c>
      <c r="R69">
        <v>4632296.4047284396</v>
      </c>
      <c r="S69">
        <v>110394.79845538099</v>
      </c>
      <c r="T69">
        <v>-107551.603093243</v>
      </c>
      <c r="W69">
        <v>563368144.13282299</v>
      </c>
      <c r="X69">
        <v>270822512.819471</v>
      </c>
      <c r="Y69">
        <v>3922730.17667299</v>
      </c>
      <c r="Z69">
        <v>79312.961499860103</v>
      </c>
      <c r="AA69">
        <v>-56897.962192923202</v>
      </c>
    </row>
    <row r="70" spans="2:27" x14ac:dyDescent="0.25">
      <c r="B70">
        <v>564816013.93287301</v>
      </c>
      <c r="C70">
        <v>263585435.16331699</v>
      </c>
      <c r="D70">
        <v>-117589.088981364</v>
      </c>
      <c r="E70">
        <v>-99412.336762623498</v>
      </c>
      <c r="F70">
        <v>-236439.88885518699</v>
      </c>
      <c r="I70">
        <v>338694800.58114398</v>
      </c>
      <c r="J70">
        <v>125331664.939583</v>
      </c>
      <c r="K70">
        <v>96771.282128843595</v>
      </c>
      <c r="L70">
        <v>-96057.136006679299</v>
      </c>
      <c r="M70">
        <v>-148373.88000582901</v>
      </c>
      <c r="P70">
        <v>988984179.54586804</v>
      </c>
      <c r="Q70">
        <v>554131280.914047</v>
      </c>
      <c r="R70">
        <v>-178781.54791232699</v>
      </c>
      <c r="S70">
        <v>-145796.20979233901</v>
      </c>
      <c r="T70">
        <v>-484684.24616203498</v>
      </c>
      <c r="W70">
        <v>727431990.90958595</v>
      </c>
      <c r="X70">
        <v>340574971.43488401</v>
      </c>
      <c r="Y70">
        <v>-140263.54531089799</v>
      </c>
      <c r="Z70">
        <v>-129195.764493738</v>
      </c>
      <c r="AA70">
        <v>-316666.42500611499</v>
      </c>
    </row>
    <row r="71" spans="2:27" x14ac:dyDescent="0.25">
      <c r="B71">
        <v>632405277.30471504</v>
      </c>
      <c r="C71">
        <v>290488319.24522799</v>
      </c>
      <c r="D71">
        <v>-952533.21546800598</v>
      </c>
      <c r="E71">
        <v>-114005.982227816</v>
      </c>
      <c r="F71">
        <v>-396437.51699657203</v>
      </c>
      <c r="I71">
        <v>379659177.47321099</v>
      </c>
      <c r="J71">
        <v>137148896.41537899</v>
      </c>
      <c r="K71">
        <v>-530423.63424018002</v>
      </c>
      <c r="L71">
        <v>-88286.7344961575</v>
      </c>
      <c r="M71">
        <v>-244661.65599342299</v>
      </c>
      <c r="P71">
        <v>1107084317.4951999</v>
      </c>
      <c r="Q71">
        <v>613846016.19683504</v>
      </c>
      <c r="R71">
        <v>-1509166.22359232</v>
      </c>
      <c r="S71">
        <v>-179387.09436846501</v>
      </c>
      <c r="T71">
        <v>-749587.88324774895</v>
      </c>
      <c r="W71">
        <v>813907290.82371199</v>
      </c>
      <c r="X71">
        <v>375150447.20224398</v>
      </c>
      <c r="Y71">
        <v>-1270261.84162314</v>
      </c>
      <c r="Z71">
        <v>-147099.24050465599</v>
      </c>
      <c r="AA71">
        <v>-514309.32915186603</v>
      </c>
    </row>
    <row r="72" spans="2:27" x14ac:dyDescent="0.25">
      <c r="B72">
        <v>653092862.33520699</v>
      </c>
      <c r="C72">
        <v>298358724.33339602</v>
      </c>
      <c r="D72" s="1">
        <v>-2.6734851417131701E-6</v>
      </c>
      <c r="E72" s="1">
        <v>-2.73314071819186E-7</v>
      </c>
      <c r="F72">
        <v>-403050.02005263203</v>
      </c>
      <c r="I72">
        <v>392197868.32678902</v>
      </c>
      <c r="J72">
        <v>140487957.20589799</v>
      </c>
      <c r="K72" s="1">
        <v>-4.6252280299086098E-6</v>
      </c>
      <c r="L72" s="1">
        <v>-2.03388481168076E-7</v>
      </c>
      <c r="M72">
        <v>-252695.26329788199</v>
      </c>
      <c r="P72">
        <v>1143211842.80778</v>
      </c>
      <c r="Q72">
        <v>631635529.108356</v>
      </c>
      <c r="R72" s="1">
        <v>1.4882461982779201E-6</v>
      </c>
      <c r="S72" s="1">
        <v>-9.0847606770694298E-7</v>
      </c>
      <c r="T72">
        <v>-761487.16142176301</v>
      </c>
      <c r="W72">
        <v>840180346.53440905</v>
      </c>
      <c r="X72">
        <v>385160789.52070397</v>
      </c>
      <c r="Y72" s="1">
        <v>1.9448452803771901E-6</v>
      </c>
      <c r="Z72" s="1">
        <v>1.7022102838382101E-7</v>
      </c>
      <c r="AA72">
        <v>-526910.91173279297</v>
      </c>
    </row>
    <row r="73" spans="2:27" x14ac:dyDescent="0.25">
      <c r="B73">
        <v>632405277.30469799</v>
      </c>
      <c r="C73">
        <v>290488319.24521297</v>
      </c>
      <c r="D73">
        <v>952533.215468309</v>
      </c>
      <c r="E73">
        <v>114005.982228932</v>
      </c>
      <c r="F73">
        <v>-396437.51699647098</v>
      </c>
      <c r="I73">
        <v>379659177.47316098</v>
      </c>
      <c r="J73">
        <v>137148896.41534901</v>
      </c>
      <c r="K73">
        <v>530423.63423856604</v>
      </c>
      <c r="L73">
        <v>88286.734496569596</v>
      </c>
      <c r="M73">
        <v>-244661.65599106601</v>
      </c>
      <c r="P73">
        <v>1107084317.49508</v>
      </c>
      <c r="Q73">
        <v>613846016.19675601</v>
      </c>
      <c r="R73">
        <v>1509166.2235943801</v>
      </c>
      <c r="S73">
        <v>179387.09437251001</v>
      </c>
      <c r="T73">
        <v>-749587.883247989</v>
      </c>
      <c r="W73">
        <v>813907290.82366097</v>
      </c>
      <c r="X73">
        <v>375150447.202218</v>
      </c>
      <c r="Y73">
        <v>1270261.84162494</v>
      </c>
      <c r="Z73">
        <v>147099.24050635399</v>
      </c>
      <c r="AA73">
        <v>-514309.32915462501</v>
      </c>
    </row>
    <row r="74" spans="2:27" x14ac:dyDescent="0.25">
      <c r="B74">
        <v>564816013.93287694</v>
      </c>
      <c r="C74">
        <v>263585435.16332</v>
      </c>
      <c r="D74">
        <v>117589.088986431</v>
      </c>
      <c r="E74">
        <v>99412.336762644001</v>
      </c>
      <c r="F74">
        <v>-236439.88885580801</v>
      </c>
      <c r="I74">
        <v>338694800.58113003</v>
      </c>
      <c r="J74">
        <v>125331664.939576</v>
      </c>
      <c r="K74">
        <v>-96771.282125090307</v>
      </c>
      <c r="L74">
        <v>96057.136006201399</v>
      </c>
      <c r="M74">
        <v>-148373.88000683999</v>
      </c>
      <c r="P74">
        <v>988984179.54575706</v>
      </c>
      <c r="Q74">
        <v>554131280.91398895</v>
      </c>
      <c r="R74">
        <v>178781.54791011501</v>
      </c>
      <c r="S74">
        <v>145796.20978951899</v>
      </c>
      <c r="T74">
        <v>-484684.24616491603</v>
      </c>
      <c r="W74">
        <v>727431990.90960598</v>
      </c>
      <c r="X74">
        <v>340574971.43489999</v>
      </c>
      <c r="Y74">
        <v>140263.54531142599</v>
      </c>
      <c r="Z74">
        <v>129195.764494029</v>
      </c>
      <c r="AA74">
        <v>-316666.42501099303</v>
      </c>
    </row>
    <row r="75" spans="2:27" x14ac:dyDescent="0.25">
      <c r="B75">
        <v>437381692.32954198</v>
      </c>
      <c r="C75">
        <v>209789177.61525601</v>
      </c>
      <c r="D75">
        <v>-2928669.7402917701</v>
      </c>
      <c r="E75">
        <v>-59819.2560507831</v>
      </c>
      <c r="F75">
        <v>-29822.480119264001</v>
      </c>
      <c r="I75">
        <v>261625215.28401601</v>
      </c>
      <c r="J75">
        <v>100750076.131164</v>
      </c>
      <c r="K75">
        <v>-2120292.4516161801</v>
      </c>
      <c r="L75">
        <v>6691.1409909207296</v>
      </c>
      <c r="M75">
        <v>-17437.3761418094</v>
      </c>
      <c r="P75">
        <v>766265571.30323398</v>
      </c>
      <c r="Q75">
        <v>437472884.505117</v>
      </c>
      <c r="R75">
        <v>-4632296.4047355</v>
      </c>
      <c r="S75">
        <v>-110394.798454356</v>
      </c>
      <c r="T75">
        <v>-107551.603094836</v>
      </c>
      <c r="W75">
        <v>563368144.13287103</v>
      </c>
      <c r="X75">
        <v>270822512.81949902</v>
      </c>
      <c r="Y75">
        <v>-3922730.1766699199</v>
      </c>
      <c r="Z75">
        <v>-79312.961499580502</v>
      </c>
      <c r="AA75">
        <v>-56897.962194340398</v>
      </c>
    </row>
    <row r="76" spans="2:27" x14ac:dyDescent="0.25">
      <c r="B76">
        <v>245785820.50697201</v>
      </c>
      <c r="C76">
        <v>125208612.771001</v>
      </c>
      <c r="D76">
        <v>-6760359.5159378601</v>
      </c>
      <c r="E76">
        <v>-345455.88575660001</v>
      </c>
      <c r="F76">
        <v>4759.9913375754904</v>
      </c>
      <c r="I76">
        <v>146151769.51950699</v>
      </c>
      <c r="J76">
        <v>61030751.031445697</v>
      </c>
      <c r="K76">
        <v>-4550719.2036432503</v>
      </c>
      <c r="L76">
        <v>-159881.202197173</v>
      </c>
      <c r="M76">
        <v>10449.9832643344</v>
      </c>
      <c r="P76">
        <v>431692599.56673503</v>
      </c>
      <c r="Q76">
        <v>257388312.49947199</v>
      </c>
      <c r="R76">
        <v>-10641057.756889001</v>
      </c>
      <c r="S76">
        <v>-579454.32267651998</v>
      </c>
      <c r="T76">
        <v>-18148.4208334496</v>
      </c>
      <c r="W76">
        <v>316062578.868312</v>
      </c>
      <c r="X76">
        <v>160722668.38239601</v>
      </c>
      <c r="Y76">
        <v>-8928653.9641287997</v>
      </c>
      <c r="Z76">
        <v>-438754.820672945</v>
      </c>
      <c r="AA76">
        <v>3977.4346448635001</v>
      </c>
    </row>
    <row r="77" spans="2:27" x14ac:dyDescent="0.25">
      <c r="B77">
        <v>11154133.753889799</v>
      </c>
      <c r="C77">
        <v>19500134.512218799</v>
      </c>
      <c r="D77">
        <v>-8466818.7924585603</v>
      </c>
      <c r="E77">
        <v>-469975.29709065298</v>
      </c>
      <c r="F77">
        <v>57226.545887889697</v>
      </c>
      <c r="I77">
        <v>5283029.1463580905</v>
      </c>
      <c r="J77">
        <v>10842140.6786358</v>
      </c>
      <c r="K77">
        <v>-5599729.9677491495</v>
      </c>
      <c r="L77">
        <v>-231441.57955119299</v>
      </c>
      <c r="M77">
        <v>29968.482105830601</v>
      </c>
      <c r="P77">
        <v>22707443.861919001</v>
      </c>
      <c r="Q77">
        <v>34493630.477857001</v>
      </c>
      <c r="R77">
        <v>-13319888.0894267</v>
      </c>
      <c r="S77">
        <v>-791841.90800013603</v>
      </c>
      <c r="T77">
        <v>79918.145423145193</v>
      </c>
      <c r="W77">
        <v>13583557.695947001</v>
      </c>
      <c r="X77">
        <v>23178962.959563401</v>
      </c>
      <c r="Y77">
        <v>-11100497.4699207</v>
      </c>
      <c r="Z77">
        <v>-596030.34521149402</v>
      </c>
      <c r="AA77">
        <v>58734.270183421402</v>
      </c>
    </row>
    <row r="78" spans="2:27" x14ac:dyDescent="0.25">
      <c r="B78">
        <v>13107947.5955364</v>
      </c>
      <c r="C78">
        <v>20356431.655111302</v>
      </c>
      <c r="D78">
        <v>17809017.175967701</v>
      </c>
      <c r="E78">
        <v>479549.07798871899</v>
      </c>
      <c r="F78">
        <v>172529.075899088</v>
      </c>
      <c r="I78">
        <v>6478912.8176739998</v>
      </c>
      <c r="J78">
        <v>11274310.330693001</v>
      </c>
      <c r="K78">
        <v>11905993.5814151</v>
      </c>
      <c r="L78">
        <v>228577.00506181299</v>
      </c>
      <c r="M78">
        <v>76010.672961736796</v>
      </c>
      <c r="P78">
        <v>25973556.021530099</v>
      </c>
      <c r="Q78">
        <v>36185459.249061398</v>
      </c>
      <c r="R78">
        <v>27622085.398971502</v>
      </c>
      <c r="S78">
        <v>803503.85664669995</v>
      </c>
      <c r="T78">
        <v>376315.22095136001</v>
      </c>
      <c r="W78">
        <v>16170508.311834499</v>
      </c>
      <c r="X78">
        <v>24324312.044776399</v>
      </c>
      <c r="Y78">
        <v>23629174.875091098</v>
      </c>
      <c r="Z78">
        <v>602098.22139975498</v>
      </c>
      <c r="AA78">
        <v>151655.65374023901</v>
      </c>
    </row>
    <row r="79" spans="2:27" x14ac:dyDescent="0.25">
      <c r="B79">
        <v>264997199.697193</v>
      </c>
      <c r="C79">
        <v>133430617.146263</v>
      </c>
      <c r="D79">
        <v>13627435.8830138</v>
      </c>
      <c r="E79">
        <v>365551.66635371</v>
      </c>
      <c r="F79">
        <v>55376.375997453099</v>
      </c>
      <c r="I79">
        <v>157880810.45157701</v>
      </c>
      <c r="J79">
        <v>64816459.412182897</v>
      </c>
      <c r="K79">
        <v>9302545.5016622096</v>
      </c>
      <c r="L79">
        <v>163750.762444569</v>
      </c>
      <c r="M79">
        <v>44219.887875498498</v>
      </c>
      <c r="P79">
        <v>463528219.53602302</v>
      </c>
      <c r="Q79">
        <v>274151376.59224701</v>
      </c>
      <c r="R79">
        <v>21051926.386814099</v>
      </c>
      <c r="S79">
        <v>609320.19470707094</v>
      </c>
      <c r="T79">
        <v>16369.112739052</v>
      </c>
      <c r="W79">
        <v>341005568.33164901</v>
      </c>
      <c r="X79">
        <v>171205991.46665701</v>
      </c>
      <c r="Y79">
        <v>18195320.204210199</v>
      </c>
      <c r="Z79">
        <v>448986.55959434499</v>
      </c>
      <c r="AA79">
        <v>40195.370299829498</v>
      </c>
    </row>
    <row r="80" spans="2:27" x14ac:dyDescent="0.25">
      <c r="B80">
        <v>450209593.175538</v>
      </c>
      <c r="C80">
        <v>214636705.78670001</v>
      </c>
      <c r="D80">
        <v>3873082.49698496</v>
      </c>
      <c r="E80">
        <v>-12588.7856587389</v>
      </c>
      <c r="F80">
        <v>-218079.46364340701</v>
      </c>
      <c r="I80">
        <v>269533969.58191401</v>
      </c>
      <c r="J80">
        <v>102702934.528675</v>
      </c>
      <c r="K80">
        <v>2999428.3481558398</v>
      </c>
      <c r="L80">
        <v>-49886.292564566204</v>
      </c>
      <c r="M80">
        <v>-145014.19787898299</v>
      </c>
      <c r="P80">
        <v>785336208.11102498</v>
      </c>
      <c r="Q80">
        <v>446627469.52539402</v>
      </c>
      <c r="R80">
        <v>5766550.9180870103</v>
      </c>
      <c r="S80">
        <v>-40402.431679339701</v>
      </c>
      <c r="T80">
        <v>-409618.03623424203</v>
      </c>
      <c r="W80">
        <v>579627937.61636102</v>
      </c>
      <c r="X80">
        <v>276496899.74038398</v>
      </c>
      <c r="Y80">
        <v>5341238.6712492704</v>
      </c>
      <c r="Z80">
        <v>-18687.234183769899</v>
      </c>
      <c r="AA80">
        <v>-354423.86577620503</v>
      </c>
    </row>
    <row r="81" spans="2:27" x14ac:dyDescent="0.25">
      <c r="B81">
        <v>552053286.42649996</v>
      </c>
      <c r="C81">
        <v>256854460.45787001</v>
      </c>
      <c r="D81">
        <v>-2373229.1093312101</v>
      </c>
      <c r="E81">
        <v>-229835.05354148301</v>
      </c>
      <c r="F81">
        <v>-379938.10946208198</v>
      </c>
      <c r="I81">
        <v>330803825.71814197</v>
      </c>
      <c r="J81">
        <v>121585597.61097699</v>
      </c>
      <c r="K81">
        <v>-1209246.5164043801</v>
      </c>
      <c r="L81">
        <v>-168395.05076290699</v>
      </c>
      <c r="M81">
        <v>-282092.67128027498</v>
      </c>
      <c r="P81">
        <v>961754251.56100297</v>
      </c>
      <c r="Q81">
        <v>537952462.33262599</v>
      </c>
      <c r="R81">
        <v>-3932994.9678688399</v>
      </c>
      <c r="S81">
        <v>-374859.37216755102</v>
      </c>
      <c r="T81">
        <v>-702108.976526757</v>
      </c>
      <c r="W81">
        <v>709246356.39730501</v>
      </c>
      <c r="X81">
        <v>330405704.394916</v>
      </c>
      <c r="Y81">
        <v>-3029274.2802661099</v>
      </c>
      <c r="Z81">
        <v>-290231.78595759801</v>
      </c>
      <c r="AA81">
        <v>-604639.55117791099</v>
      </c>
    </row>
    <row r="82" spans="2:27" x14ac:dyDescent="0.25">
      <c r="B82">
        <v>598034441.14945602</v>
      </c>
      <c r="C82">
        <v>274241935.38467699</v>
      </c>
      <c r="D82">
        <v>-3074843.2302482501</v>
      </c>
      <c r="E82">
        <v>-162233.176633369</v>
      </c>
      <c r="F82">
        <v>-650499.10459147405</v>
      </c>
      <c r="I82">
        <v>358462938.78546798</v>
      </c>
      <c r="J82">
        <v>128832795.178394</v>
      </c>
      <c r="K82">
        <v>-1844850.0150448901</v>
      </c>
      <c r="L82">
        <v>-114861.841870973</v>
      </c>
      <c r="M82">
        <v>-432473.21842614398</v>
      </c>
      <c r="P82">
        <v>1040616093.34606</v>
      </c>
      <c r="Q82">
        <v>576550138.59926999</v>
      </c>
      <c r="R82">
        <v>-4934271.0849083597</v>
      </c>
      <c r="S82">
        <v>-263067.24224033701</v>
      </c>
      <c r="T82">
        <v>-1199636.8318513499</v>
      </c>
      <c r="W82">
        <v>766688620.64459395</v>
      </c>
      <c r="X82">
        <v>352033756.68605602</v>
      </c>
      <c r="Y82">
        <v>-4042260.3617061502</v>
      </c>
      <c r="Z82">
        <v>-208039.45199826101</v>
      </c>
      <c r="AA82">
        <v>-921893.23646157805</v>
      </c>
    </row>
    <row r="83" spans="2:27" x14ac:dyDescent="0.25">
      <c r="B83">
        <v>610384031.38587606</v>
      </c>
      <c r="C83">
        <v>278472915.30394799</v>
      </c>
      <c r="D83" s="1">
        <v>-3.5918965295422801E-6</v>
      </c>
      <c r="E83" s="1">
        <v>-1.8040009308606399E-7</v>
      </c>
      <c r="F83">
        <v>-733929.15837540501</v>
      </c>
      <c r="I83">
        <v>365912470.35771602</v>
      </c>
      <c r="J83">
        <v>130456308.472948</v>
      </c>
      <c r="K83" s="1">
        <v>-3.4855038393288902E-6</v>
      </c>
      <c r="L83" s="1">
        <v>-5.6403951020911304E-7</v>
      </c>
      <c r="M83">
        <v>-476681.49725884601</v>
      </c>
      <c r="P83">
        <v>1061812241.48149</v>
      </c>
      <c r="Q83">
        <v>586331593.62376797</v>
      </c>
      <c r="R83" s="1">
        <v>-1.1949086911045E-6</v>
      </c>
      <c r="S83" s="1">
        <v>-6.2791514210402997E-7</v>
      </c>
      <c r="T83">
        <v>-1332486.4590081</v>
      </c>
      <c r="W83">
        <v>781939756.36580205</v>
      </c>
      <c r="X83">
        <v>357173825.40291399</v>
      </c>
      <c r="Y83" s="1">
        <v>-2.9491638997569701E-7</v>
      </c>
      <c r="Z83" s="1">
        <v>-4.2261672206223E-7</v>
      </c>
      <c r="AA83">
        <v>-1016530.02987379</v>
      </c>
    </row>
    <row r="84" spans="2:27" x14ac:dyDescent="0.25">
      <c r="B84">
        <v>598034441.14947605</v>
      </c>
      <c r="C84">
        <v>274241935.38468897</v>
      </c>
      <c r="D84">
        <v>3074843.23024758</v>
      </c>
      <c r="E84">
        <v>162233.176633711</v>
      </c>
      <c r="F84">
        <v>-650499.10458985798</v>
      </c>
      <c r="I84">
        <v>358462938.78551102</v>
      </c>
      <c r="J84">
        <v>128832795.178413</v>
      </c>
      <c r="K84">
        <v>1844850.0150412801</v>
      </c>
      <c r="L84">
        <v>114861.84187099199</v>
      </c>
      <c r="M84">
        <v>-432473.21842536202</v>
      </c>
      <c r="P84">
        <v>1040616093.34601</v>
      </c>
      <c r="Q84">
        <v>576550138.59923398</v>
      </c>
      <c r="R84">
        <v>4934271.0849083597</v>
      </c>
      <c r="S84">
        <v>263067.24223792797</v>
      </c>
      <c r="T84">
        <v>-1199636.8318483899</v>
      </c>
      <c r="W84">
        <v>766688620.64460194</v>
      </c>
      <c r="X84">
        <v>352033756.68606102</v>
      </c>
      <c r="Y84">
        <v>4042260.3617086099</v>
      </c>
      <c r="Z84">
        <v>208039.45199721801</v>
      </c>
      <c r="AA84">
        <v>-921893.23646315804</v>
      </c>
    </row>
    <row r="85" spans="2:27" x14ac:dyDescent="0.25">
      <c r="B85">
        <v>552053286.42652297</v>
      </c>
      <c r="C85">
        <v>256854460.45788199</v>
      </c>
      <c r="D85">
        <v>2373229.1093365001</v>
      </c>
      <c r="E85">
        <v>229835.05354056999</v>
      </c>
      <c r="F85">
        <v>-379938.10946142097</v>
      </c>
      <c r="I85">
        <v>330803825.71812201</v>
      </c>
      <c r="J85">
        <v>121585597.610966</v>
      </c>
      <c r="K85">
        <v>1209246.5164055701</v>
      </c>
      <c r="L85">
        <v>168395.05076257899</v>
      </c>
      <c r="M85">
        <v>-282092.67127926601</v>
      </c>
      <c r="P85">
        <v>961754251.56090701</v>
      </c>
      <c r="Q85">
        <v>537952462.33257306</v>
      </c>
      <c r="R85">
        <v>3932994.9678658801</v>
      </c>
      <c r="S85">
        <v>374859.37216675101</v>
      </c>
      <c r="T85">
        <v>-702108.97652180598</v>
      </c>
      <c r="W85">
        <v>709246356.39732397</v>
      </c>
      <c r="X85">
        <v>330405704.39493102</v>
      </c>
      <c r="Y85">
        <v>3029274.2802689001</v>
      </c>
      <c r="Z85">
        <v>290231.78595755901</v>
      </c>
      <c r="AA85">
        <v>-604639.55117741297</v>
      </c>
    </row>
    <row r="86" spans="2:27" x14ac:dyDescent="0.25">
      <c r="B86">
        <v>450209593.175574</v>
      </c>
      <c r="C86">
        <v>214636705.786724</v>
      </c>
      <c r="D86">
        <v>-3873082.4969836902</v>
      </c>
      <c r="E86">
        <v>12588.785659788</v>
      </c>
      <c r="F86">
        <v>-218079.463643642</v>
      </c>
      <c r="I86">
        <v>269533969.58191699</v>
      </c>
      <c r="J86">
        <v>102702934.528677</v>
      </c>
      <c r="K86">
        <v>-2999428.3481530901</v>
      </c>
      <c r="L86">
        <v>49886.292564762203</v>
      </c>
      <c r="M86">
        <v>-145014.19787852699</v>
      </c>
      <c r="P86">
        <v>785336208.11096704</v>
      </c>
      <c r="Q86">
        <v>446627469.52534997</v>
      </c>
      <c r="R86">
        <v>-5766550.9180864496</v>
      </c>
      <c r="S86">
        <v>40402.431680816102</v>
      </c>
      <c r="T86">
        <v>-409618.03623903298</v>
      </c>
      <c r="W86">
        <v>579627937.61637199</v>
      </c>
      <c r="X86">
        <v>276496899.74039</v>
      </c>
      <c r="Y86">
        <v>-5341238.6712464197</v>
      </c>
      <c r="Z86">
        <v>18687.234182963999</v>
      </c>
      <c r="AA86">
        <v>-354423.86577578902</v>
      </c>
    </row>
    <row r="87" spans="2:27" x14ac:dyDescent="0.25">
      <c r="B87">
        <v>264997199.697229</v>
      </c>
      <c r="C87">
        <v>133430617.14628799</v>
      </c>
      <c r="D87">
        <v>-13627435.8830144</v>
      </c>
      <c r="E87">
        <v>-365551.66635531199</v>
      </c>
      <c r="F87">
        <v>55376.375998758602</v>
      </c>
      <c r="I87">
        <v>157880810.451594</v>
      </c>
      <c r="J87">
        <v>64816459.412190102</v>
      </c>
      <c r="K87">
        <v>-9302545.5016602594</v>
      </c>
      <c r="L87">
        <v>-163750.762445261</v>
      </c>
      <c r="M87">
        <v>44219.887875981403</v>
      </c>
      <c r="P87">
        <v>463528219.53599602</v>
      </c>
      <c r="Q87">
        <v>274151376.592224</v>
      </c>
      <c r="R87">
        <v>-21051926.386812899</v>
      </c>
      <c r="S87">
        <v>-609320.19470790203</v>
      </c>
      <c r="T87">
        <v>16369.1127398599</v>
      </c>
      <c r="W87">
        <v>341005568.33163297</v>
      </c>
      <c r="X87">
        <v>171205991.466645</v>
      </c>
      <c r="Y87">
        <v>-18195320.2042115</v>
      </c>
      <c r="Z87">
        <v>-448986.55959580198</v>
      </c>
      <c r="AA87">
        <v>40195.370299448601</v>
      </c>
    </row>
    <row r="88" spans="2:27" x14ac:dyDescent="0.25">
      <c r="B88">
        <v>13107947.595538</v>
      </c>
      <c r="C88">
        <v>20356431.655111399</v>
      </c>
      <c r="D88">
        <v>-17809017.175966699</v>
      </c>
      <c r="E88">
        <v>-479549.077987506</v>
      </c>
      <c r="F88">
        <v>172529.07589893299</v>
      </c>
      <c r="I88">
        <v>6478912.8176738201</v>
      </c>
      <c r="J88">
        <v>11274310.3306909</v>
      </c>
      <c r="K88">
        <v>-11905993.5814145</v>
      </c>
      <c r="L88">
        <v>-228577.00506061601</v>
      </c>
      <c r="M88">
        <v>76010.672963384495</v>
      </c>
      <c r="P88">
        <v>25973556.021531999</v>
      </c>
      <c r="Q88">
        <v>36185459.249064296</v>
      </c>
      <c r="R88">
        <v>-27622085.398972701</v>
      </c>
      <c r="S88">
        <v>-803503.85664341098</v>
      </c>
      <c r="T88">
        <v>376315.22095638799</v>
      </c>
      <c r="W88">
        <v>16170508.3118347</v>
      </c>
      <c r="X88">
        <v>24324312.044776399</v>
      </c>
      <c r="Y88">
        <v>-23629174.875092499</v>
      </c>
      <c r="Z88">
        <v>-602098.22139726602</v>
      </c>
      <c r="AA88">
        <v>151655.653739973</v>
      </c>
    </row>
    <row r="89" spans="2:27" x14ac:dyDescent="0.25">
      <c r="B89">
        <v>17225370.670625798</v>
      </c>
      <c r="C89">
        <v>22802975.919001199</v>
      </c>
      <c r="D89">
        <v>29457921.821887899</v>
      </c>
      <c r="E89">
        <v>291768.98218311201</v>
      </c>
      <c r="F89">
        <v>-1311398.0960880599</v>
      </c>
      <c r="I89">
        <v>8943654.5040190108</v>
      </c>
      <c r="J89">
        <v>12491872.2560634</v>
      </c>
      <c r="K89">
        <v>20115225.3333642</v>
      </c>
      <c r="L89">
        <v>154230.26007277699</v>
      </c>
      <c r="M89">
        <v>-781233.35320374498</v>
      </c>
      <c r="P89">
        <v>33083422.616723001</v>
      </c>
      <c r="Q89">
        <v>40985152.024493597</v>
      </c>
      <c r="R89">
        <v>44315992.913651101</v>
      </c>
      <c r="S89">
        <v>433693.05183953501</v>
      </c>
      <c r="T89">
        <v>-1837459.27552005</v>
      </c>
      <c r="W89">
        <v>21290357.212016702</v>
      </c>
      <c r="X89">
        <v>27320325.264392901</v>
      </c>
      <c r="Y89">
        <v>39413283.989016302</v>
      </c>
      <c r="Z89">
        <v>387886.36067744502</v>
      </c>
      <c r="AA89">
        <v>-1455036.71542617</v>
      </c>
    </row>
    <row r="90" spans="2:27" x14ac:dyDescent="0.25">
      <c r="B90">
        <v>314148825.72983599</v>
      </c>
      <c r="C90">
        <v>155042610.50342</v>
      </c>
      <c r="D90">
        <v>19493207.796788801</v>
      </c>
      <c r="E90">
        <v>182277.155732385</v>
      </c>
      <c r="F90">
        <v>1153412.4940084801</v>
      </c>
      <c r="I90">
        <v>187337177.40022299</v>
      </c>
      <c r="J90">
        <v>74574731.410201296</v>
      </c>
      <c r="K90">
        <v>13655990.3221683</v>
      </c>
      <c r="L90">
        <v>42962.969932497901</v>
      </c>
      <c r="M90">
        <v>577115.56790619402</v>
      </c>
      <c r="P90">
        <v>547482532.80718398</v>
      </c>
      <c r="Q90">
        <v>319653585.53183502</v>
      </c>
      <c r="R90">
        <v>29086708.549164701</v>
      </c>
      <c r="S90">
        <v>313010.10614577</v>
      </c>
      <c r="T90">
        <v>1986277.2644362899</v>
      </c>
      <c r="W90">
        <v>401445479.87656301</v>
      </c>
      <c r="X90">
        <v>197279675.534354</v>
      </c>
      <c r="Y90">
        <v>26183446.2267722</v>
      </c>
      <c r="Z90">
        <v>203303.852568148</v>
      </c>
      <c r="AA90">
        <v>1124385.8845372701</v>
      </c>
    </row>
    <row r="91" spans="2:27" x14ac:dyDescent="0.25">
      <c r="B91">
        <v>477448127.40282297</v>
      </c>
      <c r="C91">
        <v>226936340.79610699</v>
      </c>
      <c r="D91">
        <v>-796583.89404129097</v>
      </c>
      <c r="E91">
        <v>88049.803169669001</v>
      </c>
      <c r="F91">
        <v>-249826.62933650601</v>
      </c>
      <c r="I91">
        <v>284672728.21474898</v>
      </c>
      <c r="J91">
        <v>107421613.994278</v>
      </c>
      <c r="K91">
        <v>252792.29654398901</v>
      </c>
      <c r="L91">
        <v>-25119.0294366532</v>
      </c>
      <c r="M91">
        <v>-265185.337697979</v>
      </c>
      <c r="P91">
        <v>828996828.07047999</v>
      </c>
      <c r="Q91">
        <v>471392037.50058699</v>
      </c>
      <c r="R91">
        <v>-2554011.94254759</v>
      </c>
      <c r="S91">
        <v>162162.99019395301</v>
      </c>
      <c r="T91">
        <v>-388668.80198324798</v>
      </c>
      <c r="W91">
        <v>606981793.21351302</v>
      </c>
      <c r="X91">
        <v>287927274.44370401</v>
      </c>
      <c r="Y91">
        <v>-745070.628651932</v>
      </c>
      <c r="Z91">
        <v>43655.520441907996</v>
      </c>
      <c r="AA91">
        <v>-561942.01053275703</v>
      </c>
    </row>
    <row r="92" spans="2:27" x14ac:dyDescent="0.25">
      <c r="B92">
        <v>525951101.754354</v>
      </c>
      <c r="C92">
        <v>246096374.620848</v>
      </c>
      <c r="D92">
        <v>-9017923.1715537105</v>
      </c>
      <c r="E92">
        <v>-254691.33787602399</v>
      </c>
      <c r="F92">
        <v>-538065.10739332298</v>
      </c>
      <c r="I92">
        <v>313535615.09781498</v>
      </c>
      <c r="J92">
        <v>115455509.790674</v>
      </c>
      <c r="K92">
        <v>-5405141.3286983902</v>
      </c>
      <c r="L92">
        <v>-182176.632903413</v>
      </c>
      <c r="M92">
        <v>-436567.96727476403</v>
      </c>
      <c r="P92">
        <v>908715907.454795</v>
      </c>
      <c r="Q92">
        <v>511442893.25008303</v>
      </c>
      <c r="R92">
        <v>-14972665.9493753</v>
      </c>
      <c r="S92">
        <v>-442040.70258295501</v>
      </c>
      <c r="T92">
        <v>-772493.34082620696</v>
      </c>
      <c r="W92">
        <v>663888054.98559105</v>
      </c>
      <c r="X92">
        <v>309919167.21889001</v>
      </c>
      <c r="Y92">
        <v>-11660576.123611899</v>
      </c>
      <c r="Z92">
        <v>-336338.22873628198</v>
      </c>
      <c r="AA92">
        <v>-939327.85254831798</v>
      </c>
    </row>
    <row r="93" spans="2:27" x14ac:dyDescent="0.25">
      <c r="B93">
        <v>542146901.75247204</v>
      </c>
      <c r="C93">
        <v>250909912.081792</v>
      </c>
      <c r="D93">
        <v>-7224122.1565222796</v>
      </c>
      <c r="E93">
        <v>-192855.728116941</v>
      </c>
      <c r="F93">
        <v>-310825.84408602997</v>
      </c>
      <c r="I93">
        <v>322964780.764341</v>
      </c>
      <c r="J93">
        <v>116864605.02431101</v>
      </c>
      <c r="K93">
        <v>-4504983.5668691602</v>
      </c>
      <c r="L93">
        <v>-127750.385860378</v>
      </c>
      <c r="M93">
        <v>-318913.028366182</v>
      </c>
      <c r="P93">
        <v>934510382.3642</v>
      </c>
      <c r="Q93">
        <v>522235593.46417499</v>
      </c>
      <c r="R93">
        <v>-11629800.7045423</v>
      </c>
      <c r="S93">
        <v>-321780.069235506</v>
      </c>
      <c r="T93">
        <v>-403433.25865946698</v>
      </c>
      <c r="W93">
        <v>681362952.75659895</v>
      </c>
      <c r="X93">
        <v>314426473.06107098</v>
      </c>
      <c r="Y93">
        <v>-9370204.1766824797</v>
      </c>
      <c r="Z93">
        <v>-243789.695573117</v>
      </c>
      <c r="AA93">
        <v>-685165.24496977194</v>
      </c>
    </row>
    <row r="94" spans="2:27" x14ac:dyDescent="0.25">
      <c r="B94">
        <v>544593435.628474</v>
      </c>
      <c r="C94">
        <v>250988949.618774</v>
      </c>
      <c r="D94" s="1">
        <v>-1.4439865481108401E-7</v>
      </c>
      <c r="E94" s="1">
        <v>-7.3490809882059707E-8</v>
      </c>
      <c r="F94">
        <v>-284096.88125120802</v>
      </c>
      <c r="I94">
        <v>324387736.564937</v>
      </c>
      <c r="J94">
        <v>116590531.48705199</v>
      </c>
      <c r="K94" s="1">
        <v>-1.3167809811420701E-6</v>
      </c>
      <c r="L94" s="1">
        <v>-3.5483026294969002E-8</v>
      </c>
      <c r="M94">
        <v>-300978.38000960997</v>
      </c>
      <c r="P94">
        <v>937996114.79707503</v>
      </c>
      <c r="Q94">
        <v>522754196.90438801</v>
      </c>
      <c r="R94" s="1">
        <v>-2.02184310182929E-6</v>
      </c>
      <c r="S94" s="1">
        <v>-9.8250529845245204E-7</v>
      </c>
      <c r="T94">
        <v>-386093.435409214</v>
      </c>
      <c r="W94">
        <v>683620183.71924996</v>
      </c>
      <c r="X94">
        <v>314053133.02641797</v>
      </c>
      <c r="Y94" s="1">
        <v>1.43534271046519E-6</v>
      </c>
      <c r="Z94" s="1">
        <v>4.6093555283732702E-7</v>
      </c>
      <c r="AA94">
        <v>-647820.27244507102</v>
      </c>
    </row>
    <row r="95" spans="2:27" x14ac:dyDescent="0.25">
      <c r="B95">
        <v>542146901.75256705</v>
      </c>
      <c r="C95">
        <v>250909912.081848</v>
      </c>
      <c r="D95">
        <v>7224122.1565223401</v>
      </c>
      <c r="E95">
        <v>192855.728116738</v>
      </c>
      <c r="F95">
        <v>-310825.84408411698</v>
      </c>
      <c r="I95">
        <v>322964780.764364</v>
      </c>
      <c r="J95">
        <v>116864605.02431899</v>
      </c>
      <c r="K95">
        <v>4504983.56686603</v>
      </c>
      <c r="L95">
        <v>127750.385860348</v>
      </c>
      <c r="M95">
        <v>-318913.028366399</v>
      </c>
      <c r="P95">
        <v>934510382.36418295</v>
      </c>
      <c r="Q95">
        <v>522235593.46415699</v>
      </c>
      <c r="R95">
        <v>11629800.704541899</v>
      </c>
      <c r="S95">
        <v>321780.06923696498</v>
      </c>
      <c r="T95">
        <v>-403433.25865729101</v>
      </c>
      <c r="W95">
        <v>681362952.75662398</v>
      </c>
      <c r="X95">
        <v>314426473.06107998</v>
      </c>
      <c r="Y95">
        <v>9370204.1766870804</v>
      </c>
      <c r="Z95">
        <v>243789.695572842</v>
      </c>
      <c r="AA95">
        <v>-685165.24497082899</v>
      </c>
    </row>
    <row r="96" spans="2:27" x14ac:dyDescent="0.25">
      <c r="B96">
        <v>525951101.754408</v>
      </c>
      <c r="C96">
        <v>246096374.620875</v>
      </c>
      <c r="D96">
        <v>9017923.1715557296</v>
      </c>
      <c r="E96">
        <v>254691.337875528</v>
      </c>
      <c r="F96">
        <v>-538065.10739390005</v>
      </c>
      <c r="I96">
        <v>313535615.09790099</v>
      </c>
      <c r="J96">
        <v>115455509.790718</v>
      </c>
      <c r="K96">
        <v>5405141.32869823</v>
      </c>
      <c r="L96">
        <v>182176.63290294199</v>
      </c>
      <c r="M96">
        <v>-436567.96727402101</v>
      </c>
      <c r="P96">
        <v>908715907.45487905</v>
      </c>
      <c r="Q96">
        <v>511442893.250144</v>
      </c>
      <c r="R96">
        <v>14972665.9493725</v>
      </c>
      <c r="S96">
        <v>442040.70258098998</v>
      </c>
      <c r="T96">
        <v>-772493.34082676901</v>
      </c>
      <c r="W96">
        <v>663888054.98561299</v>
      </c>
      <c r="X96">
        <v>309919167.21890801</v>
      </c>
      <c r="Y96">
        <v>11660576.123614401</v>
      </c>
      <c r="Z96">
        <v>336338.22873535502</v>
      </c>
      <c r="AA96">
        <v>-939327.85255172197</v>
      </c>
    </row>
    <row r="97" spans="2:27" x14ac:dyDescent="0.25">
      <c r="B97">
        <v>477448127.40284002</v>
      </c>
      <c r="C97">
        <v>226936340.79611799</v>
      </c>
      <c r="D97">
        <v>796583.89404324896</v>
      </c>
      <c r="E97">
        <v>-88049.803170167695</v>
      </c>
      <c r="F97">
        <v>-249826.629336963</v>
      </c>
      <c r="I97">
        <v>284672728.21477401</v>
      </c>
      <c r="J97">
        <v>107421613.994289</v>
      </c>
      <c r="K97">
        <v>-252792.29654084399</v>
      </c>
      <c r="L97">
        <v>25119.029436129898</v>
      </c>
      <c r="M97">
        <v>-265185.33769723203</v>
      </c>
      <c r="P97">
        <v>828996828.07047296</v>
      </c>
      <c r="Q97">
        <v>471392037.50057697</v>
      </c>
      <c r="R97">
        <v>2554011.9425488701</v>
      </c>
      <c r="S97">
        <v>-162162.99019459999</v>
      </c>
      <c r="T97">
        <v>-388668.80197673902</v>
      </c>
      <c r="W97">
        <v>606981793.21345997</v>
      </c>
      <c r="X97">
        <v>287927274.443672</v>
      </c>
      <c r="Y97">
        <v>745070.62865028798</v>
      </c>
      <c r="Z97">
        <v>-43655.520441993198</v>
      </c>
      <c r="AA97">
        <v>-561942.01053311105</v>
      </c>
    </row>
    <row r="98" spans="2:27" x14ac:dyDescent="0.25">
      <c r="B98">
        <v>314148825.72985703</v>
      </c>
      <c r="C98">
        <v>155042610.50343701</v>
      </c>
      <c r="D98">
        <v>-19493207.796790101</v>
      </c>
      <c r="E98">
        <v>-182277.15573276399</v>
      </c>
      <c r="F98">
        <v>1153412.4940080801</v>
      </c>
      <c r="I98">
        <v>187337177.40021899</v>
      </c>
      <c r="J98">
        <v>74574731.410197094</v>
      </c>
      <c r="K98">
        <v>-13655990.322166899</v>
      </c>
      <c r="L98">
        <v>-42962.969932943102</v>
      </c>
      <c r="M98">
        <v>577115.56790539098</v>
      </c>
      <c r="P98">
        <v>547482532.80716503</v>
      </c>
      <c r="Q98">
        <v>319653585.53181899</v>
      </c>
      <c r="R98">
        <v>-29086708.549162101</v>
      </c>
      <c r="S98">
        <v>-313010.10614686803</v>
      </c>
      <c r="T98">
        <v>1986277.2644366501</v>
      </c>
      <c r="W98">
        <v>401445479.87653399</v>
      </c>
      <c r="X98">
        <v>197279675.534338</v>
      </c>
      <c r="Y98">
        <v>-26183446.226773299</v>
      </c>
      <c r="Z98">
        <v>-203303.85256919899</v>
      </c>
      <c r="AA98">
        <v>1124385.88453857</v>
      </c>
    </row>
    <row r="99" spans="2:27" x14ac:dyDescent="0.25">
      <c r="B99">
        <v>17225370.6706274</v>
      </c>
      <c r="C99">
        <v>22802975.9190019</v>
      </c>
      <c r="D99">
        <v>-29457921.821890298</v>
      </c>
      <c r="E99">
        <v>-291768.98218206002</v>
      </c>
      <c r="F99">
        <v>-1311398.0960874299</v>
      </c>
      <c r="I99">
        <v>8943654.5040192306</v>
      </c>
      <c r="J99">
        <v>12491872.256063599</v>
      </c>
      <c r="K99">
        <v>-20115225.3333636</v>
      </c>
      <c r="L99">
        <v>-154230.260071506</v>
      </c>
      <c r="M99">
        <v>-781233.35320385604</v>
      </c>
      <c r="P99">
        <v>33083422.616724402</v>
      </c>
      <c r="Q99">
        <v>40985152.0244954</v>
      </c>
      <c r="R99">
        <v>-44315992.913648002</v>
      </c>
      <c r="S99">
        <v>-433693.05183651799</v>
      </c>
      <c r="T99">
        <v>-1837459.27552369</v>
      </c>
      <c r="W99">
        <v>21290357.212015498</v>
      </c>
      <c r="X99">
        <v>27320325.264390901</v>
      </c>
      <c r="Y99">
        <v>-39413283.989015102</v>
      </c>
      <c r="Z99">
        <v>-387886.360675045</v>
      </c>
      <c r="AA99">
        <v>-1455036.71542438</v>
      </c>
    </row>
    <row r="100" spans="2:27" x14ac:dyDescent="0.25">
      <c r="B100">
        <v>80316923.541889504</v>
      </c>
      <c r="C100">
        <v>50442443.041066997</v>
      </c>
      <c r="D100">
        <v>55214475.691601001</v>
      </c>
      <c r="E100">
        <v>2322075.9488168801</v>
      </c>
      <c r="F100">
        <v>-4836406.8916887799</v>
      </c>
      <c r="I100">
        <v>45843569.705056801</v>
      </c>
      <c r="J100">
        <v>24922922.357880998</v>
      </c>
      <c r="K100">
        <v>37859446.150020003</v>
      </c>
      <c r="L100">
        <v>1031660.21405627</v>
      </c>
      <c r="M100">
        <v>-2147286.6046458501</v>
      </c>
      <c r="P100">
        <v>146033130.22013599</v>
      </c>
      <c r="Q100">
        <v>102013796.79145899</v>
      </c>
      <c r="R100">
        <v>81718474.8585383</v>
      </c>
      <c r="S100">
        <v>4164610.3780864999</v>
      </c>
      <c r="T100">
        <v>-9261380.7688035201</v>
      </c>
      <c r="W100">
        <v>102145747.139079</v>
      </c>
      <c r="X100">
        <v>62801859.295701399</v>
      </c>
      <c r="Y100">
        <v>72187946.364114806</v>
      </c>
      <c r="Z100">
        <v>2501353.0880529</v>
      </c>
      <c r="AA100">
        <v>-5252689.1362332804</v>
      </c>
    </row>
    <row r="101" spans="2:27" x14ac:dyDescent="0.25">
      <c r="B101">
        <v>446104045.54310799</v>
      </c>
      <c r="C101">
        <v>213035652.522037</v>
      </c>
      <c r="D101">
        <v>13407373.280908501</v>
      </c>
      <c r="E101">
        <v>131508.25228269299</v>
      </c>
      <c r="F101">
        <v>787504.85773906903</v>
      </c>
      <c r="I101">
        <v>263554532.924757</v>
      </c>
      <c r="J101">
        <v>99498049.3416785</v>
      </c>
      <c r="K101">
        <v>10550374.0533197</v>
      </c>
      <c r="L101">
        <v>1997.13261152062</v>
      </c>
      <c r="M101">
        <v>155822.872527456</v>
      </c>
      <c r="P101">
        <v>781290104.46137094</v>
      </c>
      <c r="Q101">
        <v>447141365.23150098</v>
      </c>
      <c r="R101">
        <v>16165353.4772131</v>
      </c>
      <c r="S101">
        <v>189669.518063639</v>
      </c>
      <c r="T101">
        <v>1915925.57276051</v>
      </c>
      <c r="W101">
        <v>561117837.05245495</v>
      </c>
      <c r="X101">
        <v>267142859.67455801</v>
      </c>
      <c r="Y101">
        <v>16845968.5215245</v>
      </c>
      <c r="Z101">
        <v>74387.967755721605</v>
      </c>
      <c r="AA101">
        <v>596224.36614712398</v>
      </c>
    </row>
    <row r="102" spans="2:27" x14ac:dyDescent="0.25">
      <c r="B102">
        <v>527030962.17975801</v>
      </c>
      <c r="C102">
        <v>254986695.00442401</v>
      </c>
      <c r="D102">
        <v>-14287612.378448101</v>
      </c>
      <c r="E102">
        <v>-686524.98488675302</v>
      </c>
      <c r="F102">
        <v>1727524.65817822</v>
      </c>
      <c r="I102">
        <v>308216187.254143</v>
      </c>
      <c r="J102">
        <v>118218184.64175899</v>
      </c>
      <c r="K102">
        <v>-8195816.7374463696</v>
      </c>
      <c r="L102">
        <v>-401839.34902010899</v>
      </c>
      <c r="M102">
        <v>599087.66894294904</v>
      </c>
      <c r="P102">
        <v>910930896.584813</v>
      </c>
      <c r="Q102">
        <v>527676676.750422</v>
      </c>
      <c r="R102">
        <v>-25228838.795648701</v>
      </c>
      <c r="S102">
        <v>-1123432.32215964</v>
      </c>
      <c r="T102">
        <v>3585574.6942927102</v>
      </c>
      <c r="W102">
        <v>640413867.43358302</v>
      </c>
      <c r="X102">
        <v>309845337.08266598</v>
      </c>
      <c r="Y102">
        <v>-18964016.403832</v>
      </c>
      <c r="Z102">
        <v>-824348.659998202</v>
      </c>
      <c r="AA102">
        <v>1585495.47007634</v>
      </c>
    </row>
    <row r="103" spans="2:27" x14ac:dyDescent="0.25">
      <c r="B103">
        <v>524044308.502047</v>
      </c>
      <c r="C103">
        <v>252847007.623896</v>
      </c>
      <c r="D103">
        <v>-18899994.274302401</v>
      </c>
      <c r="E103">
        <v>-299565.897353423</v>
      </c>
      <c r="F103">
        <v>1434484.3190357401</v>
      </c>
      <c r="I103">
        <v>306141137.23001301</v>
      </c>
      <c r="J103">
        <v>116737087.045057</v>
      </c>
      <c r="K103">
        <v>-11754438.684989501</v>
      </c>
      <c r="L103">
        <v>-182478.95211236301</v>
      </c>
      <c r="M103">
        <v>531893.66085787397</v>
      </c>
      <c r="P103">
        <v>900044284.03153098</v>
      </c>
      <c r="Q103">
        <v>520900303.76993501</v>
      </c>
      <c r="R103">
        <v>-30989700.646751199</v>
      </c>
      <c r="S103">
        <v>-499310.57818230399</v>
      </c>
      <c r="T103">
        <v>2982183.7195045501</v>
      </c>
      <c r="W103">
        <v>629228126.66228199</v>
      </c>
      <c r="X103">
        <v>303407247.666565</v>
      </c>
      <c r="Y103">
        <v>-24525582.125352699</v>
      </c>
      <c r="Z103">
        <v>-367441.97412344703</v>
      </c>
      <c r="AA103">
        <v>1353890.7949476501</v>
      </c>
    </row>
    <row r="104" spans="2:27" x14ac:dyDescent="0.25">
      <c r="B104">
        <v>517291748.42767799</v>
      </c>
      <c r="C104">
        <v>248717439.752078</v>
      </c>
      <c r="D104">
        <v>-12066933.0606203</v>
      </c>
      <c r="E104">
        <v>-138265.45884967901</v>
      </c>
      <c r="F104">
        <v>1667760.5794331301</v>
      </c>
      <c r="I104">
        <v>302096448.12996399</v>
      </c>
      <c r="J104">
        <v>114428317.822336</v>
      </c>
      <c r="K104">
        <v>-7648148.7164744996</v>
      </c>
      <c r="L104">
        <v>-86819.337386769199</v>
      </c>
      <c r="M104">
        <v>700754.775436881</v>
      </c>
      <c r="P104">
        <v>886462073.45962596</v>
      </c>
      <c r="Q104">
        <v>512059849.906533</v>
      </c>
      <c r="R104">
        <v>-19389281.295568101</v>
      </c>
      <c r="S104">
        <v>-235192.77649756899</v>
      </c>
      <c r="T104">
        <v>3433721.1560665299</v>
      </c>
      <c r="W104">
        <v>617797661.99910295</v>
      </c>
      <c r="X104">
        <v>296578046.738855</v>
      </c>
      <c r="Y104">
        <v>-15529043.5875134</v>
      </c>
      <c r="Z104">
        <v>-168480.90383581299</v>
      </c>
      <c r="AA104">
        <v>1669963.4768433501</v>
      </c>
    </row>
    <row r="105" spans="2:27" x14ac:dyDescent="0.25">
      <c r="B105">
        <v>514257731.72920901</v>
      </c>
      <c r="C105">
        <v>246847503.92381901</v>
      </c>
      <c r="D105" s="1">
        <v>1.2123127817176299E-6</v>
      </c>
      <c r="E105" s="1">
        <v>7.6513242674991499E-7</v>
      </c>
      <c r="F105">
        <v>1821227.5580840399</v>
      </c>
      <c r="I105">
        <v>300276152.48074597</v>
      </c>
      <c r="J105">
        <v>113397267.98843101</v>
      </c>
      <c r="K105" s="1">
        <v>-9.9836597655667005E-8</v>
      </c>
      <c r="L105" s="1">
        <v>4.1615203372202798E-7</v>
      </c>
      <c r="M105">
        <v>795162.05824732</v>
      </c>
      <c r="P105">
        <v>880777445.815534</v>
      </c>
      <c r="Q105">
        <v>508257089.728239</v>
      </c>
      <c r="R105" s="1">
        <v>-1.37151801027358E-7</v>
      </c>
      <c r="S105" s="1">
        <v>5.4539123084396103E-7</v>
      </c>
      <c r="T105">
        <v>3707280.6174643799</v>
      </c>
      <c r="W105">
        <v>613316690.57344306</v>
      </c>
      <c r="X105">
        <v>293820072.85948902</v>
      </c>
      <c r="Y105" s="1">
        <v>1.5508703654632E-6</v>
      </c>
      <c r="Z105" s="1">
        <v>2.5091867428273E-7</v>
      </c>
      <c r="AA105">
        <v>1858205.8084522299</v>
      </c>
    </row>
    <row r="106" spans="2:27" x14ac:dyDescent="0.25">
      <c r="B106">
        <v>517291748.42764699</v>
      </c>
      <c r="C106">
        <v>248717439.75206199</v>
      </c>
      <c r="D106">
        <v>12066933.060621699</v>
      </c>
      <c r="E106">
        <v>138265.45885058999</v>
      </c>
      <c r="F106">
        <v>1667760.57943228</v>
      </c>
      <c r="I106">
        <v>302096448.12999302</v>
      </c>
      <c r="J106">
        <v>114428317.822348</v>
      </c>
      <c r="K106">
        <v>7648148.7164753703</v>
      </c>
      <c r="L106">
        <v>86819.337387962805</v>
      </c>
      <c r="M106">
        <v>700754.77543632605</v>
      </c>
      <c r="P106">
        <v>886462073.45963299</v>
      </c>
      <c r="Q106">
        <v>512059849.90653598</v>
      </c>
      <c r="R106">
        <v>19389281.295572001</v>
      </c>
      <c r="S106">
        <v>235192.77649925501</v>
      </c>
      <c r="T106">
        <v>3433721.1560683502</v>
      </c>
      <c r="W106">
        <v>617797661.99907303</v>
      </c>
      <c r="X106">
        <v>296578046.73883599</v>
      </c>
      <c r="Y106">
        <v>15529043.587517099</v>
      </c>
      <c r="Z106">
        <v>168480.903837102</v>
      </c>
      <c r="AA106">
        <v>1669963.4768437</v>
      </c>
    </row>
    <row r="107" spans="2:27" x14ac:dyDescent="0.25">
      <c r="B107">
        <v>524044308.50205499</v>
      </c>
      <c r="C107">
        <v>252847007.62390301</v>
      </c>
      <c r="D107">
        <v>18899994.274301499</v>
      </c>
      <c r="E107">
        <v>299565.89735430502</v>
      </c>
      <c r="F107">
        <v>1434484.3190347501</v>
      </c>
      <c r="I107">
        <v>306141137.23002797</v>
      </c>
      <c r="J107">
        <v>116737087.04506899</v>
      </c>
      <c r="K107">
        <v>11754438.6849881</v>
      </c>
      <c r="L107">
        <v>182478.952112917</v>
      </c>
      <c r="M107">
        <v>531893.66085678397</v>
      </c>
      <c r="P107">
        <v>900044284.03152096</v>
      </c>
      <c r="Q107">
        <v>520900303.76993197</v>
      </c>
      <c r="R107">
        <v>30989700.646751199</v>
      </c>
      <c r="S107">
        <v>499310.57818517898</v>
      </c>
      <c r="T107">
        <v>2982183.7195027499</v>
      </c>
      <c r="W107">
        <v>629228126.66227496</v>
      </c>
      <c r="X107">
        <v>303407247.66656399</v>
      </c>
      <c r="Y107">
        <v>24525582.125353798</v>
      </c>
      <c r="Z107">
        <v>367441.97412519</v>
      </c>
      <c r="AA107">
        <v>1353890.7949483099</v>
      </c>
    </row>
    <row r="108" spans="2:27" x14ac:dyDescent="0.25">
      <c r="B108">
        <v>527030962.17977601</v>
      </c>
      <c r="C108">
        <v>254986695.00443199</v>
      </c>
      <c r="D108">
        <v>14287612.378448499</v>
      </c>
      <c r="E108">
        <v>686524.98488758504</v>
      </c>
      <c r="F108">
        <v>1727524.6581786701</v>
      </c>
      <c r="I108">
        <v>308216187.254161</v>
      </c>
      <c r="J108">
        <v>118218184.64176799</v>
      </c>
      <c r="K108">
        <v>8195816.7374438401</v>
      </c>
      <c r="L108">
        <v>401839.34902031498</v>
      </c>
      <c r="M108">
        <v>599087.66894190805</v>
      </c>
      <c r="P108">
        <v>910930896.58484399</v>
      </c>
      <c r="Q108">
        <v>527676676.75044203</v>
      </c>
      <c r="R108">
        <v>25228838.7956446</v>
      </c>
      <c r="S108">
        <v>1123432.3221611199</v>
      </c>
      <c r="T108">
        <v>3585574.6942920601</v>
      </c>
      <c r="W108">
        <v>640413867.43360698</v>
      </c>
      <c r="X108">
        <v>309845337.08267897</v>
      </c>
      <c r="Y108">
        <v>18964016.403829802</v>
      </c>
      <c r="Z108">
        <v>824348.65999912506</v>
      </c>
      <c r="AA108">
        <v>1585495.4700776499</v>
      </c>
    </row>
    <row r="109" spans="2:27" x14ac:dyDescent="0.25">
      <c r="B109">
        <v>446104045.543109</v>
      </c>
      <c r="C109">
        <v>213035652.52204001</v>
      </c>
      <c r="D109">
        <v>-13407373.2809094</v>
      </c>
      <c r="E109">
        <v>-131508.25228238699</v>
      </c>
      <c r="F109">
        <v>787504.85773876496</v>
      </c>
      <c r="I109">
        <v>263554532.924757</v>
      </c>
      <c r="J109">
        <v>99498049.341675207</v>
      </c>
      <c r="K109">
        <v>-10550374.0533191</v>
      </c>
      <c r="L109">
        <v>-1997.1326111978401</v>
      </c>
      <c r="M109">
        <v>155822.87252825801</v>
      </c>
      <c r="P109">
        <v>781290104.46137595</v>
      </c>
      <c r="Q109">
        <v>447141365.23150098</v>
      </c>
      <c r="R109">
        <v>-16165353.477214299</v>
      </c>
      <c r="S109">
        <v>-189669.518063483</v>
      </c>
      <c r="T109">
        <v>1915925.57276284</v>
      </c>
      <c r="W109">
        <v>561117837.05246198</v>
      </c>
      <c r="X109">
        <v>267142859.674557</v>
      </c>
      <c r="Y109">
        <v>-16845968.5215232</v>
      </c>
      <c r="Z109">
        <v>-74387.967755181598</v>
      </c>
      <c r="AA109">
        <v>596224.36614943296</v>
      </c>
    </row>
    <row r="110" spans="2:27" x14ac:dyDescent="0.25">
      <c r="B110">
        <v>80316923.541889101</v>
      </c>
      <c r="C110">
        <v>50442443.041066296</v>
      </c>
      <c r="D110">
        <v>-55214475.691603601</v>
      </c>
      <c r="E110">
        <v>-2322075.9488159399</v>
      </c>
      <c r="F110">
        <v>-4836406.8916879203</v>
      </c>
      <c r="I110">
        <v>45843569.705056399</v>
      </c>
      <c r="J110">
        <v>24922922.357880399</v>
      </c>
      <c r="K110">
        <v>-37859446.150017098</v>
      </c>
      <c r="L110">
        <v>-1031660.21405554</v>
      </c>
      <c r="M110">
        <v>-2147286.60464413</v>
      </c>
      <c r="P110">
        <v>146033130.22013399</v>
      </c>
      <c r="Q110">
        <v>102013796.791454</v>
      </c>
      <c r="R110">
        <v>-81718474.858537495</v>
      </c>
      <c r="S110">
        <v>-4164610.3780847001</v>
      </c>
      <c r="T110">
        <v>-9261380.7688033804</v>
      </c>
      <c r="W110">
        <v>102145747.139079</v>
      </c>
      <c r="X110">
        <v>62801859.295700997</v>
      </c>
      <c r="Y110">
        <v>-72187946.364112005</v>
      </c>
      <c r="Z110">
        <v>-2501353.0880521801</v>
      </c>
      <c r="AA110">
        <v>-5252689.1362367002</v>
      </c>
    </row>
    <row r="111" spans="2:27" x14ac:dyDescent="0.25">
      <c r="B111">
        <v>133100528.80440301</v>
      </c>
      <c r="C111">
        <v>60375934.101022698</v>
      </c>
      <c r="D111">
        <v>118647366.44611999</v>
      </c>
      <c r="E111">
        <v>-1822996.13176059</v>
      </c>
      <c r="F111">
        <v>19744747.674705401</v>
      </c>
      <c r="I111">
        <v>77701733.161689505</v>
      </c>
      <c r="J111">
        <v>27355897.344651401</v>
      </c>
      <c r="K111">
        <v>78553937.572665393</v>
      </c>
      <c r="L111">
        <v>-1300458.6983735</v>
      </c>
      <c r="M111">
        <v>9060874.5825977605</v>
      </c>
      <c r="P111">
        <v>238140379.81847101</v>
      </c>
      <c r="Q111">
        <v>131695611.671363</v>
      </c>
      <c r="R111">
        <v>170301135.24800101</v>
      </c>
      <c r="S111">
        <v>-2404208.2613570299</v>
      </c>
      <c r="T111">
        <v>36651534.244017601</v>
      </c>
      <c r="W111">
        <v>171013128.92856899</v>
      </c>
      <c r="X111">
        <v>78130720.490873307</v>
      </c>
      <c r="Y111">
        <v>139025257.05449399</v>
      </c>
      <c r="Z111">
        <v>-1946495.67241587</v>
      </c>
      <c r="AA111">
        <v>21691963.769376598</v>
      </c>
    </row>
    <row r="112" spans="2:27" x14ac:dyDescent="0.25">
      <c r="B112">
        <v>811046780.54744005</v>
      </c>
      <c r="C112">
        <v>397417873.26862597</v>
      </c>
      <c r="D112">
        <v>-12605407.412966499</v>
      </c>
      <c r="E112">
        <v>846703.74029603798</v>
      </c>
      <c r="F112">
        <v>4061575.8651263402</v>
      </c>
      <c r="I112">
        <v>456181842.76890802</v>
      </c>
      <c r="J112">
        <v>178561979.65827999</v>
      </c>
      <c r="K112">
        <v>-6399090.7240634495</v>
      </c>
      <c r="L112">
        <v>438365.14695375803</v>
      </c>
      <c r="M112">
        <v>1566274.59427992</v>
      </c>
      <c r="P112">
        <v>1424817505.2527299</v>
      </c>
      <c r="Q112">
        <v>837764015.82824802</v>
      </c>
      <c r="R112">
        <v>-27590347.572124001</v>
      </c>
      <c r="S112">
        <v>1698884.6742785401</v>
      </c>
      <c r="T112">
        <v>8499317.9945371002</v>
      </c>
      <c r="W112">
        <v>962809172.65251195</v>
      </c>
      <c r="X112">
        <v>479274095.88086802</v>
      </c>
      <c r="Y112">
        <v>-21625543.910959799</v>
      </c>
      <c r="Z112">
        <v>929875.91873478598</v>
      </c>
      <c r="AA112">
        <v>4900670.2739249896</v>
      </c>
    </row>
    <row r="113" spans="2:27" x14ac:dyDescent="0.25">
      <c r="B113">
        <v>687528691.45553601</v>
      </c>
      <c r="C113">
        <v>339142113.05536699</v>
      </c>
      <c r="D113">
        <v>-26141918.962395702</v>
      </c>
      <c r="E113">
        <v>1401334.11158456</v>
      </c>
      <c r="F113">
        <v>4261025.9724680902</v>
      </c>
      <c r="I113">
        <v>385332658.659114</v>
      </c>
      <c r="J113">
        <v>152201927.204882</v>
      </c>
      <c r="K113">
        <v>-15698303.5635991</v>
      </c>
      <c r="L113">
        <v>710830.35921462602</v>
      </c>
      <c r="M113">
        <v>2004393.63950651</v>
      </c>
      <c r="P113">
        <v>1202406810.6150601</v>
      </c>
      <c r="Q113">
        <v>710820252.65892506</v>
      </c>
      <c r="R113">
        <v>-44838178.591402002</v>
      </c>
      <c r="S113">
        <v>2253611.2492192499</v>
      </c>
      <c r="T113">
        <v>8725535.9334164895</v>
      </c>
      <c r="W113">
        <v>809323523.68449199</v>
      </c>
      <c r="X113">
        <v>405981800.35501599</v>
      </c>
      <c r="Y113">
        <v>-34896630.873291597</v>
      </c>
      <c r="Z113">
        <v>1533769.97934966</v>
      </c>
      <c r="AA113">
        <v>5518788.2720114402</v>
      </c>
    </row>
    <row r="114" spans="2:27" x14ac:dyDescent="0.25">
      <c r="B114">
        <v>698492407.12765896</v>
      </c>
      <c r="C114">
        <v>344770672.74405497</v>
      </c>
      <c r="D114">
        <v>-25541172.254609998</v>
      </c>
      <c r="E114">
        <v>144514.754536402</v>
      </c>
      <c r="F114">
        <v>6040154.6017982699</v>
      </c>
      <c r="I114">
        <v>391392154.093189</v>
      </c>
      <c r="J114">
        <v>154747990.12322399</v>
      </c>
      <c r="K114">
        <v>-15939322.9238922</v>
      </c>
      <c r="L114">
        <v>64258.096635811598</v>
      </c>
      <c r="M114">
        <v>3006413.4278469901</v>
      </c>
      <c r="P114">
        <v>1221257704.3441401</v>
      </c>
      <c r="Q114">
        <v>722357997.10142398</v>
      </c>
      <c r="R114">
        <v>-41489870.636108302</v>
      </c>
      <c r="S114">
        <v>193400.88503693099</v>
      </c>
      <c r="T114">
        <v>11829008.3504817</v>
      </c>
      <c r="W114">
        <v>820558717.92338705</v>
      </c>
      <c r="X114">
        <v>411998216.19388402</v>
      </c>
      <c r="Y114">
        <v>-32901669.856982999</v>
      </c>
      <c r="Z114">
        <v>146672.58851396301</v>
      </c>
      <c r="AA114">
        <v>7642043.7491645804</v>
      </c>
    </row>
    <row r="115" spans="2:27" x14ac:dyDescent="0.25">
      <c r="B115">
        <v>689222140.55553102</v>
      </c>
      <c r="C115">
        <v>340273198.00376898</v>
      </c>
      <c r="D115">
        <v>-14662376.1551215</v>
      </c>
      <c r="E115">
        <v>-24288.688841355401</v>
      </c>
      <c r="F115">
        <v>6446703.3000637498</v>
      </c>
      <c r="I115">
        <v>386231304.90566498</v>
      </c>
      <c r="J115">
        <v>152752637.91632</v>
      </c>
      <c r="K115">
        <v>-9309102.0159607306</v>
      </c>
      <c r="L115">
        <v>-9722.7921059697292</v>
      </c>
      <c r="M115">
        <v>3279117.1372785098</v>
      </c>
      <c r="P115">
        <v>1205408363.9382601</v>
      </c>
      <c r="Q115">
        <v>713144833.79628301</v>
      </c>
      <c r="R115">
        <v>-23435064.978489</v>
      </c>
      <c r="S115">
        <v>-45634.350898010598</v>
      </c>
      <c r="T115">
        <v>12472984.045014801</v>
      </c>
      <c r="W115">
        <v>809549829.64909601</v>
      </c>
      <c r="X115">
        <v>406578637.42364699</v>
      </c>
      <c r="Y115">
        <v>-18750392.0617151</v>
      </c>
      <c r="Z115">
        <v>-34778.444641074297</v>
      </c>
      <c r="AA115">
        <v>8170031.92801937</v>
      </c>
    </row>
    <row r="116" spans="2:27" x14ac:dyDescent="0.25">
      <c r="B116">
        <v>690037705.71747506</v>
      </c>
      <c r="C116">
        <v>340727499.873514</v>
      </c>
      <c r="D116" s="1">
        <v>-8.8161323219537703E-7</v>
      </c>
      <c r="E116" s="1">
        <v>1.7121783457696401E-7</v>
      </c>
      <c r="F116">
        <v>6563054.6105709104</v>
      </c>
      <c r="I116">
        <v>386705263.780873</v>
      </c>
      <c r="J116">
        <v>152971424.79279199</v>
      </c>
      <c r="K116" s="1">
        <v>-5.9674493968486796E-7</v>
      </c>
      <c r="L116" s="1">
        <v>-1.06083462014794E-8</v>
      </c>
      <c r="M116">
        <v>3364145.9201866202</v>
      </c>
      <c r="P116">
        <v>1206986131.48369</v>
      </c>
      <c r="Q116">
        <v>714163966.38607502</v>
      </c>
      <c r="R116" s="1">
        <v>-1.6532139852643E-6</v>
      </c>
      <c r="S116" s="1">
        <v>-7.0733949542045604E-7</v>
      </c>
      <c r="T116">
        <v>12673279.0983121</v>
      </c>
      <c r="W116">
        <v>810404269.36897302</v>
      </c>
      <c r="X116">
        <v>407073946.558222</v>
      </c>
      <c r="Y116" s="1">
        <v>-5.4051633924245803E-7</v>
      </c>
      <c r="Z116" s="1">
        <v>4.7154026105999899E-7</v>
      </c>
      <c r="AA116">
        <v>8324938.0620736498</v>
      </c>
    </row>
    <row r="117" spans="2:27" x14ac:dyDescent="0.25">
      <c r="B117">
        <v>689222140.55554199</v>
      </c>
      <c r="C117">
        <v>340273198.00377399</v>
      </c>
      <c r="D117">
        <v>14662376.1551213</v>
      </c>
      <c r="E117">
        <v>24288.688840365001</v>
      </c>
      <c r="F117">
        <v>6446703.3000648804</v>
      </c>
      <c r="I117">
        <v>386231304.90566897</v>
      </c>
      <c r="J117">
        <v>152752637.91632101</v>
      </c>
      <c r="K117">
        <v>9309102.0159615409</v>
      </c>
      <c r="L117">
        <v>9722.7921054912695</v>
      </c>
      <c r="M117">
        <v>3279117.1372789801</v>
      </c>
      <c r="P117">
        <v>1205408363.9382701</v>
      </c>
      <c r="Q117">
        <v>713144833.79629004</v>
      </c>
      <c r="R117">
        <v>23435064.978491802</v>
      </c>
      <c r="S117">
        <v>45634.3508959463</v>
      </c>
      <c r="T117">
        <v>12472984.0450154</v>
      </c>
      <c r="W117">
        <v>809549829.64909804</v>
      </c>
      <c r="X117">
        <v>406578637.423648</v>
      </c>
      <c r="Y117">
        <v>18750392.061719298</v>
      </c>
      <c r="Z117">
        <v>34778.444640803697</v>
      </c>
      <c r="AA117">
        <v>8170031.9280213602</v>
      </c>
    </row>
    <row r="118" spans="2:27" x14ac:dyDescent="0.25">
      <c r="B118">
        <v>698492407.12765396</v>
      </c>
      <c r="C118">
        <v>344770672.74405199</v>
      </c>
      <c r="D118">
        <v>25541172.254609499</v>
      </c>
      <c r="E118">
        <v>-144514.75453713399</v>
      </c>
      <c r="F118">
        <v>6040154.6017969996</v>
      </c>
      <c r="I118">
        <v>391392154.09319401</v>
      </c>
      <c r="J118">
        <v>154747990.12322599</v>
      </c>
      <c r="K118">
        <v>15939322.923890499</v>
      </c>
      <c r="L118">
        <v>-64258.0966356555</v>
      </c>
      <c r="M118">
        <v>3006413.4278456098</v>
      </c>
      <c r="P118">
        <v>1221257704.3441601</v>
      </c>
      <c r="Q118">
        <v>722357997.10143399</v>
      </c>
      <c r="R118">
        <v>41489870.6361093</v>
      </c>
      <c r="S118">
        <v>-193400.88503854201</v>
      </c>
      <c r="T118">
        <v>11829008.350481199</v>
      </c>
      <c r="W118">
        <v>820558717.92340398</v>
      </c>
      <c r="X118">
        <v>411998216.19389302</v>
      </c>
      <c r="Y118">
        <v>32901669.856987599</v>
      </c>
      <c r="Z118">
        <v>-146672.58851530601</v>
      </c>
      <c r="AA118">
        <v>7642043.7491633296</v>
      </c>
    </row>
    <row r="119" spans="2:27" x14ac:dyDescent="0.25">
      <c r="B119">
        <v>687528691.45552599</v>
      </c>
      <c r="C119">
        <v>339142113.05536199</v>
      </c>
      <c r="D119">
        <v>26141918.962396</v>
      </c>
      <c r="E119">
        <v>-1401334.11158391</v>
      </c>
      <c r="F119">
        <v>4261025.97246827</v>
      </c>
      <c r="I119">
        <v>385332658.65911603</v>
      </c>
      <c r="J119">
        <v>152201927.20488301</v>
      </c>
      <c r="K119">
        <v>15698303.563595099</v>
      </c>
      <c r="L119">
        <v>-710830.35921463894</v>
      </c>
      <c r="M119">
        <v>2004393.63950616</v>
      </c>
      <c r="P119">
        <v>1202406810.6150501</v>
      </c>
      <c r="Q119">
        <v>710820252.658916</v>
      </c>
      <c r="R119">
        <v>44838178.5913992</v>
      </c>
      <c r="S119">
        <v>-2253611.24921986</v>
      </c>
      <c r="T119">
        <v>8725535.9334150907</v>
      </c>
      <c r="W119">
        <v>809323523.68446898</v>
      </c>
      <c r="X119">
        <v>405981800.35500598</v>
      </c>
      <c r="Y119">
        <v>34896630.873289503</v>
      </c>
      <c r="Z119">
        <v>-1533769.97934985</v>
      </c>
      <c r="AA119">
        <v>5518788.2720127804</v>
      </c>
    </row>
    <row r="120" spans="2:27" x14ac:dyDescent="0.25">
      <c r="B120">
        <v>811046780.54744303</v>
      </c>
      <c r="C120">
        <v>397417873.26862699</v>
      </c>
      <c r="D120">
        <v>12605407.412967</v>
      </c>
      <c r="E120">
        <v>-846703.74029661005</v>
      </c>
      <c r="F120">
        <v>4061575.8651279402</v>
      </c>
      <c r="I120">
        <v>456181842.76890999</v>
      </c>
      <c r="J120">
        <v>178561979.658281</v>
      </c>
      <c r="K120">
        <v>6399090.72406404</v>
      </c>
      <c r="L120">
        <v>-438365.14695432701</v>
      </c>
      <c r="M120">
        <v>1566274.5942814799</v>
      </c>
      <c r="P120">
        <v>1424817505.2527399</v>
      </c>
      <c r="Q120">
        <v>837764015.82825601</v>
      </c>
      <c r="R120">
        <v>27590347.572122801</v>
      </c>
      <c r="S120">
        <v>-1698884.6742789401</v>
      </c>
      <c r="T120">
        <v>8499317.9945399109</v>
      </c>
      <c r="W120">
        <v>962809172.65252495</v>
      </c>
      <c r="X120">
        <v>479274095.88087499</v>
      </c>
      <c r="Y120">
        <v>21625543.910958599</v>
      </c>
      <c r="Z120">
        <v>-929875.91873478203</v>
      </c>
      <c r="AA120">
        <v>4900670.2739266697</v>
      </c>
    </row>
    <row r="121" spans="2:27" x14ac:dyDescent="0.25">
      <c r="B121">
        <v>133100528.80440301</v>
      </c>
      <c r="C121">
        <v>60375934.101023003</v>
      </c>
      <c r="D121">
        <v>-118647366.446119</v>
      </c>
      <c r="E121">
        <v>1822996.1317609299</v>
      </c>
      <c r="F121">
        <v>19744747.674707301</v>
      </c>
      <c r="I121">
        <v>77701733.161688596</v>
      </c>
      <c r="J121">
        <v>27355897.3446512</v>
      </c>
      <c r="K121">
        <v>-78553937.572660297</v>
      </c>
      <c r="L121">
        <v>1300458.6983735899</v>
      </c>
      <c r="M121">
        <v>9060874.5825977307</v>
      </c>
      <c r="P121">
        <v>238140379.81847101</v>
      </c>
      <c r="Q121">
        <v>131695611.67136399</v>
      </c>
      <c r="R121">
        <v>-170301135.247998</v>
      </c>
      <c r="S121">
        <v>2404208.2613562499</v>
      </c>
      <c r="T121">
        <v>36651534.244019903</v>
      </c>
      <c r="W121">
        <v>171013128.928572</v>
      </c>
      <c r="X121">
        <v>78130720.490875304</v>
      </c>
      <c r="Y121">
        <v>-139025257.054492</v>
      </c>
      <c r="Z121">
        <v>1946495.67241643</v>
      </c>
      <c r="AA121">
        <v>21691963.7693794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1"/>
  <sheetViews>
    <sheetView topLeftCell="U1" workbookViewId="0">
      <selection activeCell="AE1" sqref="AE1:AH11"/>
    </sheetView>
  </sheetViews>
  <sheetFormatPr defaultRowHeight="14" x14ac:dyDescent="0.25"/>
  <cols>
    <col min="4" max="5" width="9.81640625" customWidth="1"/>
    <col min="6" max="6" width="10.453125" customWidth="1"/>
    <col min="11" max="12" width="10" customWidth="1"/>
    <col min="13" max="13" width="10.453125" customWidth="1"/>
    <col min="18" max="18" width="9.90625" customWidth="1"/>
    <col min="19" max="19" width="10.54296875" customWidth="1"/>
    <col min="20" max="20" width="10.453125" customWidth="1"/>
    <col min="25" max="25" width="10.36328125" customWidth="1"/>
    <col min="26" max="26" width="9.90625" customWidth="1"/>
    <col min="27" max="27" width="9.6328125" customWidth="1"/>
    <col min="30" max="30" width="9.7265625" customWidth="1"/>
  </cols>
  <sheetData>
    <row r="1" spans="1:34" x14ac:dyDescent="0.25">
      <c r="A1" s="2" t="s">
        <v>318</v>
      </c>
      <c r="B1">
        <v>101417789.60864501</v>
      </c>
      <c r="C1">
        <v>46456758.181972899</v>
      </c>
      <c r="D1">
        <v>-94496434.539677396</v>
      </c>
      <c r="E1">
        <v>-2204652.4794553001</v>
      </c>
      <c r="F1">
        <v>-21792486.900569301</v>
      </c>
      <c r="H1" s="2" t="s">
        <v>319</v>
      </c>
      <c r="I1">
        <v>53511747.199217401</v>
      </c>
      <c r="J1">
        <v>19249893.295294099</v>
      </c>
      <c r="K1">
        <v>-58529273.862357102</v>
      </c>
      <c r="L1">
        <v>-1478310.9749616601</v>
      </c>
      <c r="M1">
        <v>-11236405.001858599</v>
      </c>
      <c r="O1" s="2" t="s">
        <v>320</v>
      </c>
      <c r="P1">
        <v>187755414.42106301</v>
      </c>
      <c r="Q1">
        <v>104505996.881488</v>
      </c>
      <c r="R1">
        <v>-139408064.92052901</v>
      </c>
      <c r="S1">
        <v>-2926380.7384344698</v>
      </c>
      <c r="T1">
        <v>-39446625.541629702</v>
      </c>
      <c r="V1" s="2" t="s">
        <v>321</v>
      </c>
      <c r="W1">
        <v>126457198.80356</v>
      </c>
      <c r="X1">
        <v>58350763.016045503</v>
      </c>
      <c r="Y1">
        <v>-108175655.04559401</v>
      </c>
      <c r="Z1">
        <v>-2414787.7476692302</v>
      </c>
      <c r="AA1">
        <v>-24126363.6019492</v>
      </c>
      <c r="AD1">
        <v>0</v>
      </c>
      <c r="AE1" s="2">
        <v>9447523.7918681707</v>
      </c>
      <c r="AF1" s="2">
        <v>4232634.5960346898</v>
      </c>
      <c r="AG1" s="2">
        <v>19710679.0132563</v>
      </c>
      <c r="AH1" s="2">
        <v>11244544.633636</v>
      </c>
    </row>
    <row r="2" spans="1:34" x14ac:dyDescent="0.25">
      <c r="B2">
        <v>717779637.00890803</v>
      </c>
      <c r="C2">
        <v>352841380.82865298</v>
      </c>
      <c r="D2">
        <v>8733822.61811422</v>
      </c>
      <c r="E2">
        <v>976247.00325432396</v>
      </c>
      <c r="F2">
        <v>-4553402.0867381496</v>
      </c>
      <c r="I2">
        <v>391647075.66714698</v>
      </c>
      <c r="J2">
        <v>154280933.64142099</v>
      </c>
      <c r="K2">
        <v>2953439.83534833</v>
      </c>
      <c r="L2">
        <v>541815.28557544004</v>
      </c>
      <c r="M2">
        <v>-2138274.01533056</v>
      </c>
      <c r="P2">
        <v>1281252903.4456799</v>
      </c>
      <c r="Q2">
        <v>754978805.18777299</v>
      </c>
      <c r="R2">
        <v>20973742.831946898</v>
      </c>
      <c r="S2">
        <v>1900204.0154311699</v>
      </c>
      <c r="T2">
        <v>-9020790.8433257304</v>
      </c>
      <c r="W2">
        <v>836370763.93407202</v>
      </c>
      <c r="X2">
        <v>417860657.52565801</v>
      </c>
      <c r="Y2">
        <v>14702181.5441311</v>
      </c>
      <c r="Z2">
        <v>1084441.0290548899</v>
      </c>
      <c r="AA2">
        <v>-5354261.0361667098</v>
      </c>
      <c r="AD2">
        <f>0.1+AD1</f>
        <v>0.1</v>
      </c>
      <c r="AE2" s="2">
        <v>178346597.78758401</v>
      </c>
      <c r="AF2" s="2">
        <v>94192111.439153194</v>
      </c>
      <c r="AG2" s="2">
        <v>325369701.446289</v>
      </c>
      <c r="AH2" s="2">
        <v>222551320.79579201</v>
      </c>
    </row>
    <row r="3" spans="1:34" x14ac:dyDescent="0.25">
      <c r="B3">
        <v>617485518.26073802</v>
      </c>
      <c r="C3">
        <v>305276434.80510598</v>
      </c>
      <c r="D3">
        <v>22525116.5167941</v>
      </c>
      <c r="E3">
        <v>1580310.76550661</v>
      </c>
      <c r="F3">
        <v>-4410203.2909361897</v>
      </c>
      <c r="I3">
        <v>338331660.73101997</v>
      </c>
      <c r="J3">
        <v>134228170.753452</v>
      </c>
      <c r="K3">
        <v>12631813.616393199</v>
      </c>
      <c r="L3">
        <v>865666.11074945296</v>
      </c>
      <c r="M3">
        <v>-2201884.04875653</v>
      </c>
      <c r="P3">
        <v>1094689669.0206599</v>
      </c>
      <c r="Q3">
        <v>648081696.38005602</v>
      </c>
      <c r="R3">
        <v>39237489.382157698</v>
      </c>
      <c r="S3">
        <v>2487372.1182285598</v>
      </c>
      <c r="T3">
        <v>-8727517.9394503199</v>
      </c>
      <c r="W3">
        <v>715219477.804878</v>
      </c>
      <c r="X3">
        <v>359672158.74242502</v>
      </c>
      <c r="Y3">
        <v>28835699.566730998</v>
      </c>
      <c r="Z3">
        <v>1753112.1453426101</v>
      </c>
      <c r="AA3">
        <v>-5449473.3339316798</v>
      </c>
      <c r="AD3">
        <f t="shared" ref="AD3:AD9" si="0">0.1+AD2</f>
        <v>0.2</v>
      </c>
      <c r="AE3" s="2">
        <v>320828739.458152</v>
      </c>
      <c r="AF3" s="2">
        <v>170480405.81624699</v>
      </c>
      <c r="AG3" s="2">
        <v>583680502.33751404</v>
      </c>
      <c r="AH3" s="2">
        <v>401050082.07518101</v>
      </c>
    </row>
    <row r="4" spans="1:34" x14ac:dyDescent="0.25">
      <c r="B4">
        <v>627344983.25966203</v>
      </c>
      <c r="C4">
        <v>310163308.64566201</v>
      </c>
      <c r="D4">
        <v>21780127.5151277</v>
      </c>
      <c r="E4">
        <v>164684.63434113501</v>
      </c>
      <c r="F4">
        <v>-6205640.2177735604</v>
      </c>
      <c r="I4">
        <v>343757563.70561099</v>
      </c>
      <c r="J4">
        <v>136343460.13869399</v>
      </c>
      <c r="K4">
        <v>12758119.815863701</v>
      </c>
      <c r="L4">
        <v>86905.661437796502</v>
      </c>
      <c r="M4">
        <v>-3214044.6501846798</v>
      </c>
      <c r="P4">
        <v>1112336319.1838801</v>
      </c>
      <c r="Q4">
        <v>658630982.05062103</v>
      </c>
      <c r="R4">
        <v>36063724.4400317</v>
      </c>
      <c r="S4">
        <v>219402.94796011699</v>
      </c>
      <c r="T4">
        <v>-11835504.70803</v>
      </c>
      <c r="W4">
        <v>725453469.04472303</v>
      </c>
      <c r="X4">
        <v>364910814.08486998</v>
      </c>
      <c r="Y4">
        <v>27070709.831840299</v>
      </c>
      <c r="Z4">
        <v>176882.71684831701</v>
      </c>
      <c r="AA4">
        <v>-7544353.2730225502</v>
      </c>
      <c r="AD4">
        <f t="shared" si="0"/>
        <v>0.30000000000000004</v>
      </c>
      <c r="AE4" s="2">
        <v>420453603.12155902</v>
      </c>
      <c r="AF4" s="2">
        <v>224191913.645165</v>
      </c>
      <c r="AG4" s="2">
        <v>764417290.51888299</v>
      </c>
      <c r="AH4" s="2">
        <v>525764971.986808</v>
      </c>
    </row>
    <row r="5" spans="1:34" x14ac:dyDescent="0.25">
      <c r="B5">
        <v>618764390.07896805</v>
      </c>
      <c r="C5">
        <v>305984695.918109</v>
      </c>
      <c r="D5">
        <v>12353854.878565799</v>
      </c>
      <c r="E5">
        <v>-21405.1145278234</v>
      </c>
      <c r="F5">
        <v>-6551129.2266219398</v>
      </c>
      <c r="I5">
        <v>339048397.59930801</v>
      </c>
      <c r="J5">
        <v>134506626.02499801</v>
      </c>
      <c r="K5">
        <v>7341791.8554521296</v>
      </c>
      <c r="L5">
        <v>-7831.2373626920198</v>
      </c>
      <c r="M5">
        <v>-3429676.1991985901</v>
      </c>
      <c r="P5">
        <v>1097586327.98949</v>
      </c>
      <c r="Q5">
        <v>650035180.90502703</v>
      </c>
      <c r="R5">
        <v>20186106.588895898</v>
      </c>
      <c r="S5">
        <v>-41005.706174553998</v>
      </c>
      <c r="T5">
        <v>-12380079.286837799</v>
      </c>
      <c r="W5">
        <v>715418552.44192398</v>
      </c>
      <c r="X5">
        <v>359946662.494964</v>
      </c>
      <c r="Y5">
        <v>15264900.9523101</v>
      </c>
      <c r="Z5">
        <v>-28770.498570984699</v>
      </c>
      <c r="AA5">
        <v>-7978924.79942354</v>
      </c>
      <c r="AD5">
        <f t="shared" si="0"/>
        <v>0.4</v>
      </c>
      <c r="AE5" s="2">
        <v>475840014.32080299</v>
      </c>
      <c r="AF5" s="2">
        <v>254150776.52025601</v>
      </c>
      <c r="AG5" s="2">
        <v>865060972.06338894</v>
      </c>
      <c r="AH5" s="2">
        <v>594810708.12513006</v>
      </c>
    </row>
    <row r="6" spans="1:34" x14ac:dyDescent="0.25">
      <c r="B6">
        <v>619467239.96142304</v>
      </c>
      <c r="C6">
        <v>306372702.634709</v>
      </c>
      <c r="D6" s="1">
        <v>-1.41788041219115E-6</v>
      </c>
      <c r="E6" s="1">
        <v>8.0894096754491303E-8</v>
      </c>
      <c r="F6">
        <v>-6643799.3636625297</v>
      </c>
      <c r="I6">
        <v>339439602.72004497</v>
      </c>
      <c r="J6">
        <v>134683566.36008501</v>
      </c>
      <c r="K6" s="1">
        <v>4.48024366050959E-7</v>
      </c>
      <c r="L6" s="1">
        <v>-7.2759576141834308E-12</v>
      </c>
      <c r="M6">
        <v>-3491717.5424405299</v>
      </c>
      <c r="P6">
        <v>1099057611.5566001</v>
      </c>
      <c r="Q6">
        <v>650976236.83446598</v>
      </c>
      <c r="R6" s="1">
        <v>9.9744647741317791E-7</v>
      </c>
      <c r="S6" s="1">
        <v>-5.2526593208312999E-7</v>
      </c>
      <c r="T6">
        <v>-12544364.2198689</v>
      </c>
      <c r="W6">
        <v>716149205.29782999</v>
      </c>
      <c r="X6">
        <v>360364351.40540302</v>
      </c>
      <c r="Y6" s="1">
        <v>-8.8964588940143596E-7</v>
      </c>
      <c r="Z6" s="1">
        <v>-8.1548932939767798E-8</v>
      </c>
      <c r="AA6">
        <v>-8098558.1368952598</v>
      </c>
      <c r="AD6">
        <f t="shared" si="0"/>
        <v>0.5</v>
      </c>
      <c r="AE6" s="2">
        <v>493283477.231556</v>
      </c>
      <c r="AF6" s="2">
        <v>263601427.05476299</v>
      </c>
      <c r="AG6" s="2">
        <v>896697493.26405597</v>
      </c>
      <c r="AH6" s="2">
        <v>616452713.75374305</v>
      </c>
    </row>
    <row r="7" spans="1:34" x14ac:dyDescent="0.25">
      <c r="B7">
        <v>618764390.07897604</v>
      </c>
      <c r="C7">
        <v>305984695.91811299</v>
      </c>
      <c r="D7">
        <v>-12353854.878567301</v>
      </c>
      <c r="E7">
        <v>21405.114527203801</v>
      </c>
      <c r="F7">
        <v>-6551129.2266210504</v>
      </c>
      <c r="I7">
        <v>339048397.59931099</v>
      </c>
      <c r="J7">
        <v>134506626.02500001</v>
      </c>
      <c r="K7">
        <v>-7341791.8554513296</v>
      </c>
      <c r="L7">
        <v>7831.2373625914597</v>
      </c>
      <c r="M7">
        <v>-3429676.1991980202</v>
      </c>
      <c r="P7">
        <v>1097586327.9895101</v>
      </c>
      <c r="Q7">
        <v>650035180.90503395</v>
      </c>
      <c r="R7">
        <v>-20186106.588896599</v>
      </c>
      <c r="S7">
        <v>41005.706173480299</v>
      </c>
      <c r="T7">
        <v>-12380079.2868376</v>
      </c>
      <c r="W7">
        <v>715418552.44192505</v>
      </c>
      <c r="X7">
        <v>359946662.49496502</v>
      </c>
      <c r="Y7">
        <v>-15264900.952309901</v>
      </c>
      <c r="Z7">
        <v>28770.498570986801</v>
      </c>
      <c r="AA7">
        <v>-7978924.7994219204</v>
      </c>
      <c r="AD7">
        <f t="shared" si="0"/>
        <v>0.6</v>
      </c>
      <c r="AE7" s="2">
        <v>475840014.32080102</v>
      </c>
      <c r="AF7" s="2">
        <v>254150776.52024999</v>
      </c>
      <c r="AG7" s="2">
        <v>865060972.06348801</v>
      </c>
      <c r="AH7" s="2">
        <v>594810708.12519097</v>
      </c>
    </row>
    <row r="8" spans="1:34" x14ac:dyDescent="0.25">
      <c r="B8">
        <v>627344983.25966501</v>
      </c>
      <c r="C8">
        <v>310163308.64566398</v>
      </c>
      <c r="D8">
        <v>-21780127.515127201</v>
      </c>
      <c r="E8">
        <v>-164684.63434152401</v>
      </c>
      <c r="F8">
        <v>-6205640.2177732503</v>
      </c>
      <c r="I8">
        <v>343757563.705616</v>
      </c>
      <c r="J8">
        <v>136343460.13869601</v>
      </c>
      <c r="K8">
        <v>-12758119.815863101</v>
      </c>
      <c r="L8">
        <v>-86905.661437559596</v>
      </c>
      <c r="M8">
        <v>-3214044.65018511</v>
      </c>
      <c r="P8">
        <v>1112336319.1838601</v>
      </c>
      <c r="Q8">
        <v>658630982.05061197</v>
      </c>
      <c r="R8">
        <v>-36063724.440032698</v>
      </c>
      <c r="S8">
        <v>-219402.94796072101</v>
      </c>
      <c r="T8">
        <v>-11835504.7080302</v>
      </c>
      <c r="W8">
        <v>725453469.04472196</v>
      </c>
      <c r="X8">
        <v>364910814.08486903</v>
      </c>
      <c r="Y8">
        <v>-27070709.831840999</v>
      </c>
      <c r="Z8">
        <v>-176882.71684874</v>
      </c>
      <c r="AA8">
        <v>-7544353.2730219597</v>
      </c>
      <c r="AD8">
        <f t="shared" si="0"/>
        <v>0.7</v>
      </c>
      <c r="AE8" s="2">
        <v>420453603.12158602</v>
      </c>
      <c r="AF8" s="2">
        <v>224191913.645138</v>
      </c>
      <c r="AG8" s="2">
        <v>764417290.51898098</v>
      </c>
      <c r="AH8" s="2">
        <v>525764971.98680699</v>
      </c>
    </row>
    <row r="9" spans="1:34" x14ac:dyDescent="0.25">
      <c r="B9">
        <v>617485518.26074505</v>
      </c>
      <c r="C9">
        <v>305276434.80510902</v>
      </c>
      <c r="D9">
        <v>-22525116.516792499</v>
      </c>
      <c r="E9">
        <v>-1580310.7655058701</v>
      </c>
      <c r="F9">
        <v>-4410203.2909366302</v>
      </c>
      <c r="I9">
        <v>338331660.73101598</v>
      </c>
      <c r="J9">
        <v>134228170.75345099</v>
      </c>
      <c r="K9">
        <v>-12631813.6163939</v>
      </c>
      <c r="L9">
        <v>-865666.11074924201</v>
      </c>
      <c r="M9">
        <v>-2201884.0487572299</v>
      </c>
      <c r="P9">
        <v>1094689669.0206699</v>
      </c>
      <c r="Q9">
        <v>648081696.38006306</v>
      </c>
      <c r="R9">
        <v>-39237489.382156998</v>
      </c>
      <c r="S9">
        <v>-2487372.1182282702</v>
      </c>
      <c r="T9">
        <v>-8727517.9394482803</v>
      </c>
      <c r="W9">
        <v>715219477.80488598</v>
      </c>
      <c r="X9">
        <v>359672158.74242902</v>
      </c>
      <c r="Y9">
        <v>-28835699.566733401</v>
      </c>
      <c r="Z9">
        <v>-1753112.14534194</v>
      </c>
      <c r="AA9">
        <v>-5449473.3339314498</v>
      </c>
      <c r="AD9">
        <f t="shared" si="0"/>
        <v>0.79999999999999993</v>
      </c>
      <c r="AE9" s="2">
        <v>320828739.45817798</v>
      </c>
      <c r="AF9" s="2">
        <v>170480405.81623</v>
      </c>
      <c r="AG9" s="2">
        <v>583680502.33754396</v>
      </c>
      <c r="AH9" s="2">
        <v>401050082.07518399</v>
      </c>
    </row>
    <row r="10" spans="1:34" x14ac:dyDescent="0.25">
      <c r="B10">
        <v>717779637.00891304</v>
      </c>
      <c r="C10">
        <v>352841380.828655</v>
      </c>
      <c r="D10">
        <v>-8733822.6181144901</v>
      </c>
      <c r="E10">
        <v>-976247.00325400697</v>
      </c>
      <c r="F10">
        <v>-4553402.0867398996</v>
      </c>
      <c r="I10">
        <v>391647075.66715097</v>
      </c>
      <c r="J10">
        <v>154280933.64142299</v>
      </c>
      <c r="K10">
        <v>-2953439.8353479598</v>
      </c>
      <c r="L10">
        <v>-541815.28557581699</v>
      </c>
      <c r="M10">
        <v>-2138274.0153306602</v>
      </c>
      <c r="P10">
        <v>1281252903.4456899</v>
      </c>
      <c r="Q10">
        <v>754978805.187778</v>
      </c>
      <c r="R10">
        <v>-20973742.831943698</v>
      </c>
      <c r="S10">
        <v>-1900204.01543126</v>
      </c>
      <c r="T10">
        <v>-9020790.8433258403</v>
      </c>
      <c r="W10">
        <v>836370763.93408</v>
      </c>
      <c r="X10">
        <v>417860657.52566302</v>
      </c>
      <c r="Y10">
        <v>-14702181.5441327</v>
      </c>
      <c r="Z10">
        <v>-1084441.0290550501</v>
      </c>
      <c r="AA10">
        <v>-5354261.0361662405</v>
      </c>
      <c r="AD10">
        <f>0.1+AD9</f>
        <v>0.89999999999999991</v>
      </c>
      <c r="AE10" s="2">
        <v>178346597.78761601</v>
      </c>
      <c r="AF10" s="2">
        <v>94192111.439141795</v>
      </c>
      <c r="AG10" s="2">
        <v>325369701.44629002</v>
      </c>
      <c r="AH10" s="2">
        <v>222551320.795793</v>
      </c>
    </row>
    <row r="11" spans="1:34" x14ac:dyDescent="0.25">
      <c r="B11">
        <v>101417789.608641</v>
      </c>
      <c r="C11">
        <v>46456758.181970902</v>
      </c>
      <c r="D11">
        <v>94496434.539674506</v>
      </c>
      <c r="E11">
        <v>2204652.4794546501</v>
      </c>
      <c r="F11">
        <v>-21792486.900568899</v>
      </c>
      <c r="I11">
        <v>53511747.199216798</v>
      </c>
      <c r="J11">
        <v>19249893.295294002</v>
      </c>
      <c r="K11">
        <v>58529273.862358101</v>
      </c>
      <c r="L11">
        <v>1478310.9749619199</v>
      </c>
      <c r="M11">
        <v>-11236405.001859</v>
      </c>
      <c r="P11">
        <v>187755414.42106</v>
      </c>
      <c r="Q11">
        <v>104505996.881486</v>
      </c>
      <c r="R11">
        <v>139408064.92053401</v>
      </c>
      <c r="S11">
        <v>2926380.7384347101</v>
      </c>
      <c r="T11">
        <v>-39446625.541632503</v>
      </c>
      <c r="W11">
        <v>126457198.80355699</v>
      </c>
      <c r="X11">
        <v>58350763.0160437</v>
      </c>
      <c r="Y11">
        <v>108175655.045592</v>
      </c>
      <c r="Z11">
        <v>2414787.7476690598</v>
      </c>
      <c r="AA11">
        <v>-24126363.601949401</v>
      </c>
      <c r="AD11">
        <f>0.1+AD10</f>
        <v>0.99999999999999989</v>
      </c>
      <c r="AE11" s="2">
        <v>9447523.7918683495</v>
      </c>
      <c r="AF11" s="2">
        <v>4232634.5960346898</v>
      </c>
      <c r="AG11" s="2">
        <v>19710679.013255201</v>
      </c>
      <c r="AH11" s="2">
        <v>11244544.6336357</v>
      </c>
    </row>
    <row r="12" spans="1:34" x14ac:dyDescent="0.25">
      <c r="B12">
        <v>62905224.693094499</v>
      </c>
      <c r="C12">
        <v>41765802.079558797</v>
      </c>
      <c r="D12">
        <v>-37075098.612687998</v>
      </c>
      <c r="E12">
        <v>2429553.03652647</v>
      </c>
      <c r="F12">
        <v>5486534.1644463604</v>
      </c>
      <c r="I12">
        <v>32661550.488058601</v>
      </c>
      <c r="J12">
        <v>19726249.643528301</v>
      </c>
      <c r="K12">
        <v>-22080716.5957506</v>
      </c>
      <c r="L12">
        <v>1209236.48874442</v>
      </c>
      <c r="M12">
        <v>2811003.0731223999</v>
      </c>
      <c r="P12">
        <v>118248455.459455</v>
      </c>
      <c r="Q12">
        <v>85722981.977271795</v>
      </c>
      <c r="R12">
        <v>-56702075.118141703</v>
      </c>
      <c r="S12">
        <v>4323848.5140624996</v>
      </c>
      <c r="T12">
        <v>10156081.7151052</v>
      </c>
      <c r="W12">
        <v>77685898.691068605</v>
      </c>
      <c r="X12">
        <v>50588643.835712798</v>
      </c>
      <c r="Y12">
        <v>-47347080.240325697</v>
      </c>
      <c r="Z12">
        <v>2639419.4075416299</v>
      </c>
      <c r="AA12">
        <v>6038418.8711986998</v>
      </c>
    </row>
    <row r="13" spans="1:34" x14ac:dyDescent="0.25">
      <c r="B13">
        <v>343214461.143902</v>
      </c>
      <c r="C13">
        <v>168434879.84547299</v>
      </c>
      <c r="D13">
        <v>-6316368.6083617201</v>
      </c>
      <c r="E13">
        <v>131078.93032547299</v>
      </c>
      <c r="F13">
        <v>-1162377.45284741</v>
      </c>
      <c r="I13">
        <v>184974518.85507599</v>
      </c>
      <c r="J13">
        <v>73712478.561951205</v>
      </c>
      <c r="K13">
        <v>-4187414.3765442702</v>
      </c>
      <c r="L13">
        <v>31384.442481056201</v>
      </c>
      <c r="M13">
        <v>-543767.66792206303</v>
      </c>
      <c r="P13">
        <v>620060847.35498703</v>
      </c>
      <c r="Q13">
        <v>361356202.12202001</v>
      </c>
      <c r="R13">
        <v>-6928262.9861960998</v>
      </c>
      <c r="S13">
        <v>201832.018286985</v>
      </c>
      <c r="T13">
        <v>-2479213.0921391998</v>
      </c>
      <c r="W13">
        <v>418365563.16776901</v>
      </c>
      <c r="X13">
        <v>204788956.047151</v>
      </c>
      <c r="Y13">
        <v>-7785023.86302015</v>
      </c>
      <c r="Z13">
        <v>95415.962953608003</v>
      </c>
      <c r="AA13">
        <v>-1105783.23723593</v>
      </c>
    </row>
    <row r="14" spans="1:34" x14ac:dyDescent="0.25">
      <c r="B14">
        <v>417250337.43566197</v>
      </c>
      <c r="C14">
        <v>205992443.76255</v>
      </c>
      <c r="D14">
        <v>13261594.5689572</v>
      </c>
      <c r="E14">
        <v>-711879.68730230595</v>
      </c>
      <c r="F14">
        <v>-2425648.40277373</v>
      </c>
      <c r="I14">
        <v>226238675.99926201</v>
      </c>
      <c r="J14">
        <v>90272731.9132386</v>
      </c>
      <c r="K14">
        <v>7457721.8940052502</v>
      </c>
      <c r="L14">
        <v>-411899.22118481901</v>
      </c>
      <c r="M14">
        <v>-1257554.6157042901</v>
      </c>
      <c r="P14">
        <v>742516160.37372506</v>
      </c>
      <c r="Q14">
        <v>436166774.21816403</v>
      </c>
      <c r="R14">
        <v>23422562.842633899</v>
      </c>
      <c r="S14">
        <v>-1142227.1414034599</v>
      </c>
      <c r="T14">
        <v>-4600834.9761383096</v>
      </c>
      <c r="W14">
        <v>492166602.39242297</v>
      </c>
      <c r="X14">
        <v>243341791.85517401</v>
      </c>
      <c r="Y14">
        <v>16843592.954974499</v>
      </c>
      <c r="Z14">
        <v>-835250.61832793604</v>
      </c>
      <c r="AA14">
        <v>-2501714.9328734102</v>
      </c>
    </row>
    <row r="15" spans="1:34" x14ac:dyDescent="0.25">
      <c r="B15">
        <v>412916086.572438</v>
      </c>
      <c r="C15">
        <v>202974790.85394499</v>
      </c>
      <c r="D15">
        <v>16039146.916250501</v>
      </c>
      <c r="E15">
        <v>-282127.44351335597</v>
      </c>
      <c r="F15">
        <v>-2035352.30193606</v>
      </c>
      <c r="I15">
        <v>223746172.81520501</v>
      </c>
      <c r="J15">
        <v>88458526.318033099</v>
      </c>
      <c r="K15">
        <v>9352833.32693238</v>
      </c>
      <c r="L15">
        <v>-165170.19321323599</v>
      </c>
      <c r="M15">
        <v>-1089326.48959248</v>
      </c>
      <c r="P15">
        <v>730895907.56607795</v>
      </c>
      <c r="Q15">
        <v>428610375.92918003</v>
      </c>
      <c r="R15">
        <v>26890554.811769001</v>
      </c>
      <c r="S15">
        <v>-470736.36406062997</v>
      </c>
      <c r="T15">
        <v>-3854343.1294869301</v>
      </c>
      <c r="W15">
        <v>481314647.76996398</v>
      </c>
      <c r="X15">
        <v>236829275.99371001</v>
      </c>
      <c r="Y15">
        <v>20074685.126862999</v>
      </c>
      <c r="Z15">
        <v>-336019.81608300901</v>
      </c>
      <c r="AA15">
        <v>-2133262.8892719098</v>
      </c>
    </row>
    <row r="16" spans="1:34" x14ac:dyDescent="0.25">
      <c r="B16">
        <v>405028911.92330199</v>
      </c>
      <c r="C16">
        <v>198384680.496618</v>
      </c>
      <c r="D16">
        <v>10094797.394896001</v>
      </c>
      <c r="E16">
        <v>-128176.156495677</v>
      </c>
      <c r="F16">
        <v>-2221222.8341449401</v>
      </c>
      <c r="I16">
        <v>219052431.98418701</v>
      </c>
      <c r="J16">
        <v>86005648.165535897</v>
      </c>
      <c r="K16">
        <v>5971185.0477327202</v>
      </c>
      <c r="L16">
        <v>-76748.736284978106</v>
      </c>
      <c r="M16">
        <v>-1211933.8410670699</v>
      </c>
      <c r="P16">
        <v>716237264.35687399</v>
      </c>
      <c r="Q16">
        <v>419217032.375925</v>
      </c>
      <c r="R16">
        <v>16631617.163733101</v>
      </c>
      <c r="S16">
        <v>-219530.35491724301</v>
      </c>
      <c r="T16">
        <v>-4243525.4576309901</v>
      </c>
      <c r="W16">
        <v>469476729.77724099</v>
      </c>
      <c r="X16">
        <v>229969901.525466</v>
      </c>
      <c r="Y16">
        <v>12549351.7725915</v>
      </c>
      <c r="Z16">
        <v>-151842.08087144999</v>
      </c>
      <c r="AA16">
        <v>-2374537.6411573798</v>
      </c>
    </row>
    <row r="17" spans="2:27" x14ac:dyDescent="0.25">
      <c r="B17">
        <v>401706432.187253</v>
      </c>
      <c r="C17">
        <v>196432658.983071</v>
      </c>
      <c r="D17" s="1">
        <v>-1.79112976184115E-6</v>
      </c>
      <c r="E17" s="1">
        <v>1.70486600836739E-7</v>
      </c>
      <c r="F17">
        <v>-2364416.2592075402</v>
      </c>
      <c r="I17">
        <v>217071138.47458699</v>
      </c>
      <c r="J17">
        <v>84974205.395050198</v>
      </c>
      <c r="K17" s="1">
        <v>4.1311795939691402E-7</v>
      </c>
      <c r="L17" s="1">
        <v>1.13717760541476E-7</v>
      </c>
      <c r="M17">
        <v>-1296339.8914398199</v>
      </c>
      <c r="P17">
        <v>710248872.16004801</v>
      </c>
      <c r="Q17">
        <v>415298298.01394099</v>
      </c>
      <c r="R17" s="1">
        <v>1.1376832844689499E-6</v>
      </c>
      <c r="S17" s="1">
        <v>-6.8126882979413505E-7</v>
      </c>
      <c r="T17">
        <v>-4503149.4263502797</v>
      </c>
      <c r="W17">
        <v>464915685.40194303</v>
      </c>
      <c r="X17">
        <v>227270210.42247799</v>
      </c>
      <c r="Y17" s="1">
        <v>1.4161923900246599E-7</v>
      </c>
      <c r="Z17" s="1">
        <v>2.58249201579019E-7</v>
      </c>
      <c r="AA17">
        <v>-2544369.1589826699</v>
      </c>
    </row>
    <row r="18" spans="2:27" x14ac:dyDescent="0.25">
      <c r="B18">
        <v>405028911.923271</v>
      </c>
      <c r="C18">
        <v>198384680.496602</v>
      </c>
      <c r="D18">
        <v>-10094797.3948969</v>
      </c>
      <c r="E18">
        <v>128176.156495847</v>
      </c>
      <c r="F18">
        <v>-2221222.8341450202</v>
      </c>
      <c r="I18">
        <v>219052431.98417401</v>
      </c>
      <c r="J18">
        <v>86005648.165530398</v>
      </c>
      <c r="K18">
        <v>-5971185.0477322703</v>
      </c>
      <c r="L18">
        <v>76748.736284973595</v>
      </c>
      <c r="M18">
        <v>-1211933.84106714</v>
      </c>
      <c r="P18">
        <v>716237264.356861</v>
      </c>
      <c r="Q18">
        <v>419217032.37591702</v>
      </c>
      <c r="R18">
        <v>-16631617.163732899</v>
      </c>
      <c r="S18">
        <v>219530.354917711</v>
      </c>
      <c r="T18">
        <v>-4243525.4576318804</v>
      </c>
      <c r="W18">
        <v>469476729.77726799</v>
      </c>
      <c r="X18">
        <v>229969901.52548099</v>
      </c>
      <c r="Y18">
        <v>-12549351.7725896</v>
      </c>
      <c r="Z18">
        <v>151842.08087119201</v>
      </c>
      <c r="AA18">
        <v>-2374537.6411564099</v>
      </c>
    </row>
    <row r="19" spans="2:27" x14ac:dyDescent="0.25">
      <c r="B19">
        <v>412916086.57243502</v>
      </c>
      <c r="C19">
        <v>202974790.853944</v>
      </c>
      <c r="D19">
        <v>-16039146.916249299</v>
      </c>
      <c r="E19">
        <v>282127.44351345202</v>
      </c>
      <c r="F19">
        <v>-2035352.30193649</v>
      </c>
      <c r="I19">
        <v>223746172.815184</v>
      </c>
      <c r="J19">
        <v>88458526.318022907</v>
      </c>
      <c r="K19">
        <v>-9352833.3269319795</v>
      </c>
      <c r="L19">
        <v>165170.193212988</v>
      </c>
      <c r="M19">
        <v>-1089326.48959325</v>
      </c>
      <c r="P19">
        <v>730895907.56607604</v>
      </c>
      <c r="Q19">
        <v>428610375.92917699</v>
      </c>
      <c r="R19">
        <v>-26890554.811769001</v>
      </c>
      <c r="S19">
        <v>470736.364061478</v>
      </c>
      <c r="T19">
        <v>-3854343.1294892202</v>
      </c>
      <c r="W19">
        <v>481314647.770006</v>
      </c>
      <c r="X19">
        <v>236829275.99373299</v>
      </c>
      <c r="Y19">
        <v>-20074685.126862802</v>
      </c>
      <c r="Z19">
        <v>336019.81608310802</v>
      </c>
      <c r="AA19">
        <v>-2133262.8892724901</v>
      </c>
    </row>
    <row r="20" spans="2:27" x14ac:dyDescent="0.25">
      <c r="B20">
        <v>417250337.43564498</v>
      </c>
      <c r="C20">
        <v>205992443.762539</v>
      </c>
      <c r="D20">
        <v>-13261594.5689565</v>
      </c>
      <c r="E20">
        <v>711879.68730216403</v>
      </c>
      <c r="F20">
        <v>-2425648.4027736001</v>
      </c>
      <c r="I20">
        <v>226238675.99925801</v>
      </c>
      <c r="J20">
        <v>90272731.913236707</v>
      </c>
      <c r="K20">
        <v>-7457721.8940049196</v>
      </c>
      <c r="L20">
        <v>411899.221184825</v>
      </c>
      <c r="M20">
        <v>-1257554.6157046</v>
      </c>
      <c r="P20">
        <v>742516160.37375295</v>
      </c>
      <c r="Q20">
        <v>436166774.21818399</v>
      </c>
      <c r="R20">
        <v>-23422562.842633199</v>
      </c>
      <c r="S20">
        <v>1142227.14140355</v>
      </c>
      <c r="T20">
        <v>-4600834.9761370001</v>
      </c>
      <c r="W20">
        <v>492166602.39244097</v>
      </c>
      <c r="X20">
        <v>243341791.85518301</v>
      </c>
      <c r="Y20">
        <v>-16843592.954977699</v>
      </c>
      <c r="Z20">
        <v>835250.61832819204</v>
      </c>
      <c r="AA20">
        <v>-2501714.9328739299</v>
      </c>
    </row>
    <row r="21" spans="2:27" x14ac:dyDescent="0.25">
      <c r="B21">
        <v>343214461.14389098</v>
      </c>
      <c r="C21">
        <v>168434879.845465</v>
      </c>
      <c r="D21">
        <v>6316368.6083613802</v>
      </c>
      <c r="E21">
        <v>-131078.93032599101</v>
      </c>
      <c r="F21">
        <v>-1162377.4528474801</v>
      </c>
      <c r="I21">
        <v>184974518.855077</v>
      </c>
      <c r="J21">
        <v>73712478.561951995</v>
      </c>
      <c r="K21">
        <v>4187414.3765445999</v>
      </c>
      <c r="L21">
        <v>-31384.442481292601</v>
      </c>
      <c r="M21">
        <v>-543767.66792220494</v>
      </c>
      <c r="P21">
        <v>620060847.35501504</v>
      </c>
      <c r="Q21">
        <v>361356202.12203997</v>
      </c>
      <c r="R21">
        <v>6928262.9861987298</v>
      </c>
      <c r="S21">
        <v>-201832.018288277</v>
      </c>
      <c r="T21">
        <v>-2479213.09213951</v>
      </c>
      <c r="W21">
        <v>418365563.16779399</v>
      </c>
      <c r="X21">
        <v>204788956.04716599</v>
      </c>
      <c r="Y21">
        <v>7785023.8630169705</v>
      </c>
      <c r="Z21">
        <v>-95415.962954189206</v>
      </c>
      <c r="AA21">
        <v>-1105783.2372362199</v>
      </c>
    </row>
    <row r="22" spans="2:27" x14ac:dyDescent="0.25">
      <c r="B22">
        <v>62905224.693093002</v>
      </c>
      <c r="C22">
        <v>41765802.079558298</v>
      </c>
      <c r="D22">
        <v>37075098.612685896</v>
      </c>
      <c r="E22">
        <v>-2429553.0365251801</v>
      </c>
      <c r="F22">
        <v>5486534.1644453201</v>
      </c>
      <c r="I22">
        <v>32661550.4880585</v>
      </c>
      <c r="J22">
        <v>19726249.643528301</v>
      </c>
      <c r="K22">
        <v>22080716.5957505</v>
      </c>
      <c r="L22">
        <v>-1209236.4887439399</v>
      </c>
      <c r="M22">
        <v>2811003.0731226699</v>
      </c>
      <c r="P22">
        <v>118248455.459454</v>
      </c>
      <c r="Q22">
        <v>85722981.977272198</v>
      </c>
      <c r="R22">
        <v>56702075.118143901</v>
      </c>
      <c r="S22">
        <v>-4323848.5140611902</v>
      </c>
      <c r="T22">
        <v>10156081.7151062</v>
      </c>
      <c r="W22">
        <v>77685898.691066802</v>
      </c>
      <c r="X22">
        <v>50588643.8357113</v>
      </c>
      <c r="Y22">
        <v>47347080.240322098</v>
      </c>
      <c r="Z22">
        <v>-2639419.4075406799</v>
      </c>
      <c r="AA22">
        <v>6038418.8711992502</v>
      </c>
    </row>
    <row r="23" spans="2:27" x14ac:dyDescent="0.25">
      <c r="B23">
        <v>14547166.1386746</v>
      </c>
      <c r="C23">
        <v>20225661.748468898</v>
      </c>
      <c r="D23">
        <v>-18944198.128933199</v>
      </c>
      <c r="E23">
        <v>66515.967798952493</v>
      </c>
      <c r="F23">
        <v>1433747.9846541199</v>
      </c>
      <c r="I23">
        <v>7048786.3524827296</v>
      </c>
      <c r="J23">
        <v>10804351.5331665</v>
      </c>
      <c r="K23">
        <v>-10832242.3677892</v>
      </c>
      <c r="L23">
        <v>-7162.5989522028503</v>
      </c>
      <c r="M23">
        <v>856240.32470363798</v>
      </c>
      <c r="P23">
        <v>28634387.595973901</v>
      </c>
      <c r="Q23">
        <v>36708833.433791503</v>
      </c>
      <c r="R23">
        <v>-29626187.6142774</v>
      </c>
      <c r="S23">
        <v>118924.561767259</v>
      </c>
      <c r="T23">
        <v>1997807.7147883901</v>
      </c>
      <c r="W23">
        <v>17555192.932328802</v>
      </c>
      <c r="X23">
        <v>23764222.968944602</v>
      </c>
      <c r="Y23">
        <v>-24913100.307330299</v>
      </c>
      <c r="Z23">
        <v>97350.814186478296</v>
      </c>
      <c r="AA23">
        <v>1606060.0930154601</v>
      </c>
    </row>
    <row r="24" spans="2:27" x14ac:dyDescent="0.25">
      <c r="B24">
        <v>232110940.648821</v>
      </c>
      <c r="C24">
        <v>117449038.349676</v>
      </c>
      <c r="D24">
        <v>-12447532.5090847</v>
      </c>
      <c r="E24">
        <v>75602.921183812898</v>
      </c>
      <c r="F24">
        <v>-1386721.17228431</v>
      </c>
      <c r="I24">
        <v>123132164.893223</v>
      </c>
      <c r="J24">
        <v>51498655.858649701</v>
      </c>
      <c r="K24">
        <v>-7345937.8920493899</v>
      </c>
      <c r="L24">
        <v>-14765.6251842853</v>
      </c>
      <c r="M24">
        <v>-777362.87937908701</v>
      </c>
      <c r="P24">
        <v>419925703.13299298</v>
      </c>
      <c r="Q24">
        <v>249268944.68354899</v>
      </c>
      <c r="R24">
        <v>-19186908.725500099</v>
      </c>
      <c r="S24">
        <v>165634.93755199201</v>
      </c>
      <c r="T24">
        <v>-2356491.0118329101</v>
      </c>
      <c r="W24">
        <v>287599465.34272701</v>
      </c>
      <c r="X24">
        <v>144799675.31972</v>
      </c>
      <c r="Y24">
        <v>-16450924.331109701</v>
      </c>
      <c r="Z24">
        <v>73159.570052601601</v>
      </c>
      <c r="AA24">
        <v>-1440500.77495553</v>
      </c>
    </row>
    <row r="25" spans="2:27" x14ac:dyDescent="0.25">
      <c r="B25">
        <v>353160440.49720597</v>
      </c>
      <c r="C25">
        <v>170344561.228286</v>
      </c>
      <c r="D25">
        <v>1965994.8225781801</v>
      </c>
      <c r="E25">
        <v>118539.459590377</v>
      </c>
      <c r="F25">
        <v>-8233.7201454943297</v>
      </c>
      <c r="I25">
        <v>187642014.64462501</v>
      </c>
      <c r="J25">
        <v>72925319.685408399</v>
      </c>
      <c r="K25">
        <v>951455.61618837505</v>
      </c>
      <c r="L25">
        <v>21888.029917001</v>
      </c>
      <c r="M25">
        <v>23089.351953081601</v>
      </c>
      <c r="P25">
        <v>636157627.05585504</v>
      </c>
      <c r="Q25">
        <v>365420753.00216699</v>
      </c>
      <c r="R25">
        <v>4208989.2832508897</v>
      </c>
      <c r="S25">
        <v>202388.98358494899</v>
      </c>
      <c r="T25">
        <v>-44783.546448995497</v>
      </c>
      <c r="W25">
        <v>435101506.13647002</v>
      </c>
      <c r="X25">
        <v>209325093.749156</v>
      </c>
      <c r="Y25">
        <v>2185682.6995033501</v>
      </c>
      <c r="Z25">
        <v>95196.701476450296</v>
      </c>
      <c r="AA25">
        <v>177691.489337865</v>
      </c>
    </row>
    <row r="26" spans="2:27" x14ac:dyDescent="0.25">
      <c r="B26">
        <v>385614826.36413699</v>
      </c>
      <c r="C26">
        <v>182394834.499143</v>
      </c>
      <c r="D26">
        <v>7858062.0046447599</v>
      </c>
      <c r="E26">
        <v>-220484.54412063901</v>
      </c>
      <c r="F26">
        <v>207538.63063418699</v>
      </c>
      <c r="I26">
        <v>204192935.815752</v>
      </c>
      <c r="J26">
        <v>76839669.670919105</v>
      </c>
      <c r="K26">
        <v>4517696.2209230103</v>
      </c>
      <c r="L26">
        <v>-144069.71342460901</v>
      </c>
      <c r="M26">
        <v>137273.45272877699</v>
      </c>
      <c r="P26">
        <v>692090024.563977</v>
      </c>
      <c r="Q26">
        <v>392558183.40589398</v>
      </c>
      <c r="R26">
        <v>13355671.5651736</v>
      </c>
      <c r="S26">
        <v>-395615.87123031099</v>
      </c>
      <c r="T26">
        <v>210059.86684572001</v>
      </c>
      <c r="W26">
        <v>471459415.50108701</v>
      </c>
      <c r="X26">
        <v>222323470.110304</v>
      </c>
      <c r="Y26">
        <v>9806022.6368510202</v>
      </c>
      <c r="Z26">
        <v>-279012.49493476702</v>
      </c>
      <c r="AA26">
        <v>454859.91862409399</v>
      </c>
    </row>
    <row r="27" spans="2:27" x14ac:dyDescent="0.25">
      <c r="B27">
        <v>395242574.63817501</v>
      </c>
      <c r="C27">
        <v>184458825.06078601</v>
      </c>
      <c r="D27">
        <v>6031790.5622114995</v>
      </c>
      <c r="E27">
        <v>-171282.137789448</v>
      </c>
      <c r="F27">
        <v>-66900.608292598801</v>
      </c>
      <c r="I27">
        <v>208714717.90287</v>
      </c>
      <c r="J27">
        <v>76778909.956502393</v>
      </c>
      <c r="K27">
        <v>3520749.19504986</v>
      </c>
      <c r="L27">
        <v>-105471.265250469</v>
      </c>
      <c r="M27">
        <v>-18128.124035627101</v>
      </c>
      <c r="P27">
        <v>708188987.75742805</v>
      </c>
      <c r="Q27">
        <v>398256952.95826602</v>
      </c>
      <c r="R27">
        <v>9978787.0444149598</v>
      </c>
      <c r="S27">
        <v>-291751.61172535899</v>
      </c>
      <c r="T27">
        <v>-229922.34607543499</v>
      </c>
      <c r="W27">
        <v>480978754.28837401</v>
      </c>
      <c r="X27">
        <v>223632491.52317601</v>
      </c>
      <c r="Y27">
        <v>7560996.4191520698</v>
      </c>
      <c r="Z27">
        <v>-208758.046216463</v>
      </c>
      <c r="AA27">
        <v>144109.83755717301</v>
      </c>
    </row>
    <row r="28" spans="2:27" x14ac:dyDescent="0.25">
      <c r="B28">
        <v>395895418.14701599</v>
      </c>
      <c r="C28">
        <v>183835716.72252199</v>
      </c>
      <c r="D28" s="1">
        <v>-1.7624406609684199E-6</v>
      </c>
      <c r="E28" s="1">
        <v>-1.8290666048415E-7</v>
      </c>
      <c r="F28">
        <v>-93951.931581708501</v>
      </c>
      <c r="I28">
        <v>208799980.32398</v>
      </c>
      <c r="J28">
        <v>76153434.739814296</v>
      </c>
      <c r="K28" s="1">
        <v>8.5688225226476799E-7</v>
      </c>
      <c r="L28" s="1">
        <v>-1.17463059723377E-7</v>
      </c>
      <c r="M28">
        <v>-35419.634373640998</v>
      </c>
      <c r="P28">
        <v>709016673.32925296</v>
      </c>
      <c r="Q28">
        <v>397434600.41162097</v>
      </c>
      <c r="R28" s="1">
        <v>-2.6098277885466801E-6</v>
      </c>
      <c r="S28" s="1">
        <v>4.2374449549242902E-7</v>
      </c>
      <c r="T28">
        <v>-247723.165715037</v>
      </c>
      <c r="W28">
        <v>481144007.06853998</v>
      </c>
      <c r="X28">
        <v>222499718.84393501</v>
      </c>
      <c r="Y28" s="1">
        <v>1.5997648006305101E-6</v>
      </c>
      <c r="Z28" s="1">
        <v>-3.0609953682869699E-7</v>
      </c>
      <c r="AA28">
        <v>107579.42540051301</v>
      </c>
    </row>
    <row r="29" spans="2:27" x14ac:dyDescent="0.25">
      <c r="B29">
        <v>395242574.638179</v>
      </c>
      <c r="C29">
        <v>184458825.06079099</v>
      </c>
      <c r="D29">
        <v>-6031790.56221224</v>
      </c>
      <c r="E29">
        <v>171282.13778943801</v>
      </c>
      <c r="F29">
        <v>-66900.608293618701</v>
      </c>
      <c r="I29">
        <v>208714717.90289</v>
      </c>
      <c r="J29">
        <v>76778909.956508994</v>
      </c>
      <c r="K29">
        <v>-3520749.1950503802</v>
      </c>
      <c r="L29">
        <v>105471.2652504</v>
      </c>
      <c r="M29">
        <v>-18128.124035108402</v>
      </c>
      <c r="P29">
        <v>708188987.75740302</v>
      </c>
      <c r="Q29">
        <v>398256952.958251</v>
      </c>
      <c r="R29">
        <v>-9978787.0444157906</v>
      </c>
      <c r="S29">
        <v>291751.61172516103</v>
      </c>
      <c r="T29">
        <v>-229922.34607359601</v>
      </c>
      <c r="W29">
        <v>480978754.28837299</v>
      </c>
      <c r="X29">
        <v>223632491.523177</v>
      </c>
      <c r="Y29">
        <v>-7560996.4191508098</v>
      </c>
      <c r="Z29">
        <v>208758.046216546</v>
      </c>
      <c r="AA29">
        <v>144109.83755615001</v>
      </c>
    </row>
    <row r="30" spans="2:27" x14ac:dyDescent="0.25">
      <c r="B30">
        <v>385614826.36409497</v>
      </c>
      <c r="C30">
        <v>182394834.49911699</v>
      </c>
      <c r="D30">
        <v>-7858062.0046433499</v>
      </c>
      <c r="E30">
        <v>220484.54412003999</v>
      </c>
      <c r="F30">
        <v>207538.63063515499</v>
      </c>
      <c r="I30">
        <v>204192935.81574899</v>
      </c>
      <c r="J30">
        <v>76839669.670917794</v>
      </c>
      <c r="K30">
        <v>-4517696.2209246196</v>
      </c>
      <c r="L30">
        <v>144069.713424738</v>
      </c>
      <c r="M30">
        <v>137273.45272958299</v>
      </c>
      <c r="P30">
        <v>692090024.56399703</v>
      </c>
      <c r="Q30">
        <v>392558183.405909</v>
      </c>
      <c r="R30">
        <v>-13355671.5651704</v>
      </c>
      <c r="S30">
        <v>395615.871231745</v>
      </c>
      <c r="T30">
        <v>210059.866846219</v>
      </c>
      <c r="W30">
        <v>471459415.50106502</v>
      </c>
      <c r="X30">
        <v>222323470.11028799</v>
      </c>
      <c r="Y30">
        <v>-9806022.6368527208</v>
      </c>
      <c r="Z30">
        <v>279012.49493398902</v>
      </c>
      <c r="AA30">
        <v>454859.91862566501</v>
      </c>
    </row>
    <row r="31" spans="2:27" x14ac:dyDescent="0.25">
      <c r="B31">
        <v>353160440.49716902</v>
      </c>
      <c r="C31">
        <v>170344561.22826499</v>
      </c>
      <c r="D31">
        <v>-1965994.82257849</v>
      </c>
      <c r="E31">
        <v>-118539.459589904</v>
      </c>
      <c r="F31">
        <v>-8233.7201476006194</v>
      </c>
      <c r="I31">
        <v>187642014.64459801</v>
      </c>
      <c r="J31">
        <v>72925319.685396507</v>
      </c>
      <c r="K31">
        <v>-951455.61618748202</v>
      </c>
      <c r="L31">
        <v>-21888.029917174401</v>
      </c>
      <c r="M31">
        <v>23089.351953194</v>
      </c>
      <c r="P31">
        <v>636157627.05588102</v>
      </c>
      <c r="Q31">
        <v>365420753.00218499</v>
      </c>
      <c r="R31">
        <v>-4208989.28324831</v>
      </c>
      <c r="S31">
        <v>-202388.983583736</v>
      </c>
      <c r="T31">
        <v>-44783.546448714304</v>
      </c>
      <c r="W31">
        <v>435101506.13646799</v>
      </c>
      <c r="X31">
        <v>209325093.74915501</v>
      </c>
      <c r="Y31">
        <v>-2185682.6995057198</v>
      </c>
      <c r="Z31">
        <v>-95196.701476133807</v>
      </c>
      <c r="AA31">
        <v>177691.48933785001</v>
      </c>
    </row>
    <row r="32" spans="2:27" x14ac:dyDescent="0.25">
      <c r="B32">
        <v>232110940.648783</v>
      </c>
      <c r="C32">
        <v>117449038.34965301</v>
      </c>
      <c r="D32">
        <v>12447532.509084299</v>
      </c>
      <c r="E32">
        <v>-75602.921184242296</v>
      </c>
      <c r="F32">
        <v>-1386721.1722842499</v>
      </c>
      <c r="I32">
        <v>123132164.893209</v>
      </c>
      <c r="J32">
        <v>51498655.858644001</v>
      </c>
      <c r="K32">
        <v>7345937.8920506304</v>
      </c>
      <c r="L32">
        <v>14765.6251842205</v>
      </c>
      <c r="M32">
        <v>-777362.87937932299</v>
      </c>
      <c r="P32">
        <v>419925703.13303298</v>
      </c>
      <c r="Q32">
        <v>249268944.683577</v>
      </c>
      <c r="R32">
        <v>19186908.725501802</v>
      </c>
      <c r="S32">
        <v>-165634.93755319499</v>
      </c>
      <c r="T32">
        <v>-2356491.0118321902</v>
      </c>
      <c r="W32">
        <v>287599465.34272403</v>
      </c>
      <c r="X32">
        <v>144799675.31972</v>
      </c>
      <c r="Y32">
        <v>16450924.331108</v>
      </c>
      <c r="Z32">
        <v>-73159.570053331205</v>
      </c>
      <c r="AA32">
        <v>-1440500.77495555</v>
      </c>
    </row>
    <row r="33" spans="2:27" x14ac:dyDescent="0.25">
      <c r="B33">
        <v>14547166.1386739</v>
      </c>
      <c r="C33">
        <v>20225661.748469301</v>
      </c>
      <c r="D33">
        <v>18944198.1289328</v>
      </c>
      <c r="E33">
        <v>-66515.967797431294</v>
      </c>
      <c r="F33">
        <v>1433747.9846540201</v>
      </c>
      <c r="I33">
        <v>7048786.3524822798</v>
      </c>
      <c r="J33">
        <v>10804351.533166301</v>
      </c>
      <c r="K33">
        <v>10832242.367789101</v>
      </c>
      <c r="L33">
        <v>7162.598953013</v>
      </c>
      <c r="M33">
        <v>856240.32470432098</v>
      </c>
      <c r="P33">
        <v>28634387.595973101</v>
      </c>
      <c r="Q33">
        <v>36708833.433790803</v>
      </c>
      <c r="R33">
        <v>29626187.614276402</v>
      </c>
      <c r="S33">
        <v>-118924.561765272</v>
      </c>
      <c r="T33">
        <v>1997807.7147890599</v>
      </c>
      <c r="W33">
        <v>17555192.9323286</v>
      </c>
      <c r="X33">
        <v>23764222.9689437</v>
      </c>
      <c r="Y33">
        <v>24913100.307326701</v>
      </c>
      <c r="Z33">
        <v>-97350.814184834395</v>
      </c>
      <c r="AA33">
        <v>1606060.09301381</v>
      </c>
    </row>
    <row r="34" spans="2:27" x14ac:dyDescent="0.25">
      <c r="B34">
        <v>10960827.110871799</v>
      </c>
      <c r="C34">
        <v>17908527.8662806</v>
      </c>
      <c r="D34">
        <v>-12235864.4170046</v>
      </c>
      <c r="E34">
        <v>309243.201854304</v>
      </c>
      <c r="F34">
        <v>-256654.320783084</v>
      </c>
      <c r="I34">
        <v>5015733.3072065404</v>
      </c>
      <c r="J34">
        <v>9631039.4316415992</v>
      </c>
      <c r="K34">
        <v>-7020000.7613658505</v>
      </c>
      <c r="L34">
        <v>115527.62850472001</v>
      </c>
      <c r="M34">
        <v>-144702.53032996901</v>
      </c>
      <c r="P34">
        <v>22379279.600793</v>
      </c>
      <c r="Q34">
        <v>32246348.364664402</v>
      </c>
      <c r="R34">
        <v>-19666590.885741901</v>
      </c>
      <c r="S34">
        <v>548317.91282280395</v>
      </c>
      <c r="T34">
        <v>-486146.433537409</v>
      </c>
      <c r="W34">
        <v>13211206.459449099</v>
      </c>
      <c r="X34">
        <v>20983934.1027954</v>
      </c>
      <c r="Y34">
        <v>-15872117.634589801</v>
      </c>
      <c r="Z34">
        <v>377709.73062068399</v>
      </c>
      <c r="AA34">
        <v>-262692.12110161799</v>
      </c>
    </row>
    <row r="35" spans="2:27" x14ac:dyDescent="0.25">
      <c r="B35">
        <v>194757917.439329</v>
      </c>
      <c r="C35">
        <v>100002008.482465</v>
      </c>
      <c r="D35">
        <v>-9384581.5975757893</v>
      </c>
      <c r="E35">
        <v>242359.29105808301</v>
      </c>
      <c r="F35">
        <v>-37257.734953670697</v>
      </c>
      <c r="I35">
        <v>102588222.33701099</v>
      </c>
      <c r="J35">
        <v>43791649.939025499</v>
      </c>
      <c r="K35">
        <v>-5524471.2732388098</v>
      </c>
      <c r="L35">
        <v>85726.402333339895</v>
      </c>
      <c r="M35">
        <v>-24669.233959450499</v>
      </c>
      <c r="P35">
        <v>353841106.86817902</v>
      </c>
      <c r="Q35">
        <v>211987603.42502099</v>
      </c>
      <c r="R35">
        <v>-14940142.328568</v>
      </c>
      <c r="S35">
        <v>421762.38051619299</v>
      </c>
      <c r="T35">
        <v>-17681.022911862401</v>
      </c>
      <c r="W35">
        <v>243324593.97682601</v>
      </c>
      <c r="X35">
        <v>124478623.77004001</v>
      </c>
      <c r="Y35">
        <v>-12254956.6556996</v>
      </c>
      <c r="Z35">
        <v>288316.64266997803</v>
      </c>
      <c r="AA35">
        <v>-22659.278000055801</v>
      </c>
    </row>
    <row r="36" spans="2:27" x14ac:dyDescent="0.25">
      <c r="B36">
        <v>329982138.55628997</v>
      </c>
      <c r="C36">
        <v>158607990.523541</v>
      </c>
      <c r="D36">
        <v>-2320178.9978327001</v>
      </c>
      <c r="E36">
        <v>-63717.969072090797</v>
      </c>
      <c r="F36">
        <v>165551.86171263101</v>
      </c>
      <c r="I36">
        <v>174654165.15958101</v>
      </c>
      <c r="J36">
        <v>67658145.497275993</v>
      </c>
      <c r="K36">
        <v>-1523199.1753022401</v>
      </c>
      <c r="L36">
        <v>-73981.982050422594</v>
      </c>
      <c r="M36">
        <v>101366.326698986</v>
      </c>
      <c r="P36">
        <v>597587673.16663802</v>
      </c>
      <c r="Q36">
        <v>341736795.61214</v>
      </c>
      <c r="R36">
        <v>-3468834.8873069198</v>
      </c>
      <c r="S36">
        <v>-123326.658511933</v>
      </c>
      <c r="T36">
        <v>281370.58044970001</v>
      </c>
      <c r="W36">
        <v>412374738.93338799</v>
      </c>
      <c r="X36">
        <v>198196216.43523201</v>
      </c>
      <c r="Y36">
        <v>-3187962.0935543799</v>
      </c>
      <c r="Z36">
        <v>-78136.521495652501</v>
      </c>
      <c r="AA36">
        <v>265195.87850160198</v>
      </c>
    </row>
    <row r="37" spans="2:27" x14ac:dyDescent="0.25">
      <c r="B37">
        <v>403704492.84815001</v>
      </c>
      <c r="C37">
        <v>188389303.79447201</v>
      </c>
      <c r="D37">
        <v>2186100.4070389499</v>
      </c>
      <c r="E37">
        <v>-229469.464338791</v>
      </c>
      <c r="F37">
        <v>229229.829093248</v>
      </c>
      <c r="I37">
        <v>213752310.67853099</v>
      </c>
      <c r="J37">
        <v>79022202.697655499</v>
      </c>
      <c r="K37">
        <v>1138781.5035031401</v>
      </c>
      <c r="L37">
        <v>-155254.59718376101</v>
      </c>
      <c r="M37">
        <v>152422.04901550399</v>
      </c>
      <c r="P37">
        <v>730230094.81873</v>
      </c>
      <c r="Q37">
        <v>409370848.44357699</v>
      </c>
      <c r="R37">
        <v>3742391.5776585699</v>
      </c>
      <c r="S37">
        <v>-379571.80282325897</v>
      </c>
      <c r="T37">
        <v>425087.11991456599</v>
      </c>
      <c r="W37">
        <v>503323527.23816001</v>
      </c>
      <c r="X37">
        <v>235037872.765802</v>
      </c>
      <c r="Y37">
        <v>2698441.8666671999</v>
      </c>
      <c r="Z37">
        <v>-279502.99019132101</v>
      </c>
      <c r="AA37">
        <v>377124.907836181</v>
      </c>
    </row>
    <row r="38" spans="2:27" x14ac:dyDescent="0.25">
      <c r="B38">
        <v>436098226.56781101</v>
      </c>
      <c r="C38">
        <v>199994591.590534</v>
      </c>
      <c r="D38">
        <v>2521930.5571529302</v>
      </c>
      <c r="E38">
        <v>-145709.734449232</v>
      </c>
      <c r="F38">
        <v>484316.21506647702</v>
      </c>
      <c r="I38">
        <v>230741023.39449</v>
      </c>
      <c r="J38">
        <v>82897626.701401204</v>
      </c>
      <c r="K38">
        <v>1406923.47282014</v>
      </c>
      <c r="L38">
        <v>-95027.629106361594</v>
      </c>
      <c r="M38">
        <v>293107.86654240999</v>
      </c>
      <c r="P38">
        <v>788041380.18119204</v>
      </c>
      <c r="Q38">
        <v>436811768.46328902</v>
      </c>
      <c r="R38">
        <v>4195647.8349903701</v>
      </c>
      <c r="S38">
        <v>-242874.62341338801</v>
      </c>
      <c r="T38">
        <v>892731.72160313302</v>
      </c>
      <c r="W38">
        <v>542485738.74190903</v>
      </c>
      <c r="X38">
        <v>248963984.758284</v>
      </c>
      <c r="Y38">
        <v>3206256.9873798499</v>
      </c>
      <c r="Z38">
        <v>-180024.94962333699</v>
      </c>
      <c r="AA38">
        <v>669582.27052680799</v>
      </c>
    </row>
    <row r="39" spans="2:27" x14ac:dyDescent="0.25">
      <c r="B39">
        <v>444451695.80032802</v>
      </c>
      <c r="C39">
        <v>202583641.84603301</v>
      </c>
      <c r="D39" s="1">
        <v>-2.96247890219092E-7</v>
      </c>
      <c r="E39" s="1">
        <v>2.9337388696149002E-7</v>
      </c>
      <c r="F39">
        <v>567074.84438312496</v>
      </c>
      <c r="I39">
        <v>235057395.55877</v>
      </c>
      <c r="J39">
        <v>83592092.930605993</v>
      </c>
      <c r="K39" s="1">
        <v>1.61199204740115E-6</v>
      </c>
      <c r="L39" s="1">
        <v>2.2025051293894601E-7</v>
      </c>
      <c r="M39">
        <v>338041.449384598</v>
      </c>
      <c r="P39">
        <v>803070768.31766796</v>
      </c>
      <c r="Q39">
        <v>443389804.08549601</v>
      </c>
      <c r="R39" s="1">
        <v>-3.2225034374278001E-6</v>
      </c>
      <c r="S39" s="1">
        <v>2.0320294424891501E-7</v>
      </c>
      <c r="T39">
        <v>1019609.86294309</v>
      </c>
      <c r="W39">
        <v>552440439.94422495</v>
      </c>
      <c r="X39">
        <v>251966662.20808899</v>
      </c>
      <c r="Y39" s="1">
        <v>2.0545521692838499E-6</v>
      </c>
      <c r="Z39" s="1">
        <v>1.0211078915745E-7</v>
      </c>
      <c r="AA39">
        <v>762866.84085665201</v>
      </c>
    </row>
    <row r="40" spans="2:27" x14ac:dyDescent="0.25">
      <c r="B40">
        <v>436098226.56781501</v>
      </c>
      <c r="C40">
        <v>199994591.59053999</v>
      </c>
      <c r="D40">
        <v>-2521930.5571532701</v>
      </c>
      <c r="E40">
        <v>145709.73444921401</v>
      </c>
      <c r="F40">
        <v>484316.21506818302</v>
      </c>
      <c r="I40">
        <v>230741023.39447099</v>
      </c>
      <c r="J40">
        <v>82897626.701387405</v>
      </c>
      <c r="K40">
        <v>-1406923.4728196</v>
      </c>
      <c r="L40">
        <v>95027.629106903507</v>
      </c>
      <c r="M40">
        <v>293107.86654087802</v>
      </c>
      <c r="P40">
        <v>788041380.18125403</v>
      </c>
      <c r="Q40">
        <v>436811768.46333098</v>
      </c>
      <c r="R40">
        <v>-4195647.8349935003</v>
      </c>
      <c r="S40">
        <v>242874.62341395899</v>
      </c>
      <c r="T40">
        <v>892731.72160456399</v>
      </c>
      <c r="W40">
        <v>542485738.74190402</v>
      </c>
      <c r="X40">
        <v>248963984.758279</v>
      </c>
      <c r="Y40">
        <v>-3206256.9873789698</v>
      </c>
      <c r="Z40">
        <v>180024.949623644</v>
      </c>
      <c r="AA40">
        <v>669582.27052591101</v>
      </c>
    </row>
    <row r="41" spans="2:27" x14ac:dyDescent="0.25">
      <c r="B41">
        <v>403704492.84814203</v>
      </c>
      <c r="C41">
        <v>188389303.79446501</v>
      </c>
      <c r="D41">
        <v>-2186100.4070393601</v>
      </c>
      <c r="E41">
        <v>229469.46433768401</v>
      </c>
      <c r="F41">
        <v>229229.829092172</v>
      </c>
      <c r="I41">
        <v>213752310.67853799</v>
      </c>
      <c r="J41">
        <v>79022202.697658896</v>
      </c>
      <c r="K41">
        <v>-1138781.50350526</v>
      </c>
      <c r="L41">
        <v>155254.59718344701</v>
      </c>
      <c r="M41">
        <v>152422.04901451699</v>
      </c>
      <c r="P41">
        <v>730230094.81875205</v>
      </c>
      <c r="Q41">
        <v>409370848.44359601</v>
      </c>
      <c r="R41">
        <v>-3742391.5776550602</v>
      </c>
      <c r="S41">
        <v>379571.80282136198</v>
      </c>
      <c r="T41">
        <v>425087.11991926102</v>
      </c>
      <c r="W41">
        <v>503323527.23817098</v>
      </c>
      <c r="X41">
        <v>235037872.76580301</v>
      </c>
      <c r="Y41">
        <v>-2698441.86666614</v>
      </c>
      <c r="Z41">
        <v>279502.99019084102</v>
      </c>
      <c r="AA41">
        <v>377124.90783476899</v>
      </c>
    </row>
    <row r="42" spans="2:27" x14ac:dyDescent="0.25">
      <c r="B42">
        <v>329982138.556256</v>
      </c>
      <c r="C42">
        <v>158607990.52351999</v>
      </c>
      <c r="D42">
        <v>2320178.9978309898</v>
      </c>
      <c r="E42">
        <v>63717.969072508698</v>
      </c>
      <c r="F42">
        <v>165551.86171291099</v>
      </c>
      <c r="I42">
        <v>174654165.15959001</v>
      </c>
      <c r="J42">
        <v>67658145.497281596</v>
      </c>
      <c r="K42">
        <v>1523199.1753011199</v>
      </c>
      <c r="L42">
        <v>73981.982050693201</v>
      </c>
      <c r="M42">
        <v>101366.32669919499</v>
      </c>
      <c r="P42">
        <v>597587673.16669202</v>
      </c>
      <c r="Q42">
        <v>341736795.61217397</v>
      </c>
      <c r="R42">
        <v>3468834.8873114502</v>
      </c>
      <c r="S42">
        <v>123326.658511567</v>
      </c>
      <c r="T42">
        <v>281370.580448177</v>
      </c>
      <c r="W42">
        <v>412374738.93339097</v>
      </c>
      <c r="X42">
        <v>198196216.43523201</v>
      </c>
      <c r="Y42">
        <v>3187962.09355347</v>
      </c>
      <c r="Z42">
        <v>78136.521496129993</v>
      </c>
      <c r="AA42">
        <v>265195.87849946303</v>
      </c>
    </row>
    <row r="43" spans="2:27" x14ac:dyDescent="0.25">
      <c r="B43">
        <v>194757917.439298</v>
      </c>
      <c r="C43">
        <v>100002008.482446</v>
      </c>
      <c r="D43">
        <v>9384581.5975761097</v>
      </c>
      <c r="E43">
        <v>-242359.291058345</v>
      </c>
      <c r="F43">
        <v>-37257.734953494299</v>
      </c>
      <c r="I43">
        <v>102588222.33701</v>
      </c>
      <c r="J43">
        <v>43791649.939024799</v>
      </c>
      <c r="K43">
        <v>5524471.2732400699</v>
      </c>
      <c r="L43">
        <v>-85726.402333735794</v>
      </c>
      <c r="M43">
        <v>-24669.233958963199</v>
      </c>
      <c r="P43">
        <v>353841106.86821002</v>
      </c>
      <c r="Q43">
        <v>211987603.425042</v>
      </c>
      <c r="R43">
        <v>14940142.328568</v>
      </c>
      <c r="S43">
        <v>-421762.38051702798</v>
      </c>
      <c r="T43">
        <v>-17681.022914932</v>
      </c>
      <c r="W43">
        <v>243324593.976816</v>
      </c>
      <c r="X43">
        <v>124478623.770034</v>
      </c>
      <c r="Y43">
        <v>12254956.6556964</v>
      </c>
      <c r="Z43">
        <v>-288316.64267056301</v>
      </c>
      <c r="AA43">
        <v>-22659.278002267001</v>
      </c>
    </row>
    <row r="44" spans="2:27" x14ac:dyDescent="0.25">
      <c r="B44">
        <v>10960827.110872</v>
      </c>
      <c r="C44">
        <v>17908527.866282199</v>
      </c>
      <c r="D44">
        <v>12235864.417005301</v>
      </c>
      <c r="E44">
        <v>-309243.20185233402</v>
      </c>
      <c r="F44">
        <v>-256654.32078194001</v>
      </c>
      <c r="I44">
        <v>5015733.3072061902</v>
      </c>
      <c r="J44">
        <v>9631039.4316413105</v>
      </c>
      <c r="K44">
        <v>7020000.7613669597</v>
      </c>
      <c r="L44">
        <v>-115527.62850370799</v>
      </c>
      <c r="M44">
        <v>-144702.53032948199</v>
      </c>
      <c r="P44">
        <v>22379279.600793999</v>
      </c>
      <c r="Q44">
        <v>32246348.364666</v>
      </c>
      <c r="R44">
        <v>19666590.885738701</v>
      </c>
      <c r="S44">
        <v>-548317.91282137996</v>
      </c>
      <c r="T44">
        <v>-486146.43353813502</v>
      </c>
      <c r="W44">
        <v>13211206.459449099</v>
      </c>
      <c r="X44">
        <v>20983934.1027967</v>
      </c>
      <c r="Y44">
        <v>15872117.6345859</v>
      </c>
      <c r="Z44">
        <v>-377709.73061902198</v>
      </c>
      <c r="AA44">
        <v>-262692.12109757902</v>
      </c>
    </row>
    <row r="45" spans="2:27" x14ac:dyDescent="0.25">
      <c r="B45">
        <v>9646344.6825956199</v>
      </c>
      <c r="C45">
        <v>17333980.337367099</v>
      </c>
      <c r="D45">
        <v>-6068561.2634776002</v>
      </c>
      <c r="E45">
        <v>306686.14413138002</v>
      </c>
      <c r="F45">
        <v>-71907.061858233996</v>
      </c>
      <c r="I45">
        <v>4328695.9932485204</v>
      </c>
      <c r="J45">
        <v>9381794.8204035498</v>
      </c>
      <c r="K45">
        <v>-3517295.8051924501</v>
      </c>
      <c r="L45">
        <v>121447.605577845</v>
      </c>
      <c r="M45">
        <v>-41658.1289403599</v>
      </c>
      <c r="P45">
        <v>20102520.040645301</v>
      </c>
      <c r="Q45">
        <v>31083080.309943799</v>
      </c>
      <c r="R45">
        <v>-9853470.2483814508</v>
      </c>
      <c r="S45">
        <v>540172.007318891</v>
      </c>
      <c r="T45">
        <v>-95343.305566099007</v>
      </c>
      <c r="W45">
        <v>11509909.1508036</v>
      </c>
      <c r="X45">
        <v>20233010.2404669</v>
      </c>
      <c r="Y45">
        <v>-7755308.3197732298</v>
      </c>
      <c r="Z45">
        <v>379641.960455628</v>
      </c>
      <c r="AA45">
        <v>-77770.534443065393</v>
      </c>
    </row>
    <row r="46" spans="2:27" x14ac:dyDescent="0.25">
      <c r="B46">
        <v>181961201.78836599</v>
      </c>
      <c r="C46">
        <v>94255546.273151696</v>
      </c>
      <c r="D46">
        <v>-4833294.5370095102</v>
      </c>
      <c r="E46">
        <v>212317.960012461</v>
      </c>
      <c r="F46">
        <v>11118.649515601501</v>
      </c>
      <c r="I46">
        <v>95997953.833605006</v>
      </c>
      <c r="J46">
        <v>41434987.743648499</v>
      </c>
      <c r="K46">
        <v>-2853578.3168149898</v>
      </c>
      <c r="L46">
        <v>72650.440892399201</v>
      </c>
      <c r="M46">
        <v>6204.7901326334704</v>
      </c>
      <c r="P46">
        <v>331556672.73463601</v>
      </c>
      <c r="Q46">
        <v>199846295.961775</v>
      </c>
      <c r="R46">
        <v>-7834213.6475897999</v>
      </c>
      <c r="S46">
        <v>371492.09002472699</v>
      </c>
      <c r="T46">
        <v>28770.236402987699</v>
      </c>
      <c r="W46">
        <v>227284549.21664</v>
      </c>
      <c r="X46">
        <v>117463168.817755</v>
      </c>
      <c r="Y46">
        <v>-6225454.9280680399</v>
      </c>
      <c r="Z46">
        <v>263830.05969195801</v>
      </c>
      <c r="AA46">
        <v>15368.7694571338</v>
      </c>
    </row>
    <row r="47" spans="2:27" x14ac:dyDescent="0.25">
      <c r="B47">
        <v>322796826.102355</v>
      </c>
      <c r="C47">
        <v>155659644.45107999</v>
      </c>
      <c r="D47">
        <v>-2054635.2551619001</v>
      </c>
      <c r="E47">
        <v>-8486.1428861672193</v>
      </c>
      <c r="F47">
        <v>26543.908506612399</v>
      </c>
      <c r="I47">
        <v>171277880.93283701</v>
      </c>
      <c r="J47">
        <v>66667987.244434103</v>
      </c>
      <c r="K47">
        <v>-1309745.98244025</v>
      </c>
      <c r="L47">
        <v>-43935.587180792798</v>
      </c>
      <c r="M47">
        <v>18892.379650167401</v>
      </c>
      <c r="P47">
        <v>586527948.02881002</v>
      </c>
      <c r="Q47">
        <v>336031901.06967801</v>
      </c>
      <c r="R47">
        <v>-3321823.6298046899</v>
      </c>
      <c r="S47">
        <v>-1908.17716859395</v>
      </c>
      <c r="T47">
        <v>82225.1223937709</v>
      </c>
      <c r="W47">
        <v>403815714.68768799</v>
      </c>
      <c r="X47">
        <v>195099664.51604199</v>
      </c>
      <c r="Y47">
        <v>-2688558.4329164</v>
      </c>
      <c r="Z47">
        <v>-5782.9202187603196</v>
      </c>
      <c r="AA47">
        <v>48012.697366273002</v>
      </c>
    </row>
    <row r="48" spans="2:27" x14ac:dyDescent="0.25">
      <c r="B48">
        <v>416618342.801952</v>
      </c>
      <c r="C48">
        <v>194503907.87340999</v>
      </c>
      <c r="D48">
        <v>164364.05422231299</v>
      </c>
      <c r="E48">
        <v>-109427.56512157401</v>
      </c>
      <c r="F48">
        <v>206287.06316392499</v>
      </c>
      <c r="I48">
        <v>221680604.14241099</v>
      </c>
      <c r="J48">
        <v>82081261.039738894</v>
      </c>
      <c r="K48">
        <v>-11952.5536547462</v>
      </c>
      <c r="L48">
        <v>-90316.417694639604</v>
      </c>
      <c r="M48">
        <v>126590.606754747</v>
      </c>
      <c r="P48">
        <v>756448728.45684004</v>
      </c>
      <c r="Q48">
        <v>423997777.570113</v>
      </c>
      <c r="R48">
        <v>300362.57737067202</v>
      </c>
      <c r="S48">
        <v>-170757.081905586</v>
      </c>
      <c r="T48">
        <v>414980.54486369801</v>
      </c>
      <c r="W48">
        <v>521058177.35039401</v>
      </c>
      <c r="X48">
        <v>244002967.25210699</v>
      </c>
      <c r="Y48">
        <v>195045.300459366</v>
      </c>
      <c r="Z48">
        <v>-135570.99374349299</v>
      </c>
      <c r="AA48">
        <v>266590.15289936698</v>
      </c>
    </row>
    <row r="49" spans="2:27" x14ac:dyDescent="0.25">
      <c r="B49">
        <v>466087712.855708</v>
      </c>
      <c r="C49">
        <v>213620119.042146</v>
      </c>
      <c r="D49">
        <v>764554.13495446497</v>
      </c>
      <c r="E49">
        <v>-105318.30586859801</v>
      </c>
      <c r="F49">
        <v>347421.33719878801</v>
      </c>
      <c r="I49">
        <v>248275342.31799799</v>
      </c>
      <c r="J49">
        <v>89250904.292896301</v>
      </c>
      <c r="K49">
        <v>389949.86130925099</v>
      </c>
      <c r="L49">
        <v>-73966.134844925706</v>
      </c>
      <c r="M49">
        <v>207869.01916504899</v>
      </c>
      <c r="P49">
        <v>846098291.91429496</v>
      </c>
      <c r="Q49">
        <v>468549530.32602698</v>
      </c>
      <c r="R49">
        <v>1271175.6677469001</v>
      </c>
      <c r="S49">
        <v>-172682.61193244599</v>
      </c>
      <c r="T49">
        <v>646628.47363334196</v>
      </c>
      <c r="W49">
        <v>582458908.206985</v>
      </c>
      <c r="X49">
        <v>267840159.861395</v>
      </c>
      <c r="Y49">
        <v>987146.88482864201</v>
      </c>
      <c r="Z49">
        <v>-130615.83009382201</v>
      </c>
      <c r="AA49">
        <v>436107.63549133198</v>
      </c>
    </row>
    <row r="50" spans="2:27" x14ac:dyDescent="0.25">
      <c r="B50">
        <v>481200868.964297</v>
      </c>
      <c r="C50">
        <v>219157124.85012299</v>
      </c>
      <c r="D50" s="1">
        <v>5.44310751138255E-7</v>
      </c>
      <c r="E50" s="1">
        <v>2.2828317014500499E-7</v>
      </c>
      <c r="F50">
        <v>342655.40836636099</v>
      </c>
      <c r="I50">
        <v>256401325.86593199</v>
      </c>
      <c r="J50">
        <v>91228363.675924405</v>
      </c>
      <c r="K50" s="1">
        <v>4.1336897993460298E-7</v>
      </c>
      <c r="L50" s="1">
        <v>-4.8415950004709895E-7</v>
      </c>
      <c r="M50">
        <v>206580.32374659501</v>
      </c>
      <c r="P50">
        <v>873480326.34750295</v>
      </c>
      <c r="Q50">
        <v>481746153.48787397</v>
      </c>
      <c r="R50" s="1">
        <v>-5.6000499171204897E-7</v>
      </c>
      <c r="S50" s="1">
        <v>1.92869993043132E-6</v>
      </c>
      <c r="T50">
        <v>641263.03786179598</v>
      </c>
      <c r="W50">
        <v>601069693.88796198</v>
      </c>
      <c r="X50">
        <v>274666661.64066797</v>
      </c>
      <c r="Y50" s="1">
        <v>-6.0300226323306603E-7</v>
      </c>
      <c r="Z50" s="1">
        <v>-4.9696973292157096E-7</v>
      </c>
      <c r="AA50">
        <v>433525.00129975402</v>
      </c>
    </row>
    <row r="51" spans="2:27" x14ac:dyDescent="0.25">
      <c r="B51">
        <v>466087712.85571301</v>
      </c>
      <c r="C51">
        <v>213620119.042151</v>
      </c>
      <c r="D51">
        <v>-764554.13495494903</v>
      </c>
      <c r="E51">
        <v>105318.30586896501</v>
      </c>
      <c r="F51">
        <v>347421.33719778701</v>
      </c>
      <c r="I51">
        <v>248275342.317972</v>
      </c>
      <c r="J51">
        <v>89250904.292879403</v>
      </c>
      <c r="K51">
        <v>-389949.86130941601</v>
      </c>
      <c r="L51">
        <v>73966.134844350803</v>
      </c>
      <c r="M51">
        <v>207869.01916501499</v>
      </c>
      <c r="P51">
        <v>846098291.91433001</v>
      </c>
      <c r="Q51">
        <v>468549530.326051</v>
      </c>
      <c r="R51">
        <v>-1271175.6677514601</v>
      </c>
      <c r="S51">
        <v>172682.611932264</v>
      </c>
      <c r="T51">
        <v>646628.47363337898</v>
      </c>
      <c r="W51">
        <v>582458908.20693302</v>
      </c>
      <c r="X51">
        <v>267840159.86136499</v>
      </c>
      <c r="Y51">
        <v>-987146.884827859</v>
      </c>
      <c r="Z51">
        <v>130615.830094587</v>
      </c>
      <c r="AA51">
        <v>436107.63549358398</v>
      </c>
    </row>
    <row r="52" spans="2:27" x14ac:dyDescent="0.25">
      <c r="B52">
        <v>416618342.80191201</v>
      </c>
      <c r="C52">
        <v>194503907.87338799</v>
      </c>
      <c r="D52">
        <v>-164364.054225103</v>
      </c>
      <c r="E52">
        <v>109427.565120983</v>
      </c>
      <c r="F52">
        <v>206287.06316452599</v>
      </c>
      <c r="I52">
        <v>221680604.14239299</v>
      </c>
      <c r="J52">
        <v>82081261.039729103</v>
      </c>
      <c r="K52">
        <v>11952.5536549274</v>
      </c>
      <c r="L52">
        <v>90316.4176951056</v>
      </c>
      <c r="M52">
        <v>126590.606753453</v>
      </c>
      <c r="P52">
        <v>756448728.45695698</v>
      </c>
      <c r="Q52">
        <v>423997777.57020003</v>
      </c>
      <c r="R52">
        <v>-300362.57736895402</v>
      </c>
      <c r="S52">
        <v>170757.08190461199</v>
      </c>
      <c r="T52">
        <v>414980.54486336297</v>
      </c>
      <c r="W52">
        <v>521058177.35032898</v>
      </c>
      <c r="X52">
        <v>244002967.25206599</v>
      </c>
      <c r="Y52">
        <v>-195045.30045835799</v>
      </c>
      <c r="Z52">
        <v>135570.993743442</v>
      </c>
      <c r="AA52">
        <v>266590.15290283301</v>
      </c>
    </row>
    <row r="53" spans="2:27" x14ac:dyDescent="0.25">
      <c r="B53">
        <v>322796826.10232401</v>
      </c>
      <c r="C53">
        <v>155659644.45106199</v>
      </c>
      <c r="D53">
        <v>2054635.2551609799</v>
      </c>
      <c r="E53">
        <v>8486.1428873994901</v>
      </c>
      <c r="F53">
        <v>26543.9085071628</v>
      </c>
      <c r="I53">
        <v>171277880.93285301</v>
      </c>
      <c r="J53">
        <v>66667987.244443901</v>
      </c>
      <c r="K53">
        <v>1309745.98244081</v>
      </c>
      <c r="L53">
        <v>43935.587180989103</v>
      </c>
      <c r="M53">
        <v>18892.3796493769</v>
      </c>
      <c r="P53">
        <v>586527948.02886605</v>
      </c>
      <c r="Q53">
        <v>336031901.069709</v>
      </c>
      <c r="R53">
        <v>3321823.6298097898</v>
      </c>
      <c r="S53">
        <v>1908.17716875989</v>
      </c>
      <c r="T53">
        <v>82225.1223936795</v>
      </c>
      <c r="W53">
        <v>403815714.68762499</v>
      </c>
      <c r="X53">
        <v>195099664.516004</v>
      </c>
      <c r="Y53">
        <v>2688558.4329158901</v>
      </c>
      <c r="Z53">
        <v>5782.9202188848203</v>
      </c>
      <c r="AA53">
        <v>48012.697366662404</v>
      </c>
    </row>
    <row r="54" spans="2:27" x14ac:dyDescent="0.25">
      <c r="B54">
        <v>181961201.78835601</v>
      </c>
      <c r="C54">
        <v>94255546.273146093</v>
      </c>
      <c r="D54">
        <v>4833294.5370115899</v>
      </c>
      <c r="E54">
        <v>-212317.96001321901</v>
      </c>
      <c r="F54">
        <v>11118.6495159346</v>
      </c>
      <c r="I54">
        <v>95997953.8336211</v>
      </c>
      <c r="J54">
        <v>41434987.7436556</v>
      </c>
      <c r="K54">
        <v>2853578.3168145898</v>
      </c>
      <c r="L54">
        <v>-72650.440892826795</v>
      </c>
      <c r="M54">
        <v>6204.7901326437895</v>
      </c>
      <c r="P54">
        <v>331556672.734653</v>
      </c>
      <c r="Q54">
        <v>199846295.96178401</v>
      </c>
      <c r="R54">
        <v>7834213.6475889599</v>
      </c>
      <c r="S54">
        <v>-371492.09002554801</v>
      </c>
      <c r="T54">
        <v>28770.236402232698</v>
      </c>
      <c r="W54">
        <v>227284549.21662101</v>
      </c>
      <c r="X54">
        <v>117463168.817747</v>
      </c>
      <c r="Y54">
        <v>6225454.9280681703</v>
      </c>
      <c r="Z54">
        <v>-263830.05969207402</v>
      </c>
      <c r="AA54">
        <v>15368.769458184601</v>
      </c>
    </row>
    <row r="55" spans="2:27" x14ac:dyDescent="0.25">
      <c r="B55">
        <v>9646344.6825956292</v>
      </c>
      <c r="C55">
        <v>17333980.337366901</v>
      </c>
      <c r="D55">
        <v>6068561.2634807397</v>
      </c>
      <c r="E55">
        <v>-306686.14412989299</v>
      </c>
      <c r="F55">
        <v>-71907.061857246706</v>
      </c>
      <c r="I55">
        <v>4328695.9932482801</v>
      </c>
      <c r="J55">
        <v>9381794.8204026408</v>
      </c>
      <c r="K55">
        <v>3517295.8051917301</v>
      </c>
      <c r="L55">
        <v>-121447.60557715299</v>
      </c>
      <c r="M55">
        <v>-41658.128939962196</v>
      </c>
      <c r="P55">
        <v>20102520.040642299</v>
      </c>
      <c r="Q55">
        <v>31083080.309940498</v>
      </c>
      <c r="R55">
        <v>9853470.2483798303</v>
      </c>
      <c r="S55">
        <v>-540172.00731625198</v>
      </c>
      <c r="T55">
        <v>-95343.305565068906</v>
      </c>
      <c r="W55">
        <v>11509909.150801601</v>
      </c>
      <c r="X55">
        <v>20233010.240465101</v>
      </c>
      <c r="Y55">
        <v>7755308.3197749704</v>
      </c>
      <c r="Z55">
        <v>-379641.96045419603</v>
      </c>
      <c r="AA55">
        <v>-77770.534446025995</v>
      </c>
    </row>
    <row r="56" spans="2:27" s="2" customFormat="1" x14ac:dyDescent="0.25">
      <c r="B56" s="2">
        <v>9447523.7918681707</v>
      </c>
      <c r="C56" s="2">
        <v>17213800.158808298</v>
      </c>
      <c r="D56" s="58">
        <v>1.18119351100177E-6</v>
      </c>
      <c r="E56" s="2">
        <v>322226.99405812199</v>
      </c>
      <c r="F56" s="58">
        <v>8.1284815678373E-7</v>
      </c>
      <c r="I56" s="2">
        <v>4232634.5960346898</v>
      </c>
      <c r="J56" s="2">
        <v>9330972.3774244003</v>
      </c>
      <c r="K56" s="58">
        <v>-2.9079819796606898E-7</v>
      </c>
      <c r="L56" s="2">
        <v>131719.433736643</v>
      </c>
      <c r="M56" s="58">
        <v>-3.7151039578020599E-7</v>
      </c>
      <c r="P56" s="2">
        <v>19710679.0132563</v>
      </c>
      <c r="Q56" s="2">
        <v>30819388.459616501</v>
      </c>
      <c r="R56" s="58">
        <v>8.5134524852037398E-7</v>
      </c>
      <c r="S56" s="2">
        <v>565537.66794132895</v>
      </c>
      <c r="T56" s="58">
        <v>8.7228545453399399E-7</v>
      </c>
      <c r="W56" s="2">
        <v>11244544.633636</v>
      </c>
      <c r="X56" s="2">
        <v>20069039.555550002</v>
      </c>
      <c r="Y56" s="58">
        <v>1.3999815564602601E-6</v>
      </c>
      <c r="Z56" s="2">
        <v>397975.87309450097</v>
      </c>
      <c r="AA56" s="58">
        <v>3.3184187486767801E-7</v>
      </c>
    </row>
    <row r="57" spans="2:27" s="2" customFormat="1" x14ac:dyDescent="0.25">
      <c r="B57" s="2">
        <v>178346597.78758401</v>
      </c>
      <c r="C57" s="2">
        <v>92745394.486248106</v>
      </c>
      <c r="D57" s="58">
        <v>1.83859810931608E-6</v>
      </c>
      <c r="E57" s="2">
        <v>216229.79165177399</v>
      </c>
      <c r="F57" s="58">
        <v>4.2630199459381402E-7</v>
      </c>
      <c r="I57" s="2">
        <v>94192111.439153194</v>
      </c>
      <c r="J57" s="2">
        <v>40857400.656370804</v>
      </c>
      <c r="K57" s="58">
        <v>-1.63738150149584E-7</v>
      </c>
      <c r="L57" s="2">
        <v>75323.263282125103</v>
      </c>
      <c r="M57" s="58">
        <v>2.7338865038473201E-7</v>
      </c>
      <c r="P57" s="2">
        <v>325369701.446289</v>
      </c>
      <c r="Q57" s="2">
        <v>196663970.84891099</v>
      </c>
      <c r="R57" s="58">
        <v>-6.5885251387953801E-7</v>
      </c>
      <c r="S57" s="2">
        <v>383436.90495393198</v>
      </c>
      <c r="T57" s="58">
        <v>3.96081304643303E-7</v>
      </c>
      <c r="W57" s="2">
        <v>222551320.79579201</v>
      </c>
      <c r="X57" s="2">
        <v>115519469.663736</v>
      </c>
      <c r="Y57" s="58">
        <v>1.1669835657812699E-6</v>
      </c>
      <c r="Z57" s="2">
        <v>269566.465281757</v>
      </c>
      <c r="AA57" s="58">
        <v>-1.1993543012067701E-6</v>
      </c>
    </row>
    <row r="58" spans="2:27" s="2" customFormat="1" x14ac:dyDescent="0.25">
      <c r="B58" s="2">
        <v>320828739.458152</v>
      </c>
      <c r="C58" s="2">
        <v>154983837.515816</v>
      </c>
      <c r="D58" s="58">
        <v>1.2380330645100899E-6</v>
      </c>
      <c r="E58" s="2">
        <v>19012.994842132</v>
      </c>
      <c r="F58" s="58">
        <v>-7.7214644988998802E-7</v>
      </c>
      <c r="I58" s="2">
        <v>170480405.81624699</v>
      </c>
      <c r="J58" s="2">
        <v>66520979.568184704</v>
      </c>
      <c r="K58" s="58">
        <v>1.49955371853139E-6</v>
      </c>
      <c r="L58" s="2">
        <v>-27863.878710384801</v>
      </c>
      <c r="M58" s="58">
        <v>3.1620584195479798E-7</v>
      </c>
      <c r="P58" s="2">
        <v>583680502.33751404</v>
      </c>
      <c r="Q58" s="2">
        <v>334804729.702793</v>
      </c>
      <c r="R58" s="58">
        <v>-1.13846544991247E-6</v>
      </c>
      <c r="S58" s="2">
        <v>52044.5861982387</v>
      </c>
      <c r="T58" s="58">
        <v>1.15750299300998E-6</v>
      </c>
      <c r="W58" s="2">
        <v>401050082.07518101</v>
      </c>
      <c r="X58" s="2">
        <v>194225651.494818</v>
      </c>
      <c r="Y58" s="58">
        <v>2.2489903130917801E-6</v>
      </c>
      <c r="Z58" s="2">
        <v>27394.837518393899</v>
      </c>
      <c r="AA58" s="58">
        <v>-1.12486304715276E-7</v>
      </c>
    </row>
    <row r="59" spans="2:27" s="2" customFormat="1" x14ac:dyDescent="0.25">
      <c r="B59" s="2">
        <v>420453603.12155902</v>
      </c>
      <c r="C59" s="2">
        <v>196526702.47264901</v>
      </c>
      <c r="D59" s="58">
        <v>-4.9591108108870696E-7</v>
      </c>
      <c r="E59" s="2">
        <v>-88646.865126656907</v>
      </c>
      <c r="F59" s="58">
        <v>-2.4602559278719102E-6</v>
      </c>
      <c r="I59" s="2">
        <v>224191913.645165</v>
      </c>
      <c r="J59" s="2">
        <v>83179785.971278995</v>
      </c>
      <c r="K59" s="58">
        <v>5.2973518904764205E-7</v>
      </c>
      <c r="L59" s="2">
        <v>-78568.936963443295</v>
      </c>
      <c r="M59" s="58">
        <v>3.0860974220559001E-7</v>
      </c>
      <c r="P59" s="2">
        <v>764417290.51888299</v>
      </c>
      <c r="Q59" s="2">
        <v>428793893.55202198</v>
      </c>
      <c r="R59" s="58">
        <v>4.9571099225431702E-7</v>
      </c>
      <c r="S59" s="2">
        <v>-135380.03575967299</v>
      </c>
      <c r="T59" s="58">
        <v>1.5190162230283001E-6</v>
      </c>
      <c r="W59" s="2">
        <v>525764971.986808</v>
      </c>
      <c r="X59" s="2">
        <v>246660567.43430999</v>
      </c>
      <c r="Y59" s="58">
        <v>4.9902155296876995E-7</v>
      </c>
      <c r="Z59" s="2">
        <v>-108968.283304581</v>
      </c>
      <c r="AA59" s="58">
        <v>1.05365324998274E-6</v>
      </c>
    </row>
    <row r="60" spans="2:27" s="2" customFormat="1" x14ac:dyDescent="0.25">
      <c r="B60" s="2">
        <v>475840014.32080299</v>
      </c>
      <c r="C60" s="2">
        <v>218336312.93283701</v>
      </c>
      <c r="D60" s="58">
        <v>-1.9802428141702001E-7</v>
      </c>
      <c r="E60" s="2">
        <v>-100442.932939622</v>
      </c>
      <c r="F60" s="58">
        <v>-3.0951468943385401E-8</v>
      </c>
      <c r="I60" s="2">
        <v>254150776.52025601</v>
      </c>
      <c r="J60" s="2">
        <v>91564233.865863398</v>
      </c>
      <c r="K60" s="58">
        <v>-3.3590004022698902E-7</v>
      </c>
      <c r="L60" s="2">
        <v>-71469.492252588403</v>
      </c>
      <c r="M60" s="58">
        <v>3.7837315858268999E-7</v>
      </c>
      <c r="P60" s="2">
        <v>865060972.06338894</v>
      </c>
      <c r="Q60" s="2">
        <v>479393650.26789099</v>
      </c>
      <c r="R60" s="58">
        <v>3.8455327739939102E-6</v>
      </c>
      <c r="S60" s="2">
        <v>-161150.77303734</v>
      </c>
      <c r="T60" s="58">
        <v>2.0929701349814401E-6</v>
      </c>
      <c r="W60" s="2">
        <v>594810708.12513006</v>
      </c>
      <c r="X60" s="2">
        <v>274017912.82761401</v>
      </c>
      <c r="Y60" s="58">
        <v>1.38220639200881E-6</v>
      </c>
      <c r="Z60" s="2">
        <v>-123378.486205601</v>
      </c>
      <c r="AA60" s="58">
        <v>-2.26232259592507E-8</v>
      </c>
    </row>
    <row r="61" spans="2:27" s="2" customFormat="1" x14ac:dyDescent="0.25">
      <c r="B61" s="2">
        <v>493283477.231556</v>
      </c>
      <c r="C61" s="2">
        <v>224921598.64715499</v>
      </c>
      <c r="D61" s="58">
        <v>6.8230610850150697E-7</v>
      </c>
      <c r="E61" s="58">
        <v>-3.8915459299460101E-7</v>
      </c>
      <c r="F61" s="58">
        <v>-4.2713236325653302E-7</v>
      </c>
      <c r="I61" s="2">
        <v>263601427.05476299</v>
      </c>
      <c r="J61" s="2">
        <v>94009701.927925199</v>
      </c>
      <c r="K61" s="58">
        <v>-9.1471019914024499E-7</v>
      </c>
      <c r="L61" s="58">
        <v>-8.4388557297643295E-7</v>
      </c>
      <c r="M61" s="58">
        <v>7.0171518018469204E-7</v>
      </c>
      <c r="P61" s="2">
        <v>896697493.26405597</v>
      </c>
      <c r="Q61" s="2">
        <v>494914307.11577398</v>
      </c>
      <c r="R61" s="58">
        <v>3.0207179406716001E-6</v>
      </c>
      <c r="S61" s="58">
        <v>-3.9206497604027397E-8</v>
      </c>
      <c r="T61" s="58">
        <v>-8.0951485870173201E-7</v>
      </c>
      <c r="W61" s="2">
        <v>616452713.75374305</v>
      </c>
      <c r="X61" s="2">
        <v>282221339.81277001</v>
      </c>
      <c r="Y61" s="58">
        <v>1.6767771739978301E-6</v>
      </c>
      <c r="Z61" s="58">
        <v>3.7923382478766101E-7</v>
      </c>
      <c r="AA61" s="58">
        <v>-3.7188101487117798E-7</v>
      </c>
    </row>
    <row r="62" spans="2:27" s="2" customFormat="1" x14ac:dyDescent="0.25">
      <c r="B62" s="2">
        <v>475840014.32080102</v>
      </c>
      <c r="C62" s="2">
        <v>218336312.93283701</v>
      </c>
      <c r="D62" s="58">
        <v>-9.7726024250732692E-7</v>
      </c>
      <c r="E62" s="2">
        <v>100442.93293955299</v>
      </c>
      <c r="F62" s="58">
        <v>-3.1450326787307898E-8</v>
      </c>
      <c r="I62" s="2">
        <v>254150776.52024999</v>
      </c>
      <c r="J62" s="2">
        <v>91564233.8658562</v>
      </c>
      <c r="K62" s="58">
        <v>-9.7365227702539393E-7</v>
      </c>
      <c r="L62" s="2">
        <v>71469.492253125107</v>
      </c>
      <c r="M62" s="58">
        <v>7.7668482845183504E-7</v>
      </c>
      <c r="P62" s="2">
        <v>865060972.06348801</v>
      </c>
      <c r="Q62" s="2">
        <v>479393650.26795501</v>
      </c>
      <c r="R62" s="58">
        <v>-3.4666791179915899E-6</v>
      </c>
      <c r="S62" s="2">
        <v>161150.77303680501</v>
      </c>
      <c r="T62" s="58">
        <v>-6.9668749347329097E-7</v>
      </c>
      <c r="W62" s="2">
        <v>594810708.12519097</v>
      </c>
      <c r="X62" s="2">
        <v>274017912.82764602</v>
      </c>
      <c r="Y62" s="58">
        <v>3.5920675145462198E-7</v>
      </c>
      <c r="Z62" s="2">
        <v>123378.486205537</v>
      </c>
      <c r="AA62" s="58">
        <v>-5.7342549553140998E-7</v>
      </c>
    </row>
    <row r="63" spans="2:27" s="2" customFormat="1" x14ac:dyDescent="0.25">
      <c r="B63" s="2">
        <v>420453603.12158602</v>
      </c>
      <c r="C63" s="2">
        <v>196526702.472664</v>
      </c>
      <c r="D63" s="58">
        <v>-1.08647873275913E-6</v>
      </c>
      <c r="E63" s="2">
        <v>88646.865126955905</v>
      </c>
      <c r="F63" s="58">
        <v>-1.70125713339075E-6</v>
      </c>
      <c r="I63" s="2">
        <v>224191913.645138</v>
      </c>
      <c r="J63" s="2">
        <v>83179785.971267402</v>
      </c>
      <c r="K63" s="58">
        <v>9.50842149904929E-7</v>
      </c>
      <c r="L63" s="2">
        <v>78568.936964043402</v>
      </c>
      <c r="M63" s="58">
        <v>9.3496055342256996E-8</v>
      </c>
      <c r="P63" s="2">
        <v>764417290.51898098</v>
      </c>
      <c r="Q63" s="2">
        <v>428793893.552095</v>
      </c>
      <c r="R63" s="58">
        <v>-1.83723750524223E-6</v>
      </c>
      <c r="S63" s="2">
        <v>135380.035757359</v>
      </c>
      <c r="T63" s="58">
        <v>5.8866862673312404E-7</v>
      </c>
      <c r="W63" s="2">
        <v>525764971.98680699</v>
      </c>
      <c r="X63" s="2">
        <v>246660567.43430099</v>
      </c>
      <c r="Y63" s="58">
        <v>-3.0404407880268999E-6</v>
      </c>
      <c r="Z63" s="2">
        <v>108968.283305459</v>
      </c>
      <c r="AA63" s="58">
        <v>-1.0109506547451E-6</v>
      </c>
    </row>
    <row r="64" spans="2:27" s="2" customFormat="1" x14ac:dyDescent="0.25">
      <c r="B64" s="2">
        <v>320828739.45817798</v>
      </c>
      <c r="C64" s="2">
        <v>154983837.51583099</v>
      </c>
      <c r="D64" s="58">
        <v>-4.2387364374007998E-7</v>
      </c>
      <c r="E64" s="2">
        <v>-19012.9948414604</v>
      </c>
      <c r="F64" s="58">
        <v>-1.3140233932063E-6</v>
      </c>
      <c r="I64" s="2">
        <v>170480405.81623</v>
      </c>
      <c r="J64" s="2">
        <v>66520979.568179198</v>
      </c>
      <c r="K64" s="58">
        <v>8.6049294623080599E-7</v>
      </c>
      <c r="L64" s="2">
        <v>27863.878710283301</v>
      </c>
      <c r="M64" s="58">
        <v>-4.7533831093460302E-8</v>
      </c>
      <c r="P64" s="2">
        <v>583680502.33754396</v>
      </c>
      <c r="Q64" s="2">
        <v>334804729.702806</v>
      </c>
      <c r="R64" s="58">
        <v>-1.1441716196714001E-6</v>
      </c>
      <c r="S64" s="2">
        <v>-52044.586198594799</v>
      </c>
      <c r="T64" s="58">
        <v>1.3866520021110801E-6</v>
      </c>
      <c r="W64" s="2">
        <v>401050082.07518399</v>
      </c>
      <c r="X64" s="2">
        <v>194225651.49481499</v>
      </c>
      <c r="Y64" s="58">
        <v>-2.5257359084207598E-6</v>
      </c>
      <c r="Z64" s="2">
        <v>-27394.837518358399</v>
      </c>
      <c r="AA64" s="58">
        <v>-4.5997148845344798E-7</v>
      </c>
    </row>
    <row r="65" spans="2:27" s="2" customFormat="1" x14ac:dyDescent="0.25">
      <c r="B65" s="2">
        <v>178346597.78761601</v>
      </c>
      <c r="C65" s="2">
        <v>92745394.486268297</v>
      </c>
      <c r="D65" s="58">
        <v>-7.4915442382916798E-7</v>
      </c>
      <c r="E65" s="2">
        <v>-216229.791652557</v>
      </c>
      <c r="F65" s="58">
        <v>-4.84877091366798E-7</v>
      </c>
      <c r="I65" s="2">
        <v>94192111.439141795</v>
      </c>
      <c r="J65" s="2">
        <v>40857400.656364501</v>
      </c>
      <c r="K65" s="58">
        <v>-8.0766767496243098E-7</v>
      </c>
      <c r="L65" s="2">
        <v>-75323.263282517393</v>
      </c>
      <c r="M65" s="58">
        <v>-7.0930036599747805E-7</v>
      </c>
      <c r="P65" s="2">
        <v>325369701.44629002</v>
      </c>
      <c r="Q65" s="2">
        <v>196663970.84890899</v>
      </c>
      <c r="R65" s="58">
        <v>-5.3384428611025204E-7</v>
      </c>
      <c r="S65" s="2">
        <v>-383436.90495460702</v>
      </c>
      <c r="T65" s="58">
        <v>-6.8542431108653598E-7</v>
      </c>
      <c r="W65" s="2">
        <v>222551320.795793</v>
      </c>
      <c r="X65" s="2">
        <v>115519469.663737</v>
      </c>
      <c r="Y65" s="58">
        <v>9.5387804321944697E-9</v>
      </c>
      <c r="Z65" s="2">
        <v>-269566.46528205299</v>
      </c>
      <c r="AA65" s="58">
        <v>6.2755862018093499E-7</v>
      </c>
    </row>
    <row r="66" spans="2:27" s="2" customFormat="1" x14ac:dyDescent="0.25">
      <c r="B66" s="2">
        <v>9447523.7918683495</v>
      </c>
      <c r="C66" s="2">
        <v>17213800.158808101</v>
      </c>
      <c r="D66" s="58">
        <v>-8.8404340203851504E-7</v>
      </c>
      <c r="E66" s="2">
        <v>-322226.99405713001</v>
      </c>
      <c r="F66" s="58">
        <v>3.4323747968301198E-6</v>
      </c>
      <c r="I66" s="2">
        <v>4232634.5960346898</v>
      </c>
      <c r="J66" s="2">
        <v>9330972.3774248697</v>
      </c>
      <c r="K66" s="58">
        <v>-2.5742338038980999E-6</v>
      </c>
      <c r="L66" s="2">
        <v>-131719.433735592</v>
      </c>
      <c r="M66" s="58">
        <v>1.2443997547961799E-6</v>
      </c>
      <c r="P66" s="2">
        <v>19710679.013255201</v>
      </c>
      <c r="Q66" s="2">
        <v>30819388.459615901</v>
      </c>
      <c r="R66" s="58">
        <v>-1.1410447768867001E-6</v>
      </c>
      <c r="S66" s="2">
        <v>-565537.66793864698</v>
      </c>
      <c r="T66" s="58">
        <v>-2.9912916943430901E-7</v>
      </c>
      <c r="W66" s="2">
        <v>11244544.6336357</v>
      </c>
      <c r="X66" s="2">
        <v>20069039.5555485</v>
      </c>
      <c r="Y66" s="58">
        <v>-1.2379023246467101E-6</v>
      </c>
      <c r="Z66" s="2">
        <v>-397975.87309256103</v>
      </c>
      <c r="AA66" s="58">
        <v>9.6589792519807794E-7</v>
      </c>
    </row>
    <row r="67" spans="2:27" x14ac:dyDescent="0.25">
      <c r="B67">
        <v>9646344.6825950295</v>
      </c>
      <c r="C67">
        <v>17333980.337366201</v>
      </c>
      <c r="D67">
        <v>6068561.2634793604</v>
      </c>
      <c r="E67">
        <v>306686.14413131098</v>
      </c>
      <c r="F67">
        <v>71907.061854562606</v>
      </c>
      <c r="I67">
        <v>4328695.9932485502</v>
      </c>
      <c r="J67">
        <v>9381794.8204033095</v>
      </c>
      <c r="K67">
        <v>3517295.8051937399</v>
      </c>
      <c r="L67">
        <v>121447.605577903</v>
      </c>
      <c r="M67">
        <v>41658.128940370902</v>
      </c>
      <c r="P67">
        <v>20102520.0406419</v>
      </c>
      <c r="Q67">
        <v>31083080.309940401</v>
      </c>
      <c r="R67">
        <v>9853470.2483808193</v>
      </c>
      <c r="S67">
        <v>540172.00731883501</v>
      </c>
      <c r="T67">
        <v>95343.305568197</v>
      </c>
      <c r="W67">
        <v>11509909.150802299</v>
      </c>
      <c r="X67">
        <v>20233010.240465801</v>
      </c>
      <c r="Y67">
        <v>7755308.3197755096</v>
      </c>
      <c r="Z67">
        <v>379641.96045615902</v>
      </c>
      <c r="AA67">
        <v>77770.534444492994</v>
      </c>
    </row>
    <row r="68" spans="2:27" x14ac:dyDescent="0.25">
      <c r="B68">
        <v>181961201.78834799</v>
      </c>
      <c r="C68">
        <v>94255546.273141205</v>
      </c>
      <c r="D68">
        <v>4833294.53700996</v>
      </c>
      <c r="E68">
        <v>212317.96001215899</v>
      </c>
      <c r="F68">
        <v>-11118.649515593899</v>
      </c>
      <c r="I68">
        <v>95997953.833626404</v>
      </c>
      <c r="J68">
        <v>41434987.743657999</v>
      </c>
      <c r="K68">
        <v>2853578.3168159099</v>
      </c>
      <c r="L68">
        <v>72650.440892606304</v>
      </c>
      <c r="M68">
        <v>-6204.7901329525303</v>
      </c>
      <c r="P68">
        <v>331556672.73469198</v>
      </c>
      <c r="Q68">
        <v>199846295.96181199</v>
      </c>
      <c r="R68">
        <v>7834213.6475889999</v>
      </c>
      <c r="S68">
        <v>371492.09002541099</v>
      </c>
      <c r="T68">
        <v>-28770.236404310301</v>
      </c>
      <c r="W68">
        <v>227284549.21665299</v>
      </c>
      <c r="X68">
        <v>117463168.817764</v>
      </c>
      <c r="Y68">
        <v>6225454.9280687701</v>
      </c>
      <c r="Z68">
        <v>263830.05969197798</v>
      </c>
      <c r="AA68">
        <v>-15368.7694574991</v>
      </c>
    </row>
    <row r="69" spans="2:27" x14ac:dyDescent="0.25">
      <c r="B69">
        <v>322796826.10228902</v>
      </c>
      <c r="C69">
        <v>155659644.45104</v>
      </c>
      <c r="D69">
        <v>2054635.2551611101</v>
      </c>
      <c r="E69">
        <v>-8486.1428867660907</v>
      </c>
      <c r="F69">
        <v>-26543.908504757201</v>
      </c>
      <c r="I69">
        <v>171277880.93285799</v>
      </c>
      <c r="J69">
        <v>66667987.244444899</v>
      </c>
      <c r="K69">
        <v>1309745.9824413799</v>
      </c>
      <c r="L69">
        <v>-43935.587181077703</v>
      </c>
      <c r="M69">
        <v>-18892.3796502111</v>
      </c>
      <c r="P69">
        <v>586527948.02892601</v>
      </c>
      <c r="Q69">
        <v>336031901.06975502</v>
      </c>
      <c r="R69">
        <v>3321823.6298071598</v>
      </c>
      <c r="S69">
        <v>-1908.17716743387</v>
      </c>
      <c r="T69">
        <v>-82225.122389472395</v>
      </c>
      <c r="W69">
        <v>403815714.68766397</v>
      </c>
      <c r="X69">
        <v>195099664.51603201</v>
      </c>
      <c r="Y69">
        <v>2688558.4329176601</v>
      </c>
      <c r="Z69">
        <v>-5782.9202188982799</v>
      </c>
      <c r="AA69">
        <v>-48012.697366576998</v>
      </c>
    </row>
    <row r="70" spans="2:27" x14ac:dyDescent="0.25">
      <c r="B70">
        <v>416618342.80190498</v>
      </c>
      <c r="C70">
        <v>194503907.873386</v>
      </c>
      <c r="D70">
        <v>-164364.054222076</v>
      </c>
      <c r="E70">
        <v>-109427.565120737</v>
      </c>
      <c r="F70">
        <v>-206287.06316057401</v>
      </c>
      <c r="I70">
        <v>221680604.14239401</v>
      </c>
      <c r="J70">
        <v>82081261.039729401</v>
      </c>
      <c r="K70">
        <v>11952.553655689</v>
      </c>
      <c r="L70">
        <v>-90316.417695155105</v>
      </c>
      <c r="M70">
        <v>-126590.606754629</v>
      </c>
      <c r="P70">
        <v>756448728.45699</v>
      </c>
      <c r="Q70">
        <v>423997777.57021201</v>
      </c>
      <c r="R70">
        <v>-300362.57736804697</v>
      </c>
      <c r="S70">
        <v>-170757.08190683799</v>
      </c>
      <c r="T70">
        <v>-414980.54486235802</v>
      </c>
      <c r="W70">
        <v>521058177.35032898</v>
      </c>
      <c r="X70">
        <v>244002967.25207001</v>
      </c>
      <c r="Y70">
        <v>-195045.30045780001</v>
      </c>
      <c r="Z70">
        <v>-135570.99374344401</v>
      </c>
      <c r="AA70">
        <v>-266590.15290017502</v>
      </c>
    </row>
    <row r="71" spans="2:27" x14ac:dyDescent="0.25">
      <c r="B71">
        <v>466087712.85567999</v>
      </c>
      <c r="C71">
        <v>213620119.04212999</v>
      </c>
      <c r="D71">
        <v>-764554.13495296496</v>
      </c>
      <c r="E71">
        <v>-105318.30586844101</v>
      </c>
      <c r="F71">
        <v>-347421.33719955501</v>
      </c>
      <c r="I71">
        <v>248275342.31799701</v>
      </c>
      <c r="J71">
        <v>89250904.292897299</v>
      </c>
      <c r="K71">
        <v>-389949.86130908201</v>
      </c>
      <c r="L71">
        <v>-73966.134844204993</v>
      </c>
      <c r="M71">
        <v>-207869.019166529</v>
      </c>
      <c r="P71">
        <v>846098291.91438699</v>
      </c>
      <c r="Q71">
        <v>468549530.32609099</v>
      </c>
      <c r="R71">
        <v>-1271175.6677455199</v>
      </c>
      <c r="S71">
        <v>-172682.611931433</v>
      </c>
      <c r="T71">
        <v>-646628.47363559098</v>
      </c>
      <c r="W71">
        <v>582458908.20692396</v>
      </c>
      <c r="X71">
        <v>267840159.861368</v>
      </c>
      <c r="Y71">
        <v>-987146.88482508797</v>
      </c>
      <c r="Z71">
        <v>-130615.830093499</v>
      </c>
      <c r="AA71">
        <v>-436107.63549205603</v>
      </c>
    </row>
    <row r="72" spans="2:27" x14ac:dyDescent="0.25">
      <c r="B72">
        <v>481200868.96427399</v>
      </c>
      <c r="C72">
        <v>219157124.85011101</v>
      </c>
      <c r="D72" s="1">
        <v>-2.3093525669537501E-7</v>
      </c>
      <c r="E72" s="1">
        <v>-2.8932845452800398E-7</v>
      </c>
      <c r="F72">
        <v>-342655.40836829902</v>
      </c>
      <c r="I72">
        <v>256401325.865926</v>
      </c>
      <c r="J72">
        <v>91228363.675921693</v>
      </c>
      <c r="K72" s="1">
        <v>-2.4824876163620502E-6</v>
      </c>
      <c r="L72" s="1">
        <v>-3.59341356670484E-7</v>
      </c>
      <c r="M72">
        <v>-206580.32374808</v>
      </c>
      <c r="P72">
        <v>873480326.34746301</v>
      </c>
      <c r="Q72">
        <v>481746153.48784399</v>
      </c>
      <c r="R72" s="1">
        <v>1.4441138773690901E-6</v>
      </c>
      <c r="S72" s="1">
        <v>3.4151162253692699E-7</v>
      </c>
      <c r="T72">
        <v>-641263.03786224499</v>
      </c>
      <c r="W72">
        <v>601069693.88788199</v>
      </c>
      <c r="X72">
        <v>274666661.64062297</v>
      </c>
      <c r="Y72" s="1">
        <v>2.23642200580798E-6</v>
      </c>
      <c r="Z72" s="1">
        <v>-5.4436532082036095E-7</v>
      </c>
      <c r="AA72">
        <v>-433525.00130006601</v>
      </c>
    </row>
    <row r="73" spans="2:27" x14ac:dyDescent="0.25">
      <c r="B73">
        <v>466087712.855681</v>
      </c>
      <c r="C73">
        <v>213620119.042133</v>
      </c>
      <c r="D73">
        <v>764554.13495294505</v>
      </c>
      <c r="E73">
        <v>105318.305869252</v>
      </c>
      <c r="F73">
        <v>-347421.337199006</v>
      </c>
      <c r="I73">
        <v>248275342.317976</v>
      </c>
      <c r="J73">
        <v>89250904.292884603</v>
      </c>
      <c r="K73">
        <v>389949.86130779202</v>
      </c>
      <c r="L73">
        <v>73966.134845048597</v>
      </c>
      <c r="M73">
        <v>-207869.01916592501</v>
      </c>
      <c r="P73">
        <v>846098291.91429198</v>
      </c>
      <c r="Q73">
        <v>468549530.32602698</v>
      </c>
      <c r="R73">
        <v>1271175.66774704</v>
      </c>
      <c r="S73">
        <v>172682.61193441399</v>
      </c>
      <c r="T73">
        <v>-646628.47363499505</v>
      </c>
      <c r="W73">
        <v>582458908.20684397</v>
      </c>
      <c r="X73">
        <v>267840159.86131799</v>
      </c>
      <c r="Y73">
        <v>987146.88482645794</v>
      </c>
      <c r="Z73">
        <v>130615.830093664</v>
      </c>
      <c r="AA73">
        <v>-436107.63549595902</v>
      </c>
    </row>
    <row r="74" spans="2:27" x14ac:dyDescent="0.25">
      <c r="B74">
        <v>416618342.80194598</v>
      </c>
      <c r="C74">
        <v>194503907.873411</v>
      </c>
      <c r="D74">
        <v>164364.054222715</v>
      </c>
      <c r="E74">
        <v>109427.56512107899</v>
      </c>
      <c r="F74">
        <v>-206287.06316123801</v>
      </c>
      <c r="I74">
        <v>221680604.142418</v>
      </c>
      <c r="J74">
        <v>82081261.039743006</v>
      </c>
      <c r="K74">
        <v>-11952.5536540208</v>
      </c>
      <c r="L74">
        <v>90316.417694495904</v>
      </c>
      <c r="M74">
        <v>-126590.606754561</v>
      </c>
      <c r="P74">
        <v>756448728.45689702</v>
      </c>
      <c r="Q74">
        <v>423997777.570162</v>
      </c>
      <c r="R74">
        <v>300362.57736649498</v>
      </c>
      <c r="S74">
        <v>170757.08190365499</v>
      </c>
      <c r="T74">
        <v>-414980.54486313899</v>
      </c>
      <c r="W74">
        <v>521058177.35026598</v>
      </c>
      <c r="X74">
        <v>244002967.25202799</v>
      </c>
      <c r="Y74">
        <v>195045.30045546201</v>
      </c>
      <c r="Z74">
        <v>135570.99374412501</v>
      </c>
      <c r="AA74">
        <v>-266590.15290134202</v>
      </c>
    </row>
    <row r="75" spans="2:27" x14ac:dyDescent="0.25">
      <c r="B75">
        <v>322796826.10232902</v>
      </c>
      <c r="C75">
        <v>155659644.451065</v>
      </c>
      <c r="D75">
        <v>-2054635.2551607799</v>
      </c>
      <c r="E75">
        <v>8486.1428873580699</v>
      </c>
      <c r="F75">
        <v>-26543.9085050596</v>
      </c>
      <c r="I75">
        <v>171277880.93285599</v>
      </c>
      <c r="J75">
        <v>66667987.244444899</v>
      </c>
      <c r="K75">
        <v>-1309745.98244106</v>
      </c>
      <c r="L75">
        <v>43935.587181048802</v>
      </c>
      <c r="M75">
        <v>-18892.379649285602</v>
      </c>
      <c r="P75">
        <v>586527948.02882397</v>
      </c>
      <c r="Q75">
        <v>336031901.06968302</v>
      </c>
      <c r="R75">
        <v>-3321823.6298125498</v>
      </c>
      <c r="S75">
        <v>1908.1771702518199</v>
      </c>
      <c r="T75">
        <v>-82225.122394286896</v>
      </c>
      <c r="W75">
        <v>403815714.687626</v>
      </c>
      <c r="X75">
        <v>195099664.51600799</v>
      </c>
      <c r="Y75">
        <v>-2688558.4329171502</v>
      </c>
      <c r="Z75">
        <v>5782.9202188856598</v>
      </c>
      <c r="AA75">
        <v>-48012.697367718101</v>
      </c>
    </row>
    <row r="76" spans="2:27" x14ac:dyDescent="0.25">
      <c r="B76">
        <v>181961201.788358</v>
      </c>
      <c r="C76">
        <v>94255546.273150697</v>
      </c>
      <c r="D76">
        <v>-4833294.5370097803</v>
      </c>
      <c r="E76">
        <v>-212317.96001343901</v>
      </c>
      <c r="F76">
        <v>-11118.6495167299</v>
      </c>
      <c r="I76">
        <v>95997953.833615497</v>
      </c>
      <c r="J76">
        <v>41434987.743651502</v>
      </c>
      <c r="K76">
        <v>-2853578.31681534</v>
      </c>
      <c r="L76">
        <v>-72650.440892961298</v>
      </c>
      <c r="M76">
        <v>-6204.7901320419296</v>
      </c>
      <c r="P76">
        <v>331556672.73465198</v>
      </c>
      <c r="Q76">
        <v>199846295.961786</v>
      </c>
      <c r="R76">
        <v>-7834213.6475901902</v>
      </c>
      <c r="S76">
        <v>-371492.09002551401</v>
      </c>
      <c r="T76">
        <v>-28770.236402601098</v>
      </c>
      <c r="W76">
        <v>227284549.21662799</v>
      </c>
      <c r="X76">
        <v>117463168.81775001</v>
      </c>
      <c r="Y76">
        <v>-6225454.9280682299</v>
      </c>
      <c r="Z76">
        <v>-263830.05969242199</v>
      </c>
      <c r="AA76">
        <v>-15368.769458144599</v>
      </c>
    </row>
    <row r="77" spans="2:27" x14ac:dyDescent="0.25">
      <c r="B77">
        <v>9646344.68259505</v>
      </c>
      <c r="C77">
        <v>17333980.337365899</v>
      </c>
      <c r="D77">
        <v>-6068561.2634794703</v>
      </c>
      <c r="E77">
        <v>-306686.14413002401</v>
      </c>
      <c r="F77">
        <v>71907.061856713102</v>
      </c>
      <c r="I77">
        <v>4328695.9932483202</v>
      </c>
      <c r="J77">
        <v>9381794.82040295</v>
      </c>
      <c r="K77">
        <v>-3517295.80519336</v>
      </c>
      <c r="L77">
        <v>-121447.605576887</v>
      </c>
      <c r="M77">
        <v>41658.1289393201</v>
      </c>
      <c r="P77">
        <v>20102520.040642802</v>
      </c>
      <c r="Q77">
        <v>31083080.309939601</v>
      </c>
      <c r="R77">
        <v>-9853470.2483812701</v>
      </c>
      <c r="S77">
        <v>-540172.00731665897</v>
      </c>
      <c r="T77">
        <v>95343.305567647403</v>
      </c>
      <c r="W77">
        <v>11509909.150803501</v>
      </c>
      <c r="X77">
        <v>20233010.240467001</v>
      </c>
      <c r="Y77">
        <v>-7755308.3197756195</v>
      </c>
      <c r="Z77">
        <v>-379641.96045422001</v>
      </c>
      <c r="AA77">
        <v>77770.534444663601</v>
      </c>
    </row>
    <row r="78" spans="2:27" x14ac:dyDescent="0.25">
      <c r="B78">
        <v>10960827.110872401</v>
      </c>
      <c r="C78">
        <v>17908527.866282299</v>
      </c>
      <c r="D78">
        <v>12235864.4170068</v>
      </c>
      <c r="E78">
        <v>309243.20185395802</v>
      </c>
      <c r="F78">
        <v>256654.32078376599</v>
      </c>
      <c r="I78">
        <v>5015733.3072070796</v>
      </c>
      <c r="J78">
        <v>9631039.4316425603</v>
      </c>
      <c r="K78">
        <v>7020000.7613673797</v>
      </c>
      <c r="L78">
        <v>115527.628504865</v>
      </c>
      <c r="M78">
        <v>144702.53033136801</v>
      </c>
      <c r="P78">
        <v>22379279.600793902</v>
      </c>
      <c r="Q78">
        <v>32246348.364665002</v>
      </c>
      <c r="R78">
        <v>19666590.885740101</v>
      </c>
      <c r="S78">
        <v>548317.912823839</v>
      </c>
      <c r="T78">
        <v>486146.43353506399</v>
      </c>
      <c r="W78">
        <v>13211206.4594501</v>
      </c>
      <c r="X78">
        <v>20983934.102797002</v>
      </c>
      <c r="Y78">
        <v>15872117.634587999</v>
      </c>
      <c r="Z78">
        <v>377709.73062083102</v>
      </c>
      <c r="AA78">
        <v>262692.12110136403</v>
      </c>
    </row>
    <row r="79" spans="2:27" x14ac:dyDescent="0.25">
      <c r="B79">
        <v>194757917.43929401</v>
      </c>
      <c r="C79">
        <v>100002008.48244099</v>
      </c>
      <c r="D79">
        <v>9384581.5975755192</v>
      </c>
      <c r="E79">
        <v>242359.29105776301</v>
      </c>
      <c r="F79">
        <v>37257.734952649</v>
      </c>
      <c r="I79">
        <v>102588222.337</v>
      </c>
      <c r="J79">
        <v>43791649.939020596</v>
      </c>
      <c r="K79">
        <v>5524471.2732404601</v>
      </c>
      <c r="L79">
        <v>85726.402333336096</v>
      </c>
      <c r="M79">
        <v>24669.2339585794</v>
      </c>
      <c r="P79">
        <v>353841106.86823702</v>
      </c>
      <c r="Q79">
        <v>211987603.42506</v>
      </c>
      <c r="R79">
        <v>14940142.328570001</v>
      </c>
      <c r="S79">
        <v>421762.38051740901</v>
      </c>
      <c r="T79">
        <v>17681.022914130601</v>
      </c>
      <c r="W79">
        <v>243324593.97683999</v>
      </c>
      <c r="X79">
        <v>124478623.77004801</v>
      </c>
      <c r="Y79">
        <v>12254956.655699</v>
      </c>
      <c r="Z79">
        <v>288316.64267035603</v>
      </c>
      <c r="AA79">
        <v>22659.278000603699</v>
      </c>
    </row>
    <row r="80" spans="2:27" x14ac:dyDescent="0.25">
      <c r="B80">
        <v>329982138.55626702</v>
      </c>
      <c r="C80">
        <v>158607990.52352601</v>
      </c>
      <c r="D80">
        <v>2320178.9978327202</v>
      </c>
      <c r="E80">
        <v>-63717.969072462802</v>
      </c>
      <c r="F80">
        <v>-165551.86171127</v>
      </c>
      <c r="I80">
        <v>174654165.159576</v>
      </c>
      <c r="J80">
        <v>67658145.497273207</v>
      </c>
      <c r="K80">
        <v>1523199.1753014801</v>
      </c>
      <c r="L80">
        <v>-73981.982050783903</v>
      </c>
      <c r="M80">
        <v>-101366.32669961901</v>
      </c>
      <c r="P80">
        <v>597587673.16674495</v>
      </c>
      <c r="Q80">
        <v>341736795.61221498</v>
      </c>
      <c r="R80">
        <v>3468834.8873107298</v>
      </c>
      <c r="S80">
        <v>-123326.65851190301</v>
      </c>
      <c r="T80">
        <v>-281370.58045075898</v>
      </c>
      <c r="W80">
        <v>412374738.93347102</v>
      </c>
      <c r="X80">
        <v>198196216.43528101</v>
      </c>
      <c r="Y80">
        <v>3187962.0935548102</v>
      </c>
      <c r="Z80">
        <v>-78136.521495298904</v>
      </c>
      <c r="AA80">
        <v>-265195.87849917897</v>
      </c>
    </row>
    <row r="81" spans="2:27" x14ac:dyDescent="0.25">
      <c r="B81">
        <v>403704492.84813201</v>
      </c>
      <c r="C81">
        <v>188389303.79446</v>
      </c>
      <c r="D81">
        <v>-2186100.4070359501</v>
      </c>
      <c r="E81">
        <v>-229469.46433854301</v>
      </c>
      <c r="F81">
        <v>-229229.82909672099</v>
      </c>
      <c r="I81">
        <v>213752310.67854199</v>
      </c>
      <c r="J81">
        <v>79022202.697660893</v>
      </c>
      <c r="K81">
        <v>-1138781.5035044299</v>
      </c>
      <c r="L81">
        <v>-155254.59718339401</v>
      </c>
      <c r="M81">
        <v>-152422.049015514</v>
      </c>
      <c r="P81">
        <v>730230094.81881297</v>
      </c>
      <c r="Q81">
        <v>409370848.44363302</v>
      </c>
      <c r="R81">
        <v>-3742391.5776575799</v>
      </c>
      <c r="S81">
        <v>-379571.80282228597</v>
      </c>
      <c r="T81">
        <v>-425087.11991819</v>
      </c>
      <c r="W81">
        <v>503323527.238253</v>
      </c>
      <c r="X81">
        <v>235037872.76585299</v>
      </c>
      <c r="Y81">
        <v>-2698441.86666734</v>
      </c>
      <c r="Z81">
        <v>-279502.99019105901</v>
      </c>
      <c r="AA81">
        <v>-377124.90783343901</v>
      </c>
    </row>
    <row r="82" spans="2:27" x14ac:dyDescent="0.25">
      <c r="B82">
        <v>436098226.56780499</v>
      </c>
      <c r="C82">
        <v>199994591.59053001</v>
      </c>
      <c r="D82">
        <v>-2521930.55715416</v>
      </c>
      <c r="E82">
        <v>-145709.73444907099</v>
      </c>
      <c r="F82">
        <v>-484316.21506762598</v>
      </c>
      <c r="I82">
        <v>230741023.394476</v>
      </c>
      <c r="J82">
        <v>82897626.701393902</v>
      </c>
      <c r="K82">
        <v>-1406923.4728214401</v>
      </c>
      <c r="L82">
        <v>-95027.629106891007</v>
      </c>
      <c r="M82">
        <v>-293107.866542048</v>
      </c>
      <c r="P82">
        <v>788041380.18123198</v>
      </c>
      <c r="Q82">
        <v>436811768.46332002</v>
      </c>
      <c r="R82">
        <v>-4195647.8349937703</v>
      </c>
      <c r="S82">
        <v>-242874.623415662</v>
      </c>
      <c r="T82">
        <v>-892731.72160771897</v>
      </c>
      <c r="W82">
        <v>542485738.74195397</v>
      </c>
      <c r="X82">
        <v>248963984.758315</v>
      </c>
      <c r="Y82">
        <v>-3206256.9873796301</v>
      </c>
      <c r="Z82">
        <v>-180024.94962436901</v>
      </c>
      <c r="AA82">
        <v>-669582.27052328701</v>
      </c>
    </row>
    <row r="83" spans="2:27" x14ac:dyDescent="0.25">
      <c r="B83">
        <v>444451695.80032402</v>
      </c>
      <c r="C83">
        <v>202583641.846028</v>
      </c>
      <c r="D83" s="1">
        <v>-1.4469260349869701E-6</v>
      </c>
      <c r="E83" s="1">
        <v>6.7251676227897406E-8</v>
      </c>
      <c r="F83">
        <v>-567074.84438212297</v>
      </c>
      <c r="I83">
        <v>235057395.558779</v>
      </c>
      <c r="J83">
        <v>83592092.930610195</v>
      </c>
      <c r="K83" s="1">
        <v>-1.5777859516674699E-6</v>
      </c>
      <c r="L83" s="1">
        <v>-2.7480564313009402E-7</v>
      </c>
      <c r="M83">
        <v>-338041.44938405999</v>
      </c>
      <c r="P83">
        <v>803070768.31763601</v>
      </c>
      <c r="Q83">
        <v>443389804.08547401</v>
      </c>
      <c r="R83" s="1">
        <v>-6.3537299865856798E-7</v>
      </c>
      <c r="S83" s="1">
        <v>-1.54130975715816E-6</v>
      </c>
      <c r="T83">
        <v>-1019609.86294205</v>
      </c>
      <c r="W83">
        <v>552440439.94421899</v>
      </c>
      <c r="X83">
        <v>251966662.20808101</v>
      </c>
      <c r="Y83" s="1">
        <v>-7.0471651270054302E-7</v>
      </c>
      <c r="Z83" s="1">
        <v>-2.3194297682493901E-7</v>
      </c>
      <c r="AA83">
        <v>-762866.84085778496</v>
      </c>
    </row>
    <row r="84" spans="2:27" x14ac:dyDescent="0.25">
      <c r="B84">
        <v>436098226.567837</v>
      </c>
      <c r="C84">
        <v>199994591.59055299</v>
      </c>
      <c r="D84">
        <v>2521930.557155</v>
      </c>
      <c r="E84">
        <v>145709.734449201</v>
      </c>
      <c r="F84">
        <v>-484316.21506753599</v>
      </c>
      <c r="I84">
        <v>230741023.39451501</v>
      </c>
      <c r="J84">
        <v>82897626.701413795</v>
      </c>
      <c r="K84">
        <v>1406923.4728203299</v>
      </c>
      <c r="L84">
        <v>95027.629107046494</v>
      </c>
      <c r="M84">
        <v>-293107.86654058099</v>
      </c>
      <c r="P84">
        <v>788041380.18119502</v>
      </c>
      <c r="Q84">
        <v>436811768.46329099</v>
      </c>
      <c r="R84">
        <v>4195647.8349933699</v>
      </c>
      <c r="S84">
        <v>242874.623414648</v>
      </c>
      <c r="T84">
        <v>-892731.72160701803</v>
      </c>
      <c r="W84">
        <v>542485738.74189794</v>
      </c>
      <c r="X84">
        <v>248963984.75827599</v>
      </c>
      <c r="Y84">
        <v>3206256.9873788198</v>
      </c>
      <c r="Z84">
        <v>180024.949622435</v>
      </c>
      <c r="AA84">
        <v>-669582.27052452404</v>
      </c>
    </row>
    <row r="85" spans="2:27" x14ac:dyDescent="0.25">
      <c r="B85">
        <v>403704492.848176</v>
      </c>
      <c r="C85">
        <v>188389303.794487</v>
      </c>
      <c r="D85">
        <v>2186100.40703846</v>
      </c>
      <c r="E85">
        <v>229469.464338372</v>
      </c>
      <c r="F85">
        <v>-229229.829094949</v>
      </c>
      <c r="I85">
        <v>213752310.678545</v>
      </c>
      <c r="J85">
        <v>79022202.697664499</v>
      </c>
      <c r="K85">
        <v>1138781.5035057</v>
      </c>
      <c r="L85">
        <v>155254.597183145</v>
      </c>
      <c r="M85">
        <v>-152422.04901591301</v>
      </c>
      <c r="P85">
        <v>730230094.81873202</v>
      </c>
      <c r="Q85">
        <v>409370848.44358802</v>
      </c>
      <c r="R85">
        <v>3742391.5776547799</v>
      </c>
      <c r="S85">
        <v>379571.802820882</v>
      </c>
      <c r="T85">
        <v>-425087.11991755699</v>
      </c>
      <c r="W85">
        <v>503323527.238168</v>
      </c>
      <c r="X85">
        <v>235037872.76579899</v>
      </c>
      <c r="Y85">
        <v>2698441.86666905</v>
      </c>
      <c r="Z85">
        <v>279502.99019110698</v>
      </c>
      <c r="AA85">
        <v>-377124.90783504501</v>
      </c>
    </row>
    <row r="86" spans="2:27" x14ac:dyDescent="0.25">
      <c r="B86">
        <v>329982138.55633098</v>
      </c>
      <c r="C86">
        <v>158607990.52356499</v>
      </c>
      <c r="D86">
        <v>-2320178.9978325199</v>
      </c>
      <c r="E86">
        <v>63717.969072797103</v>
      </c>
      <c r="F86">
        <v>-165551.86171270499</v>
      </c>
      <c r="I86">
        <v>174654165.159596</v>
      </c>
      <c r="J86">
        <v>67658145.497283906</v>
      </c>
      <c r="K86">
        <v>-1523199.1753002801</v>
      </c>
      <c r="L86">
        <v>73981.982050262799</v>
      </c>
      <c r="M86">
        <v>-101366.326699175</v>
      </c>
      <c r="P86">
        <v>597587673.16669297</v>
      </c>
      <c r="Q86">
        <v>341736795.61217499</v>
      </c>
      <c r="R86">
        <v>-3468834.8873102302</v>
      </c>
      <c r="S86">
        <v>123326.658513245</v>
      </c>
      <c r="T86">
        <v>-281370.58045252902</v>
      </c>
      <c r="W86">
        <v>412374738.93342298</v>
      </c>
      <c r="X86">
        <v>198196216.435251</v>
      </c>
      <c r="Y86">
        <v>-3187962.0935511701</v>
      </c>
      <c r="Z86">
        <v>78136.5214956665</v>
      </c>
      <c r="AA86">
        <v>-265195.87849985802</v>
      </c>
    </row>
    <row r="87" spans="2:27" x14ac:dyDescent="0.25">
      <c r="B87">
        <v>194757917.439338</v>
      </c>
      <c r="C87">
        <v>100002008.48246799</v>
      </c>
      <c r="D87">
        <v>-9384581.5975755192</v>
      </c>
      <c r="E87">
        <v>-242359.29105901299</v>
      </c>
      <c r="F87">
        <v>37257.734953060899</v>
      </c>
      <c r="I87">
        <v>102588222.337019</v>
      </c>
      <c r="J87">
        <v>43791649.9390276</v>
      </c>
      <c r="K87">
        <v>-5524471.27324057</v>
      </c>
      <c r="L87">
        <v>-85726.402333891499</v>
      </c>
      <c r="M87">
        <v>24669.233958185199</v>
      </c>
      <c r="P87">
        <v>353841106.86821198</v>
      </c>
      <c r="Q87">
        <v>211987603.42504001</v>
      </c>
      <c r="R87">
        <v>-14940142.328568701</v>
      </c>
      <c r="S87">
        <v>-421762.38051805203</v>
      </c>
      <c r="T87">
        <v>17681.022914740399</v>
      </c>
      <c r="W87">
        <v>243324593.97681901</v>
      </c>
      <c r="X87">
        <v>124478623.770035</v>
      </c>
      <c r="Y87">
        <v>-12254956.655698501</v>
      </c>
      <c r="Z87">
        <v>-288316.64267093502</v>
      </c>
      <c r="AA87">
        <v>22659.278000315</v>
      </c>
    </row>
    <row r="88" spans="2:27" x14ac:dyDescent="0.25">
      <c r="B88">
        <v>10960827.1108735</v>
      </c>
      <c r="C88">
        <v>17908527.866282899</v>
      </c>
      <c r="D88">
        <v>-12235864.4170056</v>
      </c>
      <c r="E88">
        <v>-309243.20185282599</v>
      </c>
      <c r="F88">
        <v>256654.32078537301</v>
      </c>
      <c r="I88">
        <v>5015733.3072068002</v>
      </c>
      <c r="J88">
        <v>9631039.4316415302</v>
      </c>
      <c r="K88">
        <v>-7020000.76136823</v>
      </c>
      <c r="L88">
        <v>-115527.62850388</v>
      </c>
      <c r="M88">
        <v>144702.530331869</v>
      </c>
      <c r="P88">
        <v>22379279.600795802</v>
      </c>
      <c r="Q88">
        <v>32246348.364667501</v>
      </c>
      <c r="R88">
        <v>-19666590.8857412</v>
      </c>
      <c r="S88">
        <v>-548317.91282116005</v>
      </c>
      <c r="T88">
        <v>486146.43353912397</v>
      </c>
      <c r="W88">
        <v>13211206.459450001</v>
      </c>
      <c r="X88">
        <v>20983934.102797002</v>
      </c>
      <c r="Y88">
        <v>-15872117.634589201</v>
      </c>
      <c r="Z88">
        <v>-377709.73061914998</v>
      </c>
      <c r="AA88">
        <v>262692.12110285403</v>
      </c>
    </row>
    <row r="89" spans="2:27" x14ac:dyDescent="0.25">
      <c r="B89">
        <v>14547166.1386737</v>
      </c>
      <c r="C89">
        <v>20225661.748468898</v>
      </c>
      <c r="D89">
        <v>18944198.128933199</v>
      </c>
      <c r="E89">
        <v>66515.967798156606</v>
      </c>
      <c r="F89">
        <v>-1433747.9846532701</v>
      </c>
      <c r="I89">
        <v>7048786.3524821801</v>
      </c>
      <c r="J89">
        <v>10804351.5331662</v>
      </c>
      <c r="K89">
        <v>10832242.367788799</v>
      </c>
      <c r="L89">
        <v>-7162.5989521844804</v>
      </c>
      <c r="M89">
        <v>-856240.32470216404</v>
      </c>
      <c r="P89">
        <v>28634387.595975298</v>
      </c>
      <c r="Q89">
        <v>36708833.433791898</v>
      </c>
      <c r="R89">
        <v>29626187.614279401</v>
      </c>
      <c r="S89">
        <v>118924.56176751301</v>
      </c>
      <c r="T89">
        <v>-1997807.71478474</v>
      </c>
      <c r="W89">
        <v>17555192.932329599</v>
      </c>
      <c r="X89">
        <v>23764222.968944501</v>
      </c>
      <c r="Y89">
        <v>24913100.3073298</v>
      </c>
      <c r="Z89">
        <v>97350.814186696807</v>
      </c>
      <c r="AA89">
        <v>-1606060.09301478</v>
      </c>
    </row>
    <row r="90" spans="2:27" x14ac:dyDescent="0.25">
      <c r="B90">
        <v>232110940.64878401</v>
      </c>
      <c r="C90">
        <v>117449038.34965099</v>
      </c>
      <c r="D90">
        <v>12447532.5090854</v>
      </c>
      <c r="E90">
        <v>75602.921183805796</v>
      </c>
      <c r="F90">
        <v>1386721.17228416</v>
      </c>
      <c r="I90">
        <v>123132164.893213</v>
      </c>
      <c r="J90">
        <v>51498655.858645901</v>
      </c>
      <c r="K90">
        <v>7345937.8920489904</v>
      </c>
      <c r="L90">
        <v>-14765.625184447899</v>
      </c>
      <c r="M90">
        <v>777362.87937815103</v>
      </c>
      <c r="P90">
        <v>419925703.13301599</v>
      </c>
      <c r="Q90">
        <v>249268944.683568</v>
      </c>
      <c r="R90">
        <v>19186908.725503501</v>
      </c>
      <c r="S90">
        <v>165634.93755208299</v>
      </c>
      <c r="T90">
        <v>2356491.0118314</v>
      </c>
      <c r="W90">
        <v>287599465.34276301</v>
      </c>
      <c r="X90">
        <v>144799675.31974199</v>
      </c>
      <c r="Y90">
        <v>16450924.3311109</v>
      </c>
      <c r="Z90">
        <v>73159.570052589406</v>
      </c>
      <c r="AA90">
        <v>1440500.77495358</v>
      </c>
    </row>
    <row r="91" spans="2:27" x14ac:dyDescent="0.25">
      <c r="B91">
        <v>353160440.49717301</v>
      </c>
      <c r="C91">
        <v>170344561.22826999</v>
      </c>
      <c r="D91">
        <v>-1965994.8225769899</v>
      </c>
      <c r="E91">
        <v>118539.45958992001</v>
      </c>
      <c r="F91">
        <v>8233.72014585549</v>
      </c>
      <c r="I91">
        <v>187642014.64460099</v>
      </c>
      <c r="J91">
        <v>72925319.685396805</v>
      </c>
      <c r="K91">
        <v>-951455.61618912802</v>
      </c>
      <c r="L91">
        <v>21888.029917150099</v>
      </c>
      <c r="M91">
        <v>-23089.351954005699</v>
      </c>
      <c r="P91">
        <v>636157627.05585301</v>
      </c>
      <c r="Q91">
        <v>365420753.00217098</v>
      </c>
      <c r="R91">
        <v>-4208989.2832491798</v>
      </c>
      <c r="S91">
        <v>202388.98358405099</v>
      </c>
      <c r="T91">
        <v>44783.546443395397</v>
      </c>
      <c r="W91">
        <v>435101506.13650602</v>
      </c>
      <c r="X91">
        <v>209325093.74917999</v>
      </c>
      <c r="Y91">
        <v>-2185682.6995040602</v>
      </c>
      <c r="Z91">
        <v>95196.701476141898</v>
      </c>
      <c r="AA91">
        <v>-177691.489340072</v>
      </c>
    </row>
    <row r="92" spans="2:27" x14ac:dyDescent="0.25">
      <c r="B92">
        <v>385614826.364079</v>
      </c>
      <c r="C92">
        <v>182394834.49910799</v>
      </c>
      <c r="D92">
        <v>-7858062.0046441099</v>
      </c>
      <c r="E92">
        <v>-220484.54412105001</v>
      </c>
      <c r="F92">
        <v>-207538.63063504099</v>
      </c>
      <c r="I92">
        <v>204192935.81574401</v>
      </c>
      <c r="J92">
        <v>76839669.670915395</v>
      </c>
      <c r="K92">
        <v>-4517696.2209241604</v>
      </c>
      <c r="L92">
        <v>-144069.713424763</v>
      </c>
      <c r="M92">
        <v>-137273.45272944999</v>
      </c>
      <c r="P92">
        <v>692090024.56395197</v>
      </c>
      <c r="Q92">
        <v>392558183.40587801</v>
      </c>
      <c r="R92">
        <v>-13355671.565175099</v>
      </c>
      <c r="S92">
        <v>-395615.871231272</v>
      </c>
      <c r="T92">
        <v>-210059.86684887201</v>
      </c>
      <c r="W92">
        <v>471459415.501122</v>
      </c>
      <c r="X92">
        <v>222323470.11032501</v>
      </c>
      <c r="Y92">
        <v>-9806022.63685311</v>
      </c>
      <c r="Z92">
        <v>-279012.49493454699</v>
      </c>
      <c r="AA92">
        <v>-454859.918626839</v>
      </c>
    </row>
    <row r="93" spans="2:27" x14ac:dyDescent="0.25">
      <c r="B93">
        <v>395242574.63813698</v>
      </c>
      <c r="C93">
        <v>184458825.06076199</v>
      </c>
      <c r="D93">
        <v>-6031790.5622112304</v>
      </c>
      <c r="E93">
        <v>-171282.137788922</v>
      </c>
      <c r="F93">
        <v>66900.608291839599</v>
      </c>
      <c r="I93">
        <v>208714717.90289101</v>
      </c>
      <c r="J93">
        <v>76778909.956512496</v>
      </c>
      <c r="K93">
        <v>-3520749.1950506498</v>
      </c>
      <c r="L93">
        <v>-105471.26525030599</v>
      </c>
      <c r="M93">
        <v>18128.124034701701</v>
      </c>
      <c r="P93">
        <v>708188987.75744498</v>
      </c>
      <c r="Q93">
        <v>398256952.95828301</v>
      </c>
      <c r="R93">
        <v>-9978787.0444188602</v>
      </c>
      <c r="S93">
        <v>-291751.611724596</v>
      </c>
      <c r="T93">
        <v>229922.34607316001</v>
      </c>
      <c r="W93">
        <v>480978754.28845298</v>
      </c>
      <c r="X93">
        <v>223632491.523229</v>
      </c>
      <c r="Y93">
        <v>-7560996.4191532703</v>
      </c>
      <c r="Z93">
        <v>-208758.04621691699</v>
      </c>
      <c r="AA93">
        <v>-144109.837560368</v>
      </c>
    </row>
    <row r="94" spans="2:27" x14ac:dyDescent="0.25">
      <c r="B94">
        <v>395895418.147039</v>
      </c>
      <c r="C94">
        <v>183835716.72253701</v>
      </c>
      <c r="D94" s="1">
        <v>2.3037864593788998E-6</v>
      </c>
      <c r="E94" s="1">
        <v>2.06602635444142E-7</v>
      </c>
      <c r="F94">
        <v>93951.931580380406</v>
      </c>
      <c r="I94">
        <v>208799980.324</v>
      </c>
      <c r="J94">
        <v>76153434.739824906</v>
      </c>
      <c r="K94" s="1">
        <v>3.8431608118116898E-7</v>
      </c>
      <c r="L94" s="1">
        <v>-5.6454155128449202E-8</v>
      </c>
      <c r="M94">
        <v>35419.634372615001</v>
      </c>
      <c r="P94">
        <v>709016673.32929099</v>
      </c>
      <c r="Q94">
        <v>397434600.411641</v>
      </c>
      <c r="R94" s="1">
        <v>-1.8425198504701299E-6</v>
      </c>
      <c r="S94" s="1">
        <v>1.0850635590031699E-7</v>
      </c>
      <c r="T94">
        <v>247723.16571287799</v>
      </c>
      <c r="W94">
        <v>481144007.06859601</v>
      </c>
      <c r="X94">
        <v>222499718.84396401</v>
      </c>
      <c r="Y94" s="1">
        <v>-2.4390610633418002E-6</v>
      </c>
      <c r="Z94" s="1">
        <v>-4.75847627967596E-7</v>
      </c>
      <c r="AA94">
        <v>-107579.425402672</v>
      </c>
    </row>
    <row r="95" spans="2:27" x14ac:dyDescent="0.25">
      <c r="B95">
        <v>395242574.63822699</v>
      </c>
      <c r="C95">
        <v>184458825.06081599</v>
      </c>
      <c r="D95">
        <v>6031790.5622129403</v>
      </c>
      <c r="E95">
        <v>171282.13778934401</v>
      </c>
      <c r="F95">
        <v>66900.608292529098</v>
      </c>
      <c r="I95">
        <v>208714717.90290299</v>
      </c>
      <c r="J95">
        <v>76778909.956518099</v>
      </c>
      <c r="K95">
        <v>3520749.1950510601</v>
      </c>
      <c r="L95">
        <v>105471.265250472</v>
      </c>
      <c r="M95">
        <v>18128.1240343231</v>
      </c>
      <c r="P95">
        <v>708188987.75743401</v>
      </c>
      <c r="Q95">
        <v>398256952.958269</v>
      </c>
      <c r="R95">
        <v>9978787.0444185399</v>
      </c>
      <c r="S95">
        <v>291751.61172522802</v>
      </c>
      <c r="T95">
        <v>229922.34607717599</v>
      </c>
      <c r="W95">
        <v>480978754.28841501</v>
      </c>
      <c r="X95">
        <v>223632491.52319899</v>
      </c>
      <c r="Y95">
        <v>7560996.4191516303</v>
      </c>
      <c r="Z95">
        <v>208758.04621634501</v>
      </c>
      <c r="AA95">
        <v>-144109.83755770299</v>
      </c>
    </row>
    <row r="96" spans="2:27" x14ac:dyDescent="0.25">
      <c r="B96">
        <v>385614826.36414999</v>
      </c>
      <c r="C96">
        <v>182394834.49914801</v>
      </c>
      <c r="D96">
        <v>7858062.0046440298</v>
      </c>
      <c r="E96">
        <v>220484.54412035001</v>
      </c>
      <c r="F96">
        <v>-207538.63063688899</v>
      </c>
      <c r="I96">
        <v>204192935.81579199</v>
      </c>
      <c r="J96">
        <v>76839669.670941696</v>
      </c>
      <c r="K96">
        <v>4517696.2209238699</v>
      </c>
      <c r="L96">
        <v>144069.71342456699</v>
      </c>
      <c r="M96">
        <v>-137273.45273003299</v>
      </c>
      <c r="P96">
        <v>692090024.56401801</v>
      </c>
      <c r="Q96">
        <v>392558183.405927</v>
      </c>
      <c r="R96">
        <v>13355671.5651727</v>
      </c>
      <c r="S96">
        <v>395615.87123052002</v>
      </c>
      <c r="T96">
        <v>-210059.86684793001</v>
      </c>
      <c r="W96">
        <v>471459415.50107098</v>
      </c>
      <c r="X96">
        <v>222323470.11029401</v>
      </c>
      <c r="Y96">
        <v>9806022.6368551906</v>
      </c>
      <c r="Z96">
        <v>279012.49493434402</v>
      </c>
      <c r="AA96">
        <v>-454859.91862562299</v>
      </c>
    </row>
    <row r="97" spans="2:27" x14ac:dyDescent="0.25">
      <c r="B97">
        <v>353160440.49721998</v>
      </c>
      <c r="C97">
        <v>170344561.22829801</v>
      </c>
      <c r="D97">
        <v>1965994.82257727</v>
      </c>
      <c r="E97">
        <v>-118539.459590329</v>
      </c>
      <c r="F97">
        <v>8233.7201454739297</v>
      </c>
      <c r="I97">
        <v>187642014.64461401</v>
      </c>
      <c r="J97">
        <v>72925319.685403198</v>
      </c>
      <c r="K97">
        <v>951455.61618885305</v>
      </c>
      <c r="L97">
        <v>-21888.029917454802</v>
      </c>
      <c r="M97">
        <v>-23089.3519538244</v>
      </c>
      <c r="P97">
        <v>636157627.05584705</v>
      </c>
      <c r="Q97">
        <v>365420753.00216198</v>
      </c>
      <c r="R97">
        <v>4208989.2832497302</v>
      </c>
      <c r="S97">
        <v>-202388.983584106</v>
      </c>
      <c r="T97">
        <v>44783.5464475954</v>
      </c>
      <c r="W97">
        <v>435101506.13642299</v>
      </c>
      <c r="X97">
        <v>209325093.74913001</v>
      </c>
      <c r="Y97">
        <v>2185682.6995065301</v>
      </c>
      <c r="Z97">
        <v>-95196.701476390197</v>
      </c>
      <c r="AA97">
        <v>-177691.48933882901</v>
      </c>
    </row>
    <row r="98" spans="2:27" x14ac:dyDescent="0.25">
      <c r="B98">
        <v>232110940.64881</v>
      </c>
      <c r="C98">
        <v>117449038.34966899</v>
      </c>
      <c r="D98">
        <v>-12447532.5090866</v>
      </c>
      <c r="E98">
        <v>-75602.921184291496</v>
      </c>
      <c r="F98">
        <v>1386721.17228373</v>
      </c>
      <c r="I98">
        <v>123132164.893206</v>
      </c>
      <c r="J98">
        <v>51498655.858640201</v>
      </c>
      <c r="K98">
        <v>-7345937.8920495296</v>
      </c>
      <c r="L98">
        <v>14765.625184095699</v>
      </c>
      <c r="M98">
        <v>777362.87937867595</v>
      </c>
      <c r="P98">
        <v>419925703.132999</v>
      </c>
      <c r="Q98">
        <v>249268944.68355399</v>
      </c>
      <c r="R98">
        <v>-19186908.725501198</v>
      </c>
      <c r="S98">
        <v>-165634.937553036</v>
      </c>
      <c r="T98">
        <v>2356491.0118317101</v>
      </c>
      <c r="W98">
        <v>287599465.34270698</v>
      </c>
      <c r="X98">
        <v>144799675.31970999</v>
      </c>
      <c r="Y98">
        <v>-16450924.3311087</v>
      </c>
      <c r="Z98">
        <v>-73159.570052808602</v>
      </c>
      <c r="AA98">
        <v>1440500.7749540601</v>
      </c>
    </row>
    <row r="99" spans="2:27" x14ac:dyDescent="0.25">
      <c r="B99">
        <v>14547166.138674499</v>
      </c>
      <c r="C99">
        <v>20225661.748468701</v>
      </c>
      <c r="D99">
        <v>-18944198.128934201</v>
      </c>
      <c r="E99">
        <v>-66515.967797289704</v>
      </c>
      <c r="F99">
        <v>-1433747.98465362</v>
      </c>
      <c r="I99">
        <v>7048786.3524821904</v>
      </c>
      <c r="J99">
        <v>10804351.533166001</v>
      </c>
      <c r="K99">
        <v>-10832242.367788499</v>
      </c>
      <c r="L99">
        <v>7162.598953359</v>
      </c>
      <c r="M99">
        <v>-856240.32470278896</v>
      </c>
      <c r="P99">
        <v>28634387.595975298</v>
      </c>
      <c r="Q99">
        <v>36708833.433792301</v>
      </c>
      <c r="R99">
        <v>-29626187.614276901</v>
      </c>
      <c r="S99">
        <v>-118924.561764714</v>
      </c>
      <c r="T99">
        <v>-1997807.7147874699</v>
      </c>
      <c r="W99">
        <v>17555192.9323285</v>
      </c>
      <c r="X99">
        <v>23764222.968943499</v>
      </c>
      <c r="Y99">
        <v>-24913100.3073285</v>
      </c>
      <c r="Z99">
        <v>-97350.814184572999</v>
      </c>
      <c r="AA99">
        <v>-1606060.0930155599</v>
      </c>
    </row>
    <row r="100" spans="2:27" x14ac:dyDescent="0.25">
      <c r="B100">
        <v>62905224.693095297</v>
      </c>
      <c r="C100">
        <v>41765802.079559103</v>
      </c>
      <c r="D100">
        <v>37075098.612686098</v>
      </c>
      <c r="E100">
        <v>2429553.0365261701</v>
      </c>
      <c r="F100">
        <v>-5486534.1644459199</v>
      </c>
      <c r="I100">
        <v>32661550.488058999</v>
      </c>
      <c r="J100">
        <v>19726249.6435287</v>
      </c>
      <c r="K100">
        <v>22080716.595748499</v>
      </c>
      <c r="L100">
        <v>1209236.4887443599</v>
      </c>
      <c r="M100">
        <v>-2811003.0731239398</v>
      </c>
      <c r="P100">
        <v>118248455.459457</v>
      </c>
      <c r="Q100">
        <v>85722981.977275103</v>
      </c>
      <c r="R100">
        <v>56702075.118142001</v>
      </c>
      <c r="S100">
        <v>4323848.5140628302</v>
      </c>
      <c r="T100">
        <v>-10156081.715107599</v>
      </c>
      <c r="W100">
        <v>77685898.691070005</v>
      </c>
      <c r="X100">
        <v>50588643.835713796</v>
      </c>
      <c r="Y100">
        <v>47347080.240323603</v>
      </c>
      <c r="Z100">
        <v>2639419.40754154</v>
      </c>
      <c r="AA100">
        <v>-6038418.8711969601</v>
      </c>
    </row>
    <row r="101" spans="2:27" x14ac:dyDescent="0.25">
      <c r="B101">
        <v>343214461.14389497</v>
      </c>
      <c r="C101">
        <v>168434879.845467</v>
      </c>
      <c r="D101">
        <v>6316368.6083623096</v>
      </c>
      <c r="E101">
        <v>131078.93032569901</v>
      </c>
      <c r="F101">
        <v>1162377.4528471499</v>
      </c>
      <c r="I101">
        <v>184974518.85506999</v>
      </c>
      <c r="J101">
        <v>73712478.561948806</v>
      </c>
      <c r="K101">
        <v>4187414.3765423102</v>
      </c>
      <c r="L101">
        <v>31384.4424811553</v>
      </c>
      <c r="M101">
        <v>543767.66792178794</v>
      </c>
      <c r="P101">
        <v>620060847.35498297</v>
      </c>
      <c r="Q101">
        <v>361356202.12202001</v>
      </c>
      <c r="R101">
        <v>6928262.9861953799</v>
      </c>
      <c r="S101">
        <v>201832.01828705499</v>
      </c>
      <c r="T101">
        <v>2479213.0921371202</v>
      </c>
      <c r="W101">
        <v>418365563.16776699</v>
      </c>
      <c r="X101">
        <v>204788956.047153</v>
      </c>
      <c r="Y101">
        <v>7785023.8630181402</v>
      </c>
      <c r="Z101">
        <v>95415.962953806898</v>
      </c>
      <c r="AA101">
        <v>1105783.2372346099</v>
      </c>
    </row>
    <row r="102" spans="2:27" x14ac:dyDescent="0.25">
      <c r="B102">
        <v>417250337.43564302</v>
      </c>
      <c r="C102">
        <v>205992443.76254001</v>
      </c>
      <c r="D102">
        <v>-13261594.568956399</v>
      </c>
      <c r="E102">
        <v>-711879.68730179197</v>
      </c>
      <c r="F102">
        <v>2425648.4027724802</v>
      </c>
      <c r="I102">
        <v>226238675.99925801</v>
      </c>
      <c r="J102">
        <v>90272731.913235903</v>
      </c>
      <c r="K102">
        <v>-7457721.8940064702</v>
      </c>
      <c r="L102">
        <v>-411899.22118462197</v>
      </c>
      <c r="M102">
        <v>1257554.6157046501</v>
      </c>
      <c r="P102">
        <v>742516160.37371695</v>
      </c>
      <c r="Q102">
        <v>436166774.218162</v>
      </c>
      <c r="R102">
        <v>-23422562.8426359</v>
      </c>
      <c r="S102">
        <v>-1142227.14140308</v>
      </c>
      <c r="T102">
        <v>4600834.9761374602</v>
      </c>
      <c r="W102">
        <v>492166602.39241302</v>
      </c>
      <c r="X102">
        <v>243341791.855169</v>
      </c>
      <c r="Y102">
        <v>-16843592.9549766</v>
      </c>
      <c r="Z102">
        <v>-835250.61832762498</v>
      </c>
      <c r="AA102">
        <v>2501714.9328719</v>
      </c>
    </row>
    <row r="103" spans="2:27" x14ac:dyDescent="0.25">
      <c r="B103">
        <v>412916086.57243699</v>
      </c>
      <c r="C103">
        <v>202974790.85394299</v>
      </c>
      <c r="D103">
        <v>-16039146.916250501</v>
      </c>
      <c r="E103">
        <v>-282127.443512992</v>
      </c>
      <c r="F103">
        <v>2035352.3019359801</v>
      </c>
      <c r="I103">
        <v>223746172.815191</v>
      </c>
      <c r="J103">
        <v>88458526.318026707</v>
      </c>
      <c r="K103">
        <v>-9352833.3269320708</v>
      </c>
      <c r="L103">
        <v>-165170.19321279399</v>
      </c>
      <c r="M103">
        <v>1089326.48959249</v>
      </c>
      <c r="P103">
        <v>730895907.56607604</v>
      </c>
      <c r="Q103">
        <v>428610375.92917597</v>
      </c>
      <c r="R103">
        <v>-26890554.811769299</v>
      </c>
      <c r="S103">
        <v>-470736.36405961099</v>
      </c>
      <c r="T103">
        <v>3854343.12948727</v>
      </c>
      <c r="W103">
        <v>481314647.77000302</v>
      </c>
      <c r="X103">
        <v>236829275.993736</v>
      </c>
      <c r="Y103">
        <v>-20074685.126861501</v>
      </c>
      <c r="Z103">
        <v>-336019.816082037</v>
      </c>
      <c r="AA103">
        <v>2133262.8892705399</v>
      </c>
    </row>
    <row r="104" spans="2:27" x14ac:dyDescent="0.25">
      <c r="B104">
        <v>405028911.92330903</v>
      </c>
      <c r="C104">
        <v>198384680.49662101</v>
      </c>
      <c r="D104">
        <v>-10094797.394894</v>
      </c>
      <c r="E104">
        <v>-128176.15649517201</v>
      </c>
      <c r="F104">
        <v>2221222.8341450798</v>
      </c>
      <c r="I104">
        <v>219052431.98418301</v>
      </c>
      <c r="J104">
        <v>86005648.165535301</v>
      </c>
      <c r="K104">
        <v>-5971185.0477324398</v>
      </c>
      <c r="L104">
        <v>-76748.736284591199</v>
      </c>
      <c r="M104">
        <v>1211933.84106697</v>
      </c>
      <c r="P104">
        <v>716237264.35687101</v>
      </c>
      <c r="Q104">
        <v>419217032.37592399</v>
      </c>
      <c r="R104">
        <v>-16631617.163731899</v>
      </c>
      <c r="S104">
        <v>-219530.354916921</v>
      </c>
      <c r="T104">
        <v>4243525.4576300001</v>
      </c>
      <c r="W104">
        <v>469476729.77728301</v>
      </c>
      <c r="X104">
        <v>229969901.52549401</v>
      </c>
      <c r="Y104">
        <v>-12549351.772592301</v>
      </c>
      <c r="Z104">
        <v>-151842.08087124399</v>
      </c>
      <c r="AA104">
        <v>2374537.6411551801</v>
      </c>
    </row>
    <row r="105" spans="2:27" x14ac:dyDescent="0.25">
      <c r="B105">
        <v>401706432.18725199</v>
      </c>
      <c r="C105">
        <v>196432658.983071</v>
      </c>
      <c r="D105" s="1">
        <v>2.0561928977258499E-6</v>
      </c>
      <c r="E105" s="1">
        <v>3.1197851058095699E-7</v>
      </c>
      <c r="F105">
        <v>2364416.2592065502</v>
      </c>
      <c r="I105">
        <v>217071138.47459599</v>
      </c>
      <c r="J105">
        <v>84974205.395055205</v>
      </c>
      <c r="K105" s="1">
        <v>6.8689769250340802E-7</v>
      </c>
      <c r="L105" s="1">
        <v>2.9059447115287201E-7</v>
      </c>
      <c r="M105">
        <v>1296339.89143887</v>
      </c>
      <c r="P105">
        <v>710248872.16004801</v>
      </c>
      <c r="Q105">
        <v>415298298.01394302</v>
      </c>
      <c r="R105" s="1">
        <v>-5.6665157899260501E-8</v>
      </c>
      <c r="S105" s="1">
        <v>2.5740155251696701E-7</v>
      </c>
      <c r="T105">
        <v>4503149.4263493102</v>
      </c>
      <c r="W105">
        <v>464915685.40194798</v>
      </c>
      <c r="X105">
        <v>227270210.42248201</v>
      </c>
      <c r="Y105" s="1">
        <v>-2.7292917366139599E-6</v>
      </c>
      <c r="Z105" s="1">
        <v>2.56273779086769E-7</v>
      </c>
      <c r="AA105">
        <v>2544369.1589832301</v>
      </c>
    </row>
    <row r="106" spans="2:27" x14ac:dyDescent="0.25">
      <c r="B106">
        <v>405028911.92327201</v>
      </c>
      <c r="C106">
        <v>198384680.496602</v>
      </c>
      <c r="D106">
        <v>10094797.394895799</v>
      </c>
      <c r="E106">
        <v>128176.15649604599</v>
      </c>
      <c r="F106">
        <v>2221222.8341439301</v>
      </c>
      <c r="I106">
        <v>219052431.98419499</v>
      </c>
      <c r="J106">
        <v>86005648.165540799</v>
      </c>
      <c r="K106">
        <v>5971185.0477340501</v>
      </c>
      <c r="L106">
        <v>76748.736285306295</v>
      </c>
      <c r="M106">
        <v>1211933.8410666899</v>
      </c>
      <c r="P106">
        <v>716237264.35687697</v>
      </c>
      <c r="Q106">
        <v>419217032.37592697</v>
      </c>
      <c r="R106">
        <v>16631617.1637355</v>
      </c>
      <c r="S106">
        <v>219530.35491865501</v>
      </c>
      <c r="T106">
        <v>4243525.45763049</v>
      </c>
      <c r="W106">
        <v>469476729.777246</v>
      </c>
      <c r="X106">
        <v>229969901.52546901</v>
      </c>
      <c r="Y106">
        <v>12549351.77259</v>
      </c>
      <c r="Z106">
        <v>151842.080871888</v>
      </c>
      <c r="AA106">
        <v>2374537.6411566399</v>
      </c>
    </row>
    <row r="107" spans="2:27" x14ac:dyDescent="0.25">
      <c r="B107">
        <v>412916086.57244003</v>
      </c>
      <c r="C107">
        <v>202974790.853948</v>
      </c>
      <c r="D107">
        <v>16039146.9162506</v>
      </c>
      <c r="E107">
        <v>282127.44351417798</v>
      </c>
      <c r="F107">
        <v>2035352.30193626</v>
      </c>
      <c r="I107">
        <v>223746172.81519699</v>
      </c>
      <c r="J107">
        <v>88458526.318031907</v>
      </c>
      <c r="K107">
        <v>9352833.3269314002</v>
      </c>
      <c r="L107">
        <v>165170.193213291</v>
      </c>
      <c r="M107">
        <v>1089326.48959204</v>
      </c>
      <c r="P107">
        <v>730895907.56606805</v>
      </c>
      <c r="Q107">
        <v>428610375.92917401</v>
      </c>
      <c r="R107">
        <v>26890554.8117688</v>
      </c>
      <c r="S107">
        <v>470736.36406168598</v>
      </c>
      <c r="T107">
        <v>3854343.1294849101</v>
      </c>
      <c r="W107">
        <v>481314647.76998901</v>
      </c>
      <c r="X107">
        <v>236829275.993725</v>
      </c>
      <c r="Y107">
        <v>20074685.126863498</v>
      </c>
      <c r="Z107">
        <v>336019.81608335499</v>
      </c>
      <c r="AA107">
        <v>2133262.88927186</v>
      </c>
    </row>
    <row r="108" spans="2:27" x14ac:dyDescent="0.25">
      <c r="B108">
        <v>417250337.43566197</v>
      </c>
      <c r="C108">
        <v>205992443.76255101</v>
      </c>
      <c r="D108">
        <v>13261594.568956301</v>
      </c>
      <c r="E108">
        <v>711879.68730254297</v>
      </c>
      <c r="F108">
        <v>2425648.40277236</v>
      </c>
      <c r="I108">
        <v>226238675.999259</v>
      </c>
      <c r="J108">
        <v>90272731.913237706</v>
      </c>
      <c r="K108">
        <v>7457721.8940039696</v>
      </c>
      <c r="L108">
        <v>411899.22118497099</v>
      </c>
      <c r="M108">
        <v>1257554.615704</v>
      </c>
      <c r="P108">
        <v>742516160.37375104</v>
      </c>
      <c r="Q108">
        <v>436166774.21818298</v>
      </c>
      <c r="R108">
        <v>23422562.842632901</v>
      </c>
      <c r="S108">
        <v>1142227.1414044099</v>
      </c>
      <c r="T108">
        <v>4600834.9761367599</v>
      </c>
      <c r="W108">
        <v>492166602.39240199</v>
      </c>
      <c r="X108">
        <v>243341791.85516199</v>
      </c>
      <c r="Y108">
        <v>16843592.9549786</v>
      </c>
      <c r="Z108">
        <v>835250.61832855199</v>
      </c>
      <c r="AA108">
        <v>2501714.9328734102</v>
      </c>
    </row>
    <row r="109" spans="2:27" x14ac:dyDescent="0.25">
      <c r="B109">
        <v>343214461.14391202</v>
      </c>
      <c r="C109">
        <v>168434879.845478</v>
      </c>
      <c r="D109">
        <v>-6316368.6083631199</v>
      </c>
      <c r="E109">
        <v>-131078.93032566499</v>
      </c>
      <c r="F109">
        <v>1162377.45284666</v>
      </c>
      <c r="I109">
        <v>184974518.855068</v>
      </c>
      <c r="J109">
        <v>73712478.5619459</v>
      </c>
      <c r="K109">
        <v>-4187414.37654272</v>
      </c>
      <c r="L109">
        <v>-31384.4424809499</v>
      </c>
      <c r="M109">
        <v>543767.66792254499</v>
      </c>
      <c r="P109">
        <v>620060847.35498595</v>
      </c>
      <c r="Q109">
        <v>361356202.12202001</v>
      </c>
      <c r="R109">
        <v>-6928262.9861962199</v>
      </c>
      <c r="S109">
        <v>-201832.01828731399</v>
      </c>
      <c r="T109">
        <v>2479213.0921397</v>
      </c>
      <c r="W109">
        <v>418365563.16775799</v>
      </c>
      <c r="X109">
        <v>204788956.047144</v>
      </c>
      <c r="Y109">
        <v>-7785023.8630152596</v>
      </c>
      <c r="Z109">
        <v>-95415.962953615293</v>
      </c>
      <c r="AA109">
        <v>1105783.23723651</v>
      </c>
    </row>
    <row r="110" spans="2:27" x14ac:dyDescent="0.25">
      <c r="B110">
        <v>62905224.693095401</v>
      </c>
      <c r="C110">
        <v>41765802.079558901</v>
      </c>
      <c r="D110">
        <v>-37075098.612688102</v>
      </c>
      <c r="E110">
        <v>-2429553.0365253501</v>
      </c>
      <c r="F110">
        <v>-5486534.1644451302</v>
      </c>
      <c r="I110">
        <v>32661550.488058802</v>
      </c>
      <c r="J110">
        <v>19726249.643528301</v>
      </c>
      <c r="K110">
        <v>-22080716.595747299</v>
      </c>
      <c r="L110">
        <v>-1209236.4887437699</v>
      </c>
      <c r="M110">
        <v>-2811003.0731225298</v>
      </c>
      <c r="P110">
        <v>118248455.459457</v>
      </c>
      <c r="Q110">
        <v>85722981.9772726</v>
      </c>
      <c r="R110">
        <v>-56702075.118141003</v>
      </c>
      <c r="S110">
        <v>-4323848.5140610998</v>
      </c>
      <c r="T110">
        <v>-10156081.7151074</v>
      </c>
      <c r="W110">
        <v>77685898.691070095</v>
      </c>
      <c r="X110">
        <v>50588643.835713603</v>
      </c>
      <c r="Y110">
        <v>-47347080.240320504</v>
      </c>
      <c r="Z110">
        <v>-2639419.4075404601</v>
      </c>
      <c r="AA110">
        <v>-6038418.8712001797</v>
      </c>
    </row>
    <row r="111" spans="2:27" x14ac:dyDescent="0.25">
      <c r="B111">
        <v>101417789.60864601</v>
      </c>
      <c r="C111">
        <v>46456758.181972697</v>
      </c>
      <c r="D111">
        <v>94496434.539677307</v>
      </c>
      <c r="E111">
        <v>-2204652.4794553402</v>
      </c>
      <c r="F111">
        <v>21792486.900568798</v>
      </c>
      <c r="I111">
        <v>53511747.199218802</v>
      </c>
      <c r="J111">
        <v>19249893.2952944</v>
      </c>
      <c r="K111">
        <v>58529273.862355903</v>
      </c>
      <c r="L111">
        <v>-1478310.97496197</v>
      </c>
      <c r="M111">
        <v>11236405.001858201</v>
      </c>
      <c r="P111">
        <v>187755414.421065</v>
      </c>
      <c r="Q111">
        <v>104505996.881488</v>
      </c>
      <c r="R111">
        <v>139408064.920531</v>
      </c>
      <c r="S111">
        <v>-2926380.7384359599</v>
      </c>
      <c r="T111">
        <v>39446625.541630901</v>
      </c>
      <c r="W111">
        <v>126457198.80356</v>
      </c>
      <c r="X111">
        <v>58350763.016044699</v>
      </c>
      <c r="Y111">
        <v>108175655.045591</v>
      </c>
      <c r="Z111">
        <v>-2414787.7476699301</v>
      </c>
      <c r="AA111">
        <v>24126363.6019472</v>
      </c>
    </row>
    <row r="112" spans="2:27" x14ac:dyDescent="0.25">
      <c r="B112">
        <v>717779637.00890696</v>
      </c>
      <c r="C112">
        <v>352841380.82865202</v>
      </c>
      <c r="D112">
        <v>-8733822.6181132309</v>
      </c>
      <c r="E112">
        <v>976247.00325399404</v>
      </c>
      <c r="F112">
        <v>4553402.0867396202</v>
      </c>
      <c r="I112">
        <v>391647075.66714901</v>
      </c>
      <c r="J112">
        <v>154280933.641422</v>
      </c>
      <c r="K112">
        <v>-2953439.83535012</v>
      </c>
      <c r="L112">
        <v>541815.28557509906</v>
      </c>
      <c r="M112">
        <v>2138274.0153309498</v>
      </c>
      <c r="P112">
        <v>1281252903.4456899</v>
      </c>
      <c r="Q112">
        <v>754978805.18777597</v>
      </c>
      <c r="R112">
        <v>-20973742.831946298</v>
      </c>
      <c r="S112">
        <v>1900204.0154303799</v>
      </c>
      <c r="T112">
        <v>9020790.8433256205</v>
      </c>
      <c r="W112">
        <v>836370763.93407094</v>
      </c>
      <c r="X112">
        <v>417860657.52565801</v>
      </c>
      <c r="Y112">
        <v>-14702181.544134401</v>
      </c>
      <c r="Z112">
        <v>1084441.0290548</v>
      </c>
      <c r="AA112">
        <v>5354261.0361670498</v>
      </c>
    </row>
    <row r="113" spans="2:27" x14ac:dyDescent="0.25">
      <c r="B113">
        <v>617485518.26074195</v>
      </c>
      <c r="C113">
        <v>305276434.80510801</v>
      </c>
      <c r="D113">
        <v>-22525116.516792599</v>
      </c>
      <c r="E113">
        <v>1580310.7655062799</v>
      </c>
      <c r="F113">
        <v>4410203.2909374395</v>
      </c>
      <c r="I113">
        <v>338331660.73101503</v>
      </c>
      <c r="J113">
        <v>134228170.75345001</v>
      </c>
      <c r="K113">
        <v>-12631813.616395</v>
      </c>
      <c r="L113">
        <v>865666.11074924294</v>
      </c>
      <c r="M113">
        <v>2201884.0487579</v>
      </c>
      <c r="P113">
        <v>1094689669.0206599</v>
      </c>
      <c r="Q113">
        <v>648081696.380059</v>
      </c>
      <c r="R113">
        <v>-39237489.382159904</v>
      </c>
      <c r="S113">
        <v>2487372.1182279298</v>
      </c>
      <c r="T113">
        <v>8727517.9394525494</v>
      </c>
      <c r="W113">
        <v>715219477.80488396</v>
      </c>
      <c r="X113">
        <v>359672158.742428</v>
      </c>
      <c r="Y113">
        <v>-28835699.566732399</v>
      </c>
      <c r="Z113">
        <v>1753112.14534176</v>
      </c>
      <c r="AA113">
        <v>5449473.3339327304</v>
      </c>
    </row>
    <row r="114" spans="2:27" x14ac:dyDescent="0.25">
      <c r="B114">
        <v>627344983.25966203</v>
      </c>
      <c r="C114">
        <v>310163308.64566201</v>
      </c>
      <c r="D114">
        <v>-21780127.515127402</v>
      </c>
      <c r="E114">
        <v>164684.63434093699</v>
      </c>
      <c r="F114">
        <v>6205640.2177752703</v>
      </c>
      <c r="I114">
        <v>343757563.70561397</v>
      </c>
      <c r="J114">
        <v>136343460.138695</v>
      </c>
      <c r="K114">
        <v>-12758119.815863499</v>
      </c>
      <c r="L114">
        <v>86905.661437865303</v>
      </c>
      <c r="M114">
        <v>3214044.6501862798</v>
      </c>
      <c r="P114">
        <v>1112336319.1838801</v>
      </c>
      <c r="Q114">
        <v>658630982.05061901</v>
      </c>
      <c r="R114">
        <v>-36063724.440031499</v>
      </c>
      <c r="S114">
        <v>219402.94795976501</v>
      </c>
      <c r="T114">
        <v>11835504.708032699</v>
      </c>
      <c r="W114">
        <v>725453469.04472494</v>
      </c>
      <c r="X114">
        <v>364910814.08487099</v>
      </c>
      <c r="Y114">
        <v>-27070709.831837699</v>
      </c>
      <c r="Z114">
        <v>176882.71684808299</v>
      </c>
      <c r="AA114">
        <v>7544353.27302399</v>
      </c>
    </row>
    <row r="115" spans="2:27" x14ac:dyDescent="0.25">
      <c r="B115">
        <v>618764390.07895303</v>
      </c>
      <c r="C115">
        <v>305984695.91810203</v>
      </c>
      <c r="D115">
        <v>-12353854.8785655</v>
      </c>
      <c r="E115">
        <v>-21405.1145281752</v>
      </c>
      <c r="F115">
        <v>6551129.2266221698</v>
      </c>
      <c r="I115">
        <v>339048397.59930599</v>
      </c>
      <c r="J115">
        <v>134506626.024997</v>
      </c>
      <c r="K115">
        <v>-7341791.8554515</v>
      </c>
      <c r="L115">
        <v>-7831.2373627877696</v>
      </c>
      <c r="M115">
        <v>3429676.1991989301</v>
      </c>
      <c r="P115">
        <v>1097586327.98949</v>
      </c>
      <c r="Q115">
        <v>650035180.90502405</v>
      </c>
      <c r="R115">
        <v>-20186106.588895399</v>
      </c>
      <c r="S115">
        <v>-41005.706175085797</v>
      </c>
      <c r="T115">
        <v>12380079.2868382</v>
      </c>
      <c r="W115">
        <v>715418552.441908</v>
      </c>
      <c r="X115">
        <v>359946662.49495602</v>
      </c>
      <c r="Y115">
        <v>-15264900.9523123</v>
      </c>
      <c r="Z115">
        <v>-28770.4985709254</v>
      </c>
      <c r="AA115">
        <v>7978924.79942434</v>
      </c>
    </row>
    <row r="116" spans="2:27" x14ac:dyDescent="0.25">
      <c r="B116">
        <v>619467239.96143603</v>
      </c>
      <c r="C116">
        <v>306372702.63471502</v>
      </c>
      <c r="D116" s="1">
        <v>-6.4086634665727605E-7</v>
      </c>
      <c r="E116" s="1">
        <v>1.40033080242574E-7</v>
      </c>
      <c r="F116">
        <v>6643799.3636640301</v>
      </c>
      <c r="I116">
        <v>339439602.72003603</v>
      </c>
      <c r="J116">
        <v>134683566.36008099</v>
      </c>
      <c r="K116" s="1">
        <v>1.4848774299025501E-7</v>
      </c>
      <c r="L116" s="1">
        <v>-1.47127138916403E-7</v>
      </c>
      <c r="M116">
        <v>3491717.54244143</v>
      </c>
      <c r="P116">
        <v>1099057611.5566001</v>
      </c>
      <c r="Q116">
        <v>650976236.83446503</v>
      </c>
      <c r="R116" s="1">
        <v>-1.3465760275721601E-6</v>
      </c>
      <c r="S116" s="1">
        <v>-8.3859777078032504E-7</v>
      </c>
      <c r="T116">
        <v>12544364.219872201</v>
      </c>
      <c r="W116">
        <v>716149205.29784596</v>
      </c>
      <c r="X116">
        <v>360364351.40541101</v>
      </c>
      <c r="Y116" s="1">
        <v>-3.2192328944802301E-6</v>
      </c>
      <c r="Z116" s="1">
        <v>-8.4983184933662398E-9</v>
      </c>
      <c r="AA116">
        <v>8098558.1368961101</v>
      </c>
    </row>
    <row r="117" spans="2:27" x14ac:dyDescent="0.25">
      <c r="B117">
        <v>618764390.07896399</v>
      </c>
      <c r="C117">
        <v>305984695.91810697</v>
      </c>
      <c r="D117">
        <v>12353854.8785666</v>
      </c>
      <c r="E117">
        <v>21405.114527526799</v>
      </c>
      <c r="F117">
        <v>6551129.2266228599</v>
      </c>
      <c r="I117">
        <v>339048397.59931397</v>
      </c>
      <c r="J117">
        <v>134506626.02500099</v>
      </c>
      <c r="K117">
        <v>7341791.8554528402</v>
      </c>
      <c r="L117">
        <v>7831.23736245291</v>
      </c>
      <c r="M117">
        <v>3429676.1991989701</v>
      </c>
      <c r="P117">
        <v>1097586327.98949</v>
      </c>
      <c r="Q117">
        <v>650035180.90502298</v>
      </c>
      <c r="R117">
        <v>20186106.588897198</v>
      </c>
      <c r="S117">
        <v>41005.706173508697</v>
      </c>
      <c r="T117">
        <v>12380079.2868391</v>
      </c>
      <c r="W117">
        <v>715418552.44191098</v>
      </c>
      <c r="X117">
        <v>359946662.49495697</v>
      </c>
      <c r="Y117">
        <v>15264900.952311199</v>
      </c>
      <c r="Z117">
        <v>28770.498570970001</v>
      </c>
      <c r="AA117">
        <v>7978924.7994249798</v>
      </c>
    </row>
    <row r="118" spans="2:27" x14ac:dyDescent="0.25">
      <c r="B118">
        <v>627344983.25966096</v>
      </c>
      <c r="C118">
        <v>310163308.64566201</v>
      </c>
      <c r="D118">
        <v>21780127.515128199</v>
      </c>
      <c r="E118">
        <v>-164684.63434215001</v>
      </c>
      <c r="F118">
        <v>6205640.2177749099</v>
      </c>
      <c r="I118">
        <v>343757563.70561397</v>
      </c>
      <c r="J118">
        <v>136343460.138695</v>
      </c>
      <c r="K118">
        <v>12758119.815862499</v>
      </c>
      <c r="L118">
        <v>-86905.661437867893</v>
      </c>
      <c r="M118">
        <v>3214044.6501854798</v>
      </c>
      <c r="P118">
        <v>1112336319.1839001</v>
      </c>
      <c r="Q118">
        <v>658630982.050632</v>
      </c>
      <c r="R118">
        <v>36063724.440033197</v>
      </c>
      <c r="S118">
        <v>-219402.94796119299</v>
      </c>
      <c r="T118">
        <v>11835504.7080328</v>
      </c>
      <c r="W118">
        <v>725453469.04471505</v>
      </c>
      <c r="X118">
        <v>364910814.08486599</v>
      </c>
      <c r="Y118">
        <v>27070709.831840999</v>
      </c>
      <c r="Z118">
        <v>-176882.716849155</v>
      </c>
      <c r="AA118">
        <v>7544353.2730229702</v>
      </c>
    </row>
    <row r="119" spans="2:27" x14ac:dyDescent="0.25">
      <c r="B119">
        <v>617485518.26073897</v>
      </c>
      <c r="C119">
        <v>305276434.805107</v>
      </c>
      <c r="D119">
        <v>22525116.516792301</v>
      </c>
      <c r="E119">
        <v>-1580310.7655060601</v>
      </c>
      <c r="F119">
        <v>4410203.2909369403</v>
      </c>
      <c r="I119">
        <v>338331660.73101801</v>
      </c>
      <c r="J119">
        <v>134228170.75345099</v>
      </c>
      <c r="K119">
        <v>12631813.6163921</v>
      </c>
      <c r="L119">
        <v>-865666.11074921896</v>
      </c>
      <c r="M119">
        <v>2201884.0487578898</v>
      </c>
      <c r="P119">
        <v>1094689669.0206499</v>
      </c>
      <c r="Q119">
        <v>648081696.38005197</v>
      </c>
      <c r="R119">
        <v>39237489.382156201</v>
      </c>
      <c r="S119">
        <v>-2487372.1182287601</v>
      </c>
      <c r="T119">
        <v>8727517.9394515008</v>
      </c>
      <c r="W119">
        <v>715219477.80488598</v>
      </c>
      <c r="X119">
        <v>359672158.74242902</v>
      </c>
      <c r="Y119">
        <v>28835699.566732801</v>
      </c>
      <c r="Z119">
        <v>-1753112.1453420401</v>
      </c>
      <c r="AA119">
        <v>5449473.3339348296</v>
      </c>
    </row>
    <row r="120" spans="2:27" x14ac:dyDescent="0.25">
      <c r="B120">
        <v>717779637.00890899</v>
      </c>
      <c r="C120">
        <v>352841380.82865399</v>
      </c>
      <c r="D120">
        <v>8733822.6181127094</v>
      </c>
      <c r="E120">
        <v>-976247.00325423898</v>
      </c>
      <c r="F120">
        <v>4553402.0867408002</v>
      </c>
      <c r="I120">
        <v>391647075.66715199</v>
      </c>
      <c r="J120">
        <v>154280933.64142299</v>
      </c>
      <c r="K120">
        <v>2953439.8353498299</v>
      </c>
      <c r="L120">
        <v>-541815.28557559999</v>
      </c>
      <c r="M120">
        <v>2138274.0153323198</v>
      </c>
      <c r="P120">
        <v>1281252903.4456999</v>
      </c>
      <c r="Q120">
        <v>754978805.187783</v>
      </c>
      <c r="R120">
        <v>20973742.831945501</v>
      </c>
      <c r="S120">
        <v>-1900204.0154309999</v>
      </c>
      <c r="T120">
        <v>9020790.8433285002</v>
      </c>
      <c r="W120">
        <v>836370763.934075</v>
      </c>
      <c r="X120">
        <v>417860657.52565998</v>
      </c>
      <c r="Y120">
        <v>14702181.544135001</v>
      </c>
      <c r="Z120">
        <v>-1084441.02905492</v>
      </c>
      <c r="AA120">
        <v>5354261.0361690503</v>
      </c>
    </row>
    <row r="121" spans="2:27" x14ac:dyDescent="0.25">
      <c r="B121">
        <v>101417789.60864601</v>
      </c>
      <c r="C121">
        <v>46456758.181973003</v>
      </c>
      <c r="D121">
        <v>-94496434.539677307</v>
      </c>
      <c r="E121">
        <v>2204652.4794558599</v>
      </c>
      <c r="F121">
        <v>21792486.900571</v>
      </c>
      <c r="I121">
        <v>53511747.199217699</v>
      </c>
      <c r="J121">
        <v>19249893.295294099</v>
      </c>
      <c r="K121">
        <v>-58529273.862352997</v>
      </c>
      <c r="L121">
        <v>1478310.9749620401</v>
      </c>
      <c r="M121">
        <v>11236405.001858599</v>
      </c>
      <c r="P121">
        <v>187755414.421065</v>
      </c>
      <c r="Q121">
        <v>104505996.881488</v>
      </c>
      <c r="R121">
        <v>-139408064.92052901</v>
      </c>
      <c r="S121">
        <v>2926380.7384354002</v>
      </c>
      <c r="T121">
        <v>39446625.541633397</v>
      </c>
      <c r="W121">
        <v>126457198.803562</v>
      </c>
      <c r="X121">
        <v>58350763.016045503</v>
      </c>
      <c r="Y121">
        <v>-108175655.045588</v>
      </c>
      <c r="Z121">
        <v>2414787.7476700102</v>
      </c>
      <c r="AA121">
        <v>24126363.601950198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topLeftCell="E1" workbookViewId="0">
      <selection activeCell="T38" sqref="T38:T47"/>
    </sheetView>
  </sheetViews>
  <sheetFormatPr defaultRowHeight="14" x14ac:dyDescent="0.25"/>
  <cols>
    <col min="2" max="5" width="10.26953125" bestFit="1" customWidth="1"/>
    <col min="7" max="10" width="10.26953125" bestFit="1" customWidth="1"/>
    <col min="12" max="15" width="10.26953125" bestFit="1" customWidth="1"/>
    <col min="17" max="20" width="10.26953125" bestFit="1" customWidth="1"/>
  </cols>
  <sheetData>
    <row r="1" spans="1:20" x14ac:dyDescent="0.25">
      <c r="A1" s="2" t="s">
        <v>327</v>
      </c>
    </row>
    <row r="3" spans="1:20" x14ac:dyDescent="0.25">
      <c r="A3" t="s">
        <v>323</v>
      </c>
      <c r="B3" s="64" t="s">
        <v>322</v>
      </c>
      <c r="C3" s="64"/>
      <c r="D3" s="64"/>
      <c r="E3" s="64"/>
      <c r="G3" s="64" t="s">
        <v>324</v>
      </c>
      <c r="H3" s="64"/>
      <c r="I3" s="64"/>
      <c r="J3" s="64"/>
      <c r="L3" s="64" t="s">
        <v>325</v>
      </c>
      <c r="M3" s="64"/>
      <c r="N3" s="64"/>
      <c r="O3" s="64"/>
      <c r="Q3" s="64" t="s">
        <v>326</v>
      </c>
      <c r="R3" s="64"/>
      <c r="S3" s="64"/>
      <c r="T3" s="64"/>
    </row>
    <row r="4" spans="1:20" x14ac:dyDescent="0.25">
      <c r="B4" s="41">
        <v>0</v>
      </c>
      <c r="C4" s="41">
        <v>0.2</v>
      </c>
      <c r="D4" s="41">
        <v>0.4</v>
      </c>
      <c r="E4" s="41">
        <v>0.6</v>
      </c>
      <c r="G4" s="41">
        <v>0</v>
      </c>
      <c r="H4" s="41">
        <v>0.2</v>
      </c>
      <c r="I4" s="41">
        <v>0.4</v>
      </c>
      <c r="J4" s="41">
        <v>0.6</v>
      </c>
      <c r="L4" s="41">
        <v>0</v>
      </c>
      <c r="M4" s="41">
        <v>0.2</v>
      </c>
      <c r="N4" s="41">
        <v>0.4</v>
      </c>
      <c r="O4" s="41">
        <v>0.6</v>
      </c>
      <c r="Q4" s="41">
        <v>0</v>
      </c>
      <c r="R4" s="41">
        <v>0.2</v>
      </c>
      <c r="S4" s="41">
        <v>0.4</v>
      </c>
      <c r="T4" s="41">
        <v>0.6</v>
      </c>
    </row>
    <row r="5" spans="1:20" x14ac:dyDescent="0.25">
      <c r="A5">
        <v>1</v>
      </c>
      <c r="B5">
        <v>1040.73042875391</v>
      </c>
      <c r="C5">
        <v>993.34790932854298</v>
      </c>
      <c r="D5">
        <v>960.801120041903</v>
      </c>
      <c r="E5">
        <v>955.92410041632297</v>
      </c>
      <c r="G5">
        <v>996.36444821561201</v>
      </c>
      <c r="H5">
        <v>938.45931159892496</v>
      </c>
      <c r="I5">
        <v>902.21605311588303</v>
      </c>
      <c r="J5">
        <v>885.183581893471</v>
      </c>
      <c r="L5">
        <v>926.02061139271098</v>
      </c>
      <c r="M5">
        <v>864.51463532310095</v>
      </c>
      <c r="N5">
        <v>814.31923691746499</v>
      </c>
      <c r="O5">
        <v>760.87755187847699</v>
      </c>
      <c r="Q5">
        <v>861.35579955610001</v>
      </c>
      <c r="R5">
        <v>799.48267178414198</v>
      </c>
      <c r="S5">
        <v>741.81793825750799</v>
      </c>
      <c r="T5">
        <v>669.61659412447</v>
      </c>
    </row>
    <row r="6" spans="1:20" x14ac:dyDescent="0.25">
      <c r="A6">
        <v>2</v>
      </c>
      <c r="B6">
        <v>1181.27464255525</v>
      </c>
      <c r="C6">
        <v>1192.75541241464</v>
      </c>
      <c r="D6">
        <v>1176.4040100422401</v>
      </c>
      <c r="E6">
        <v>1153.9187966551201</v>
      </c>
      <c r="G6">
        <v>1145.8364579507199</v>
      </c>
      <c r="H6">
        <v>1117.9535397935001</v>
      </c>
      <c r="I6">
        <v>1100.1102501739899</v>
      </c>
      <c r="J6">
        <v>1098.4248716867301</v>
      </c>
      <c r="L6">
        <v>1072.02416661795</v>
      </c>
      <c r="M6">
        <v>1031.5424386079701</v>
      </c>
      <c r="N6">
        <v>991.42424049494798</v>
      </c>
      <c r="O6">
        <v>943.80261785636003</v>
      </c>
      <c r="Q6">
        <v>1006.57967197525</v>
      </c>
      <c r="R6">
        <v>958.00634902667298</v>
      </c>
      <c r="S6">
        <v>901.46396899304</v>
      </c>
      <c r="T6">
        <v>818.24802162304002</v>
      </c>
    </row>
    <row r="7" spans="1:20" x14ac:dyDescent="0.25">
      <c r="A7">
        <v>3</v>
      </c>
      <c r="B7">
        <v>1885.5720084071199</v>
      </c>
      <c r="C7">
        <v>1774.06831726572</v>
      </c>
      <c r="D7">
        <v>1712.63576837711</v>
      </c>
      <c r="E7">
        <v>1707.21214996757</v>
      </c>
      <c r="G7">
        <v>1790.8275052466199</v>
      </c>
      <c r="H7">
        <v>1672.1363541420901</v>
      </c>
      <c r="I7">
        <v>1598.61389300254</v>
      </c>
      <c r="J7">
        <v>1562.2222101959501</v>
      </c>
      <c r="L7">
        <v>1655.59691487028</v>
      </c>
      <c r="M7">
        <v>1533.96475001199</v>
      </c>
      <c r="N7">
        <v>1437.16425984439</v>
      </c>
      <c r="O7">
        <v>1333.1244612310199</v>
      </c>
      <c r="Q7">
        <v>1548.17942687082</v>
      </c>
      <c r="R7">
        <v>1428.1626578764699</v>
      </c>
      <c r="S7">
        <v>1321.0426392100301</v>
      </c>
      <c r="T7">
        <v>1189.8532301077701</v>
      </c>
    </row>
    <row r="8" spans="1:20" x14ac:dyDescent="0.25">
      <c r="A8">
        <v>4</v>
      </c>
      <c r="B8">
        <v>1884.9963820303301</v>
      </c>
      <c r="C8">
        <v>1825.4021699321599</v>
      </c>
      <c r="D8">
        <v>1750.02693943397</v>
      </c>
      <c r="E8">
        <v>1744.16393583836</v>
      </c>
      <c r="G8">
        <v>1813.6439897539201</v>
      </c>
      <c r="H8">
        <v>1717.2258793709</v>
      </c>
      <c r="I8">
        <v>1654.2080713453199</v>
      </c>
      <c r="J8">
        <v>1623.59340594525</v>
      </c>
      <c r="L8">
        <v>1691.0754778805299</v>
      </c>
      <c r="M8">
        <v>1585.8102197767701</v>
      </c>
      <c r="N8">
        <v>1497.29355025677</v>
      </c>
      <c r="O8">
        <v>1405.1328253879101</v>
      </c>
      <c r="Q8">
        <v>1572.59440201966</v>
      </c>
      <c r="R8">
        <v>1464.63980387027</v>
      </c>
      <c r="S8">
        <v>1360.31317526715</v>
      </c>
      <c r="T8">
        <v>1229.7738239745599</v>
      </c>
    </row>
    <row r="9" spans="1:20" x14ac:dyDescent="0.25">
      <c r="A9">
        <v>5</v>
      </c>
      <c r="B9">
        <v>2042.48666174595</v>
      </c>
      <c r="C9">
        <v>2043.39023245097</v>
      </c>
      <c r="D9">
        <v>2057.6951611846998</v>
      </c>
      <c r="E9">
        <v>2006.6244349086301</v>
      </c>
      <c r="G9">
        <v>1980.18161296781</v>
      </c>
      <c r="H9">
        <v>1935.3050332426701</v>
      </c>
      <c r="I9">
        <v>1911.3649713679099</v>
      </c>
      <c r="J9">
        <v>1917.1588549359101</v>
      </c>
      <c r="L9">
        <v>1852.3662633163101</v>
      </c>
      <c r="M9">
        <v>1785.3732732154001</v>
      </c>
      <c r="N9">
        <v>1720.76872752741</v>
      </c>
      <c r="O9">
        <v>1641.1045089183399</v>
      </c>
      <c r="Q9">
        <v>1732.3297199302201</v>
      </c>
      <c r="R9">
        <v>1652.1757530190901</v>
      </c>
      <c r="S9">
        <v>1558.88065680261</v>
      </c>
      <c r="T9">
        <v>1416.3726924192999</v>
      </c>
    </row>
    <row r="10" spans="1:20" x14ac:dyDescent="0.25">
      <c r="A10">
        <v>6</v>
      </c>
      <c r="B10">
        <v>2536.2426237780501</v>
      </c>
      <c r="C10">
        <v>2399.9390450751398</v>
      </c>
      <c r="D10">
        <v>2276.6736397940999</v>
      </c>
      <c r="E10">
        <v>2285.7209028327102</v>
      </c>
      <c r="G10">
        <v>2417.8629144475599</v>
      </c>
      <c r="H10">
        <v>2255.6547999836398</v>
      </c>
      <c r="I10">
        <v>2149.1154374040898</v>
      </c>
      <c r="J10">
        <v>2089.0952397103401</v>
      </c>
      <c r="L10">
        <v>2241.7084027318501</v>
      </c>
      <c r="M10">
        <v>2074.9819630987899</v>
      </c>
      <c r="N10">
        <v>1939.23805604115</v>
      </c>
      <c r="O10">
        <v>1797.8469303347299</v>
      </c>
      <c r="Q10">
        <v>2090.0603574373299</v>
      </c>
      <c r="R10">
        <v>1925.1590999657201</v>
      </c>
      <c r="S10">
        <v>1775.1730978360299</v>
      </c>
      <c r="T10">
        <v>1596.1960374631301</v>
      </c>
    </row>
    <row r="11" spans="1:20" x14ac:dyDescent="0.25">
      <c r="A11">
        <v>7</v>
      </c>
      <c r="B11">
        <v>2786.7410674635298</v>
      </c>
      <c r="C11">
        <v>2735.0756828203998</v>
      </c>
      <c r="D11">
        <v>2699.9402831812899</v>
      </c>
      <c r="E11">
        <v>2697.66573471431</v>
      </c>
      <c r="G11">
        <v>2692.2034654567401</v>
      </c>
      <c r="H11">
        <v>2606.62976292442</v>
      </c>
      <c r="I11">
        <v>2545.4783000662001</v>
      </c>
      <c r="J11">
        <v>2498.73929546301</v>
      </c>
      <c r="L11">
        <v>2514.36105708472</v>
      </c>
      <c r="M11">
        <v>2404.3028766280499</v>
      </c>
      <c r="N11">
        <v>2302.0059952195502</v>
      </c>
      <c r="O11">
        <v>2157.3421095781</v>
      </c>
      <c r="Q11">
        <v>2340.6813736313302</v>
      </c>
      <c r="R11">
        <v>2218.5628671548402</v>
      </c>
      <c r="S11">
        <v>2088.4050799914698</v>
      </c>
      <c r="T11">
        <v>1896.1091685945601</v>
      </c>
    </row>
    <row r="12" spans="1:20" x14ac:dyDescent="0.25">
      <c r="A12">
        <v>8</v>
      </c>
      <c r="B12">
        <v>2911.4239735129399</v>
      </c>
      <c r="C12">
        <v>2804.2368270288998</v>
      </c>
      <c r="D12">
        <v>2765.2005599116601</v>
      </c>
      <c r="E12">
        <v>2688.3583199516802</v>
      </c>
      <c r="G12">
        <v>2796.49188587766</v>
      </c>
      <c r="H12">
        <v>2643.5581175226298</v>
      </c>
      <c r="I12">
        <v>2562.8713186551299</v>
      </c>
      <c r="J12">
        <v>2565.5192672394801</v>
      </c>
      <c r="L12">
        <v>2604.9402326094701</v>
      </c>
      <c r="M12">
        <v>2439.52569444965</v>
      </c>
      <c r="N12">
        <v>2307.7831786183601</v>
      </c>
      <c r="O12">
        <v>2191.8004612457798</v>
      </c>
      <c r="Q12">
        <v>2422.4647891391301</v>
      </c>
      <c r="R12">
        <v>2254.0044455316602</v>
      </c>
      <c r="S12">
        <v>2093.30935179586</v>
      </c>
      <c r="T12">
        <v>1891.7838644291101</v>
      </c>
    </row>
    <row r="13" spans="1:20" x14ac:dyDescent="0.25">
      <c r="A13">
        <v>9</v>
      </c>
      <c r="B13">
        <v>3190.1747724927</v>
      </c>
      <c r="C13">
        <v>2999.9131354517099</v>
      </c>
      <c r="D13">
        <v>2909.4636472269599</v>
      </c>
      <c r="E13">
        <v>2894.3208464285699</v>
      </c>
      <c r="G13">
        <v>3025.7811818781202</v>
      </c>
      <c r="H13">
        <v>2827.2352132604101</v>
      </c>
      <c r="I13">
        <v>2706.30603127721</v>
      </c>
      <c r="J13">
        <v>2649.1970402780098</v>
      </c>
      <c r="L13">
        <v>2794.7633796831901</v>
      </c>
      <c r="M13">
        <v>2591.29742707887</v>
      </c>
      <c r="N13">
        <v>2430.3419068979001</v>
      </c>
      <c r="O13">
        <v>2255.8492422215099</v>
      </c>
      <c r="Q13">
        <v>2618.9548153371402</v>
      </c>
      <c r="R13">
        <v>2417.9373193182601</v>
      </c>
      <c r="S13">
        <v>2239.3141256597601</v>
      </c>
      <c r="T13">
        <v>2018.84353946891</v>
      </c>
    </row>
    <row r="14" spans="1:20" x14ac:dyDescent="0.25">
      <c r="A14">
        <v>10</v>
      </c>
      <c r="B14">
        <v>3565.9582105849399</v>
      </c>
      <c r="C14">
        <v>3384.0764126187801</v>
      </c>
      <c r="D14">
        <v>3192.80344811133</v>
      </c>
      <c r="E14">
        <v>3211.8540298645898</v>
      </c>
      <c r="G14">
        <v>3404.0801372061701</v>
      </c>
      <c r="H14">
        <v>3176.4269606400098</v>
      </c>
      <c r="I14">
        <v>3024.4195964240498</v>
      </c>
      <c r="J14">
        <v>2936.3048965544999</v>
      </c>
      <c r="L14">
        <v>3159.6304074292502</v>
      </c>
      <c r="M14">
        <v>2925.2333237262601</v>
      </c>
      <c r="N14">
        <v>2733.17070711614</v>
      </c>
      <c r="O14">
        <v>2535.2986533152798</v>
      </c>
      <c r="Q14">
        <v>2944.7046646266399</v>
      </c>
      <c r="R14">
        <v>2712.4960947417198</v>
      </c>
      <c r="S14">
        <v>2500.0458356160202</v>
      </c>
      <c r="T14">
        <v>2248.6009003640602</v>
      </c>
    </row>
    <row r="18" spans="1:20" x14ac:dyDescent="0.25">
      <c r="A18" s="2" t="s">
        <v>332</v>
      </c>
    </row>
    <row r="20" spans="1:20" x14ac:dyDescent="0.25">
      <c r="A20" t="s">
        <v>323</v>
      </c>
      <c r="B20" s="64" t="s">
        <v>322</v>
      </c>
      <c r="C20" s="64"/>
      <c r="D20" s="64"/>
      <c r="E20" s="64"/>
      <c r="G20" s="64" t="s">
        <v>324</v>
      </c>
      <c r="H20" s="64"/>
      <c r="I20" s="64"/>
      <c r="J20" s="64"/>
      <c r="L20" s="64" t="s">
        <v>325</v>
      </c>
      <c r="M20" s="64"/>
      <c r="N20" s="64"/>
      <c r="O20" s="64"/>
      <c r="Q20" s="64" t="s">
        <v>326</v>
      </c>
      <c r="R20" s="64"/>
      <c r="S20" s="64"/>
      <c r="T20" s="64"/>
    </row>
    <row r="21" spans="1:20" x14ac:dyDescent="0.25">
      <c r="B21" s="41">
        <v>0</v>
      </c>
      <c r="C21" s="41">
        <v>0.2</v>
      </c>
      <c r="D21" s="41">
        <v>0.4</v>
      </c>
      <c r="E21" s="41">
        <v>0.6</v>
      </c>
      <c r="G21" s="41">
        <v>0</v>
      </c>
      <c r="H21" s="41">
        <v>0.2</v>
      </c>
      <c r="I21" s="41">
        <v>0.4</v>
      </c>
      <c r="J21" s="41">
        <v>0.6</v>
      </c>
      <c r="L21" s="41">
        <v>0</v>
      </c>
      <c r="M21" s="41">
        <v>0.2</v>
      </c>
      <c r="N21" s="41">
        <v>0.4</v>
      </c>
      <c r="O21" s="41">
        <v>0.6</v>
      </c>
      <c r="Q21" s="41">
        <v>0</v>
      </c>
      <c r="R21" s="41">
        <v>0.2</v>
      </c>
      <c r="S21" s="41">
        <v>0.4</v>
      </c>
      <c r="T21" s="41">
        <v>0.6</v>
      </c>
    </row>
    <row r="22" spans="1:20" x14ac:dyDescent="0.25">
      <c r="A22">
        <v>1</v>
      </c>
      <c r="B22" s="5">
        <v>1040.73042875391</v>
      </c>
      <c r="C22" s="5">
        <v>961.89947225045398</v>
      </c>
      <c r="D22" s="5">
        <v>900.14935559351397</v>
      </c>
      <c r="E22" s="5">
        <v>797.77527333079399</v>
      </c>
      <c r="F22" s="5"/>
      <c r="G22" s="5">
        <v>996.36444821561201</v>
      </c>
      <c r="H22" s="5">
        <v>919.28024392951897</v>
      </c>
      <c r="I22" s="5">
        <v>854.62525827867501</v>
      </c>
      <c r="J22" s="5">
        <v>736.28775250806598</v>
      </c>
      <c r="K22" s="5"/>
      <c r="L22" s="5">
        <v>926.02061139271098</v>
      </c>
      <c r="M22" s="5">
        <v>848.08484999846701</v>
      </c>
      <c r="N22" s="5">
        <v>769.44613985095896</v>
      </c>
      <c r="O22" s="5">
        <v>585.25012932570201</v>
      </c>
      <c r="P22" s="5"/>
      <c r="Q22" s="5">
        <v>861.35579955610001</v>
      </c>
      <c r="R22" s="5">
        <v>777.00600092309003</v>
      </c>
      <c r="S22" s="5">
        <v>667.79851325802804</v>
      </c>
      <c r="T22" s="5">
        <v>557.57037854022497</v>
      </c>
    </row>
    <row r="23" spans="1:20" x14ac:dyDescent="0.25">
      <c r="A23">
        <v>2</v>
      </c>
      <c r="B23" s="5">
        <v>1181.27464255525</v>
      </c>
      <c r="C23" s="5">
        <v>1146.0540191361999</v>
      </c>
      <c r="D23" s="5">
        <v>1137.7485883754</v>
      </c>
      <c r="E23" s="5">
        <v>1170.8165954369799</v>
      </c>
      <c r="F23" s="5"/>
      <c r="G23" s="5">
        <v>1145.8364579507199</v>
      </c>
      <c r="H23" s="5">
        <v>1103.53371157169</v>
      </c>
      <c r="I23" s="5">
        <v>1082.32053289227</v>
      </c>
      <c r="J23" s="5">
        <v>1088.55980712364</v>
      </c>
      <c r="K23" s="5"/>
      <c r="L23" s="5">
        <v>1072.02416661795</v>
      </c>
      <c r="M23" s="5">
        <v>1016.37580034097</v>
      </c>
      <c r="N23" s="5">
        <v>970.76642632948801</v>
      </c>
      <c r="O23" s="5">
        <v>925.30258032539803</v>
      </c>
      <c r="P23" s="5"/>
      <c r="Q23" s="5">
        <v>1006.57967197525</v>
      </c>
      <c r="R23" s="5">
        <v>944.91012820481797</v>
      </c>
      <c r="S23" s="5">
        <v>883.85046354133203</v>
      </c>
      <c r="T23" s="5">
        <v>859.25440434304301</v>
      </c>
    </row>
    <row r="24" spans="1:20" x14ac:dyDescent="0.25">
      <c r="A24">
        <v>3</v>
      </c>
      <c r="B24" s="5">
        <v>1885.5720084071199</v>
      </c>
      <c r="C24" s="5">
        <v>1752.45270053984</v>
      </c>
      <c r="D24" s="5">
        <v>1640.79447442735</v>
      </c>
      <c r="E24" s="5">
        <v>1388.82282538602</v>
      </c>
      <c r="F24" s="5"/>
      <c r="G24" s="5">
        <v>1790.8275052466199</v>
      </c>
      <c r="H24" s="5">
        <v>1662.7933569491299</v>
      </c>
      <c r="I24" s="5">
        <v>1548.6370974583999</v>
      </c>
      <c r="J24" s="5">
        <v>1270.4959090807399</v>
      </c>
      <c r="K24" s="5"/>
      <c r="L24" s="5">
        <v>1655.59691487028</v>
      </c>
      <c r="M24" s="5">
        <v>1530.7694546124701</v>
      </c>
      <c r="N24" s="5">
        <v>1395.74083730287</v>
      </c>
      <c r="O24" s="5">
        <v>980.64090087577301</v>
      </c>
      <c r="P24" s="5"/>
      <c r="Q24" s="5">
        <v>1548.17942687082</v>
      </c>
      <c r="R24" s="5">
        <v>1409.81411251238</v>
      </c>
      <c r="S24" s="5">
        <v>1207.18621477946</v>
      </c>
      <c r="T24" s="5">
        <v>956.71893402386502</v>
      </c>
    </row>
    <row r="25" spans="1:20" x14ac:dyDescent="0.25">
      <c r="A25">
        <v>4</v>
      </c>
      <c r="B25" s="5">
        <v>1884.9963820303301</v>
      </c>
      <c r="C25" s="5">
        <v>1751.3592046769199</v>
      </c>
      <c r="D25" s="5">
        <v>1656.2206974769899</v>
      </c>
      <c r="E25" s="5">
        <v>1537.3619698069899</v>
      </c>
      <c r="F25" s="5"/>
      <c r="G25" s="5">
        <v>1813.6439897539201</v>
      </c>
      <c r="H25" s="5">
        <v>1680.2822133411601</v>
      </c>
      <c r="I25" s="5">
        <v>1576.4005942467199</v>
      </c>
      <c r="J25" s="5">
        <v>1425.0695149209701</v>
      </c>
      <c r="K25" s="5"/>
      <c r="L25" s="5">
        <v>1691.0754778805299</v>
      </c>
      <c r="M25" s="5">
        <v>1551.7075171450999</v>
      </c>
      <c r="N25" s="5">
        <v>1418.8663682758599</v>
      </c>
      <c r="O25" s="5">
        <v>1160.4138594026499</v>
      </c>
      <c r="P25" s="5"/>
      <c r="Q25" s="5">
        <v>1572.59440201966</v>
      </c>
      <c r="R25" s="5">
        <v>1422.8333882975201</v>
      </c>
      <c r="S25" s="5">
        <v>1243.6262297988301</v>
      </c>
      <c r="T25" s="5">
        <v>1099.0364893843901</v>
      </c>
    </row>
    <row r="26" spans="1:20" x14ac:dyDescent="0.25">
      <c r="A26">
        <v>5</v>
      </c>
      <c r="B26" s="5">
        <v>2042.48666174595</v>
      </c>
      <c r="C26" s="5">
        <v>1968.4047374868101</v>
      </c>
      <c r="D26" s="5">
        <v>1941.02265759325</v>
      </c>
      <c r="E26" s="5">
        <v>1854.3237634934601</v>
      </c>
      <c r="F26" s="5"/>
      <c r="G26" s="5">
        <v>1980.18161296781</v>
      </c>
      <c r="H26" s="5">
        <v>1896.19768484784</v>
      </c>
      <c r="I26" s="5">
        <v>1848.14666902872</v>
      </c>
      <c r="J26" s="5">
        <v>1703.23942448706</v>
      </c>
      <c r="K26" s="5"/>
      <c r="L26" s="5">
        <v>1852.3662633163101</v>
      </c>
      <c r="M26" s="5">
        <v>1746.86735189915</v>
      </c>
      <c r="N26" s="5">
        <v>1655.63822543269</v>
      </c>
      <c r="O26" s="5">
        <v>1329.5950425588901</v>
      </c>
      <c r="P26" s="5"/>
      <c r="Q26" s="5">
        <v>1732.3297199302201</v>
      </c>
      <c r="R26" s="5">
        <v>1614.9028306329001</v>
      </c>
      <c r="S26" s="5">
        <v>1490.91561757467</v>
      </c>
      <c r="T26" s="5">
        <v>1222.8194134144001</v>
      </c>
    </row>
    <row r="27" spans="1:20" x14ac:dyDescent="0.25">
      <c r="A27">
        <v>6</v>
      </c>
      <c r="B27" s="5">
        <v>2536.2426237780501</v>
      </c>
      <c r="C27" s="5">
        <v>2339.5432341647002</v>
      </c>
      <c r="D27" s="5">
        <v>2173.6112917975502</v>
      </c>
      <c r="E27" s="5">
        <v>1972.1026455339199</v>
      </c>
      <c r="F27" s="5"/>
      <c r="G27" s="5">
        <v>2417.8629144475599</v>
      </c>
      <c r="H27" s="5">
        <v>2227.6416986509698</v>
      </c>
      <c r="I27" s="5">
        <v>2057.80490414118</v>
      </c>
      <c r="J27" s="5">
        <v>1832.7458455532201</v>
      </c>
      <c r="K27" s="5"/>
      <c r="L27" s="5">
        <v>2241.7084027318501</v>
      </c>
      <c r="M27" s="5">
        <v>2054.0018057326602</v>
      </c>
      <c r="N27" s="5">
        <v>1854.6626371485299</v>
      </c>
      <c r="O27" s="5">
        <v>1541.4967019078499</v>
      </c>
      <c r="P27" s="5"/>
      <c r="Q27" s="5">
        <v>2090.0603574373299</v>
      </c>
      <c r="R27" s="5">
        <v>1885.5707357189799</v>
      </c>
      <c r="S27" s="5">
        <v>1604.1532672646099</v>
      </c>
      <c r="T27" s="5">
        <v>1445.10872875989</v>
      </c>
    </row>
    <row r="28" spans="1:20" x14ac:dyDescent="0.25">
      <c r="A28">
        <v>7</v>
      </c>
      <c r="B28" s="5">
        <v>2786.7410674635298</v>
      </c>
      <c r="C28" s="5">
        <v>2634.2354140391799</v>
      </c>
      <c r="D28" s="5">
        <v>2542.33479633958</v>
      </c>
      <c r="E28" s="5">
        <v>2318.4354445982399</v>
      </c>
      <c r="F28" s="5"/>
      <c r="G28" s="5">
        <v>2692.2034654567401</v>
      </c>
      <c r="H28" s="5">
        <v>2534.1418301417898</v>
      </c>
      <c r="I28" s="5">
        <v>2421.9756245304902</v>
      </c>
      <c r="J28" s="5">
        <v>2146.0804102401398</v>
      </c>
      <c r="K28" s="5"/>
      <c r="L28" s="5">
        <v>2514.36105708472</v>
      </c>
      <c r="M28" s="5">
        <v>2336.79488543561</v>
      </c>
      <c r="N28" s="5">
        <v>2171.8910933643901</v>
      </c>
      <c r="O28" s="5">
        <v>1682.06658721743</v>
      </c>
      <c r="P28" s="5"/>
      <c r="Q28" s="5">
        <v>2340.6813736313302</v>
      </c>
      <c r="R28" s="5">
        <v>2146.1693083023802</v>
      </c>
      <c r="S28" s="5">
        <v>1899.54804022908</v>
      </c>
      <c r="T28" s="5">
        <v>1642.1065438424</v>
      </c>
    </row>
    <row r="29" spans="1:20" x14ac:dyDescent="0.25">
      <c r="A29">
        <v>8</v>
      </c>
      <c r="B29" s="5">
        <v>2911.4239735129399</v>
      </c>
      <c r="C29" s="5">
        <v>2698.98256575089</v>
      </c>
      <c r="D29" s="5">
        <v>2541.3305924060801</v>
      </c>
      <c r="E29" s="5">
        <v>2388.6279614345999</v>
      </c>
      <c r="F29" s="5"/>
      <c r="G29" s="5">
        <v>2796.49188587766</v>
      </c>
      <c r="H29" s="5">
        <v>2586.2290190918002</v>
      </c>
      <c r="I29" s="5">
        <v>2417.1694364233399</v>
      </c>
      <c r="J29" s="5">
        <v>2181.9907832684698</v>
      </c>
      <c r="K29" s="5"/>
      <c r="L29" s="5">
        <v>2604.9402326094701</v>
      </c>
      <c r="M29" s="5">
        <v>2387.95771097958</v>
      </c>
      <c r="N29" s="5">
        <v>2176.12989377336</v>
      </c>
      <c r="O29" s="5">
        <v>1732.0578387524299</v>
      </c>
      <c r="P29" s="5"/>
      <c r="Q29" s="5">
        <v>2422.4647891391301</v>
      </c>
      <c r="R29" s="5">
        <v>2188.5245747522899</v>
      </c>
      <c r="S29" s="5">
        <v>1922.81342401655</v>
      </c>
      <c r="T29" s="5">
        <v>1680.5658933397799</v>
      </c>
    </row>
    <row r="30" spans="1:20" x14ac:dyDescent="0.25">
      <c r="A30">
        <v>9</v>
      </c>
      <c r="B30" s="5">
        <v>3190.1747724927</v>
      </c>
      <c r="C30" s="5">
        <v>2982.1525546130802</v>
      </c>
      <c r="D30" s="5">
        <v>2809.91883280601</v>
      </c>
      <c r="E30" s="5">
        <v>2472.5421538947598</v>
      </c>
      <c r="F30" s="5"/>
      <c r="G30" s="5">
        <v>3025.7811818781202</v>
      </c>
      <c r="H30" s="5">
        <v>2825.7784089737402</v>
      </c>
      <c r="I30" s="5">
        <v>2648.7379142125001</v>
      </c>
      <c r="J30" s="5">
        <v>2295.2878422784102</v>
      </c>
      <c r="K30" s="5"/>
      <c r="L30" s="5">
        <v>2794.7633796831901</v>
      </c>
      <c r="M30" s="5">
        <v>2600.1797499169202</v>
      </c>
      <c r="N30" s="5">
        <v>2387.5840285838199</v>
      </c>
      <c r="O30" s="5">
        <v>1896.04286952041</v>
      </c>
      <c r="P30" s="5"/>
      <c r="Q30" s="5">
        <v>2618.9548153371402</v>
      </c>
      <c r="R30" s="5">
        <v>2400.2141933933599</v>
      </c>
      <c r="S30" s="5">
        <v>2068.5009406776098</v>
      </c>
      <c r="T30" s="5">
        <v>1730.0131359583299</v>
      </c>
    </row>
    <row r="31" spans="1:20" x14ac:dyDescent="0.25">
      <c r="A31">
        <v>10</v>
      </c>
      <c r="B31" s="5">
        <v>3565.9582105849399</v>
      </c>
      <c r="C31" s="5">
        <v>3287.1566076846202</v>
      </c>
      <c r="D31" s="5">
        <v>3053.8371402893899</v>
      </c>
      <c r="E31" s="5">
        <v>2624.7488617078702</v>
      </c>
      <c r="F31" s="5"/>
      <c r="G31" s="5">
        <v>3404.0801372061701</v>
      </c>
      <c r="H31" s="5">
        <v>3133.7259958742002</v>
      </c>
      <c r="I31" s="5">
        <v>2894.11974302006</v>
      </c>
      <c r="J31" s="5">
        <v>2414.7152364409399</v>
      </c>
      <c r="K31" s="5"/>
      <c r="L31" s="5">
        <v>3159.6304074292502</v>
      </c>
      <c r="M31" s="5">
        <v>2891.5260310599001</v>
      </c>
      <c r="N31" s="5">
        <v>2609.36741331741</v>
      </c>
      <c r="O31" s="5">
        <v>1894.4212943689499</v>
      </c>
      <c r="P31" s="5"/>
      <c r="Q31" s="5">
        <v>2944.7046646266399</v>
      </c>
      <c r="R31" s="5">
        <v>2653.5133078277199</v>
      </c>
      <c r="S31" s="5">
        <v>2259.5624974236598</v>
      </c>
      <c r="T31" s="5">
        <v>1806.53142976819</v>
      </c>
    </row>
    <row r="34" spans="1:20" x14ac:dyDescent="0.25">
      <c r="A34" s="2" t="s">
        <v>332</v>
      </c>
    </row>
    <row r="36" spans="1:20" x14ac:dyDescent="0.25">
      <c r="A36" t="s">
        <v>323</v>
      </c>
      <c r="B36" s="64" t="s">
        <v>322</v>
      </c>
      <c r="C36" s="64"/>
      <c r="D36" s="64"/>
      <c r="E36" s="64"/>
      <c r="G36" s="64" t="s">
        <v>324</v>
      </c>
      <c r="H36" s="64"/>
      <c r="I36" s="64"/>
      <c r="J36" s="64"/>
      <c r="L36" s="64" t="s">
        <v>325</v>
      </c>
      <c r="M36" s="64"/>
      <c r="N36" s="64"/>
      <c r="O36" s="64"/>
      <c r="Q36" s="64" t="s">
        <v>326</v>
      </c>
      <c r="R36" s="64"/>
      <c r="S36" s="64"/>
      <c r="T36" s="64"/>
    </row>
    <row r="37" spans="1:20" x14ac:dyDescent="0.25">
      <c r="B37" s="41">
        <v>0</v>
      </c>
      <c r="C37" s="41">
        <v>0.2</v>
      </c>
      <c r="D37" s="41">
        <v>0.4</v>
      </c>
      <c r="E37" s="41">
        <v>0.6</v>
      </c>
      <c r="G37" s="41">
        <v>0</v>
      </c>
      <c r="H37" s="41">
        <v>0.2</v>
      </c>
      <c r="I37" s="41">
        <v>0.4</v>
      </c>
      <c r="J37" s="41">
        <v>0.6</v>
      </c>
      <c r="L37" s="41">
        <v>0</v>
      </c>
      <c r="M37" s="41">
        <v>0.2</v>
      </c>
      <c r="N37" s="41">
        <v>0.4</v>
      </c>
      <c r="O37" s="41">
        <v>0.6</v>
      </c>
      <c r="Q37" s="41">
        <v>0</v>
      </c>
      <c r="R37" s="41">
        <v>0.2</v>
      </c>
      <c r="S37" s="41">
        <v>0.4</v>
      </c>
      <c r="T37" s="41">
        <v>0.6</v>
      </c>
    </row>
    <row r="38" spans="1:20" x14ac:dyDescent="0.25">
      <c r="A38">
        <v>1</v>
      </c>
      <c r="B38" s="5">
        <v>1040.73042875391</v>
      </c>
      <c r="C38" s="5">
        <v>1062.19752193607</v>
      </c>
      <c r="D38" s="5">
        <v>1125.6478542569901</v>
      </c>
      <c r="E38" s="5">
        <v>1258.61317938978</v>
      </c>
      <c r="F38" s="5"/>
      <c r="G38" s="5">
        <v>996.36444821561201</v>
      </c>
      <c r="H38" s="5">
        <v>1014.08413153217</v>
      </c>
      <c r="I38" s="5">
        <v>966.13786003957296</v>
      </c>
      <c r="J38" s="5">
        <v>1185.8231052721801</v>
      </c>
      <c r="K38" s="5"/>
      <c r="L38" s="5">
        <v>926.02061139271098</v>
      </c>
      <c r="M38" s="5">
        <v>938.20956940340102</v>
      </c>
      <c r="N38" s="5">
        <v>976.14909961837202</v>
      </c>
      <c r="O38" s="5">
        <v>1034.57964208668</v>
      </c>
      <c r="P38" s="5"/>
      <c r="Q38" s="5">
        <v>861.35579955610001</v>
      </c>
      <c r="R38" s="5">
        <v>861.35579955610001</v>
      </c>
      <c r="S38" s="5">
        <v>835.28836183445799</v>
      </c>
      <c r="T38" s="5">
        <v>823.01676989307305</v>
      </c>
    </row>
    <row r="39" spans="1:20" x14ac:dyDescent="0.25">
      <c r="A39">
        <v>2</v>
      </c>
      <c r="B39" s="5">
        <v>1181.27464255525</v>
      </c>
      <c r="C39" s="5">
        <v>1175.9856242344399</v>
      </c>
      <c r="D39" s="5">
        <v>1194.3763518744099</v>
      </c>
      <c r="E39" s="5">
        <v>1268.6101013232501</v>
      </c>
      <c r="F39" s="5"/>
      <c r="G39" s="5">
        <v>1145.8364579507199</v>
      </c>
      <c r="H39" s="5">
        <v>1134.7002472096401</v>
      </c>
      <c r="I39" s="5">
        <v>1101.7076452383401</v>
      </c>
      <c r="J39" s="5">
        <v>1182.4930853559699</v>
      </c>
      <c r="K39" s="5"/>
      <c r="L39" s="5">
        <v>1072.02416661795</v>
      </c>
      <c r="M39" s="5">
        <v>1050.2115314555499</v>
      </c>
      <c r="N39" s="5">
        <v>1037.40601564086</v>
      </c>
      <c r="O39" s="5">
        <v>1055.6265265096299</v>
      </c>
      <c r="P39" s="5"/>
      <c r="Q39" s="5">
        <v>1006.57967197525</v>
      </c>
      <c r="R39" s="5">
        <v>1006.57967197525</v>
      </c>
      <c r="S39" s="5">
        <v>987.53364780618801</v>
      </c>
      <c r="T39" s="5">
        <v>977.85592253640402</v>
      </c>
    </row>
    <row r="40" spans="1:20" x14ac:dyDescent="0.25">
      <c r="A40">
        <v>3</v>
      </c>
      <c r="B40" s="5">
        <v>1885.5720084071199</v>
      </c>
      <c r="C40" s="5">
        <v>1908.3712891185501</v>
      </c>
      <c r="D40" s="5">
        <v>1998.75374652188</v>
      </c>
      <c r="E40" s="5">
        <v>2217.5177069585002</v>
      </c>
      <c r="F40" s="5"/>
      <c r="G40" s="5">
        <v>1790.8275052466199</v>
      </c>
      <c r="H40" s="5">
        <v>1830.3954412431499</v>
      </c>
      <c r="I40" s="5">
        <v>1737.1030650324001</v>
      </c>
      <c r="J40" s="5">
        <v>2080.8027600281498</v>
      </c>
      <c r="K40" s="5"/>
      <c r="L40" s="5">
        <v>1655.59691487028</v>
      </c>
      <c r="M40" s="5">
        <v>1687.1863227833301</v>
      </c>
      <c r="N40" s="5">
        <v>1743.0944509968999</v>
      </c>
      <c r="O40" s="5">
        <v>1849.9547067388901</v>
      </c>
      <c r="P40" s="5"/>
      <c r="Q40" s="5">
        <v>1548.17942687082</v>
      </c>
      <c r="R40" s="5">
        <v>1548.17942687082</v>
      </c>
      <c r="S40" s="5">
        <v>1496.9766265718099</v>
      </c>
      <c r="T40" s="5">
        <v>1473.21839652472</v>
      </c>
    </row>
    <row r="41" spans="1:20" x14ac:dyDescent="0.25">
      <c r="A41">
        <v>4</v>
      </c>
      <c r="B41" s="5">
        <v>1884.9963820303301</v>
      </c>
      <c r="C41" s="5">
        <v>1932.2018006114999</v>
      </c>
      <c r="D41" s="5">
        <v>2064.9280648715198</v>
      </c>
      <c r="E41" s="5">
        <v>2267.0535588778198</v>
      </c>
      <c r="F41" s="5"/>
      <c r="G41" s="5">
        <v>1813.6439897539201</v>
      </c>
      <c r="H41" s="5">
        <v>1830.0905230977401</v>
      </c>
      <c r="I41" s="5">
        <v>1773.13919695082</v>
      </c>
      <c r="J41" s="5">
        <v>2127.7616352897999</v>
      </c>
      <c r="K41" s="5"/>
      <c r="L41" s="5">
        <v>1691.0754778805299</v>
      </c>
      <c r="M41" s="5">
        <v>1696.824419433</v>
      </c>
      <c r="N41" s="5">
        <v>1774.6491482419301</v>
      </c>
      <c r="O41" s="5">
        <v>1857.15019764107</v>
      </c>
      <c r="P41" s="5"/>
      <c r="Q41" s="5">
        <v>1572.59440201966</v>
      </c>
      <c r="R41" s="5">
        <v>1572.59440201966</v>
      </c>
      <c r="S41" s="5">
        <v>1527.7222638107901</v>
      </c>
      <c r="T41" s="5">
        <v>1506.24540603128</v>
      </c>
    </row>
    <row r="42" spans="1:20" x14ac:dyDescent="0.25">
      <c r="A42">
        <v>5</v>
      </c>
      <c r="B42" s="5">
        <v>2042.48666174595</v>
      </c>
      <c r="C42" s="5">
        <v>2057.1835551757499</v>
      </c>
      <c r="D42" s="5">
        <v>2117.76331719771</v>
      </c>
      <c r="E42" s="5">
        <v>2358.4641773143198</v>
      </c>
      <c r="F42" s="5"/>
      <c r="G42" s="5">
        <v>1980.18161296781</v>
      </c>
      <c r="H42" s="5">
        <v>1984.6198531738301</v>
      </c>
      <c r="I42" s="5">
        <v>1868.51630511545</v>
      </c>
      <c r="J42" s="5">
        <v>2191.9472945672401</v>
      </c>
      <c r="K42" s="5"/>
      <c r="L42" s="5">
        <v>1852.3662633163101</v>
      </c>
      <c r="M42" s="5">
        <v>1836.75926267965</v>
      </c>
      <c r="N42" s="5">
        <v>1837.69879730147</v>
      </c>
      <c r="O42" s="5">
        <v>1955.2928434552</v>
      </c>
      <c r="P42" s="5"/>
      <c r="Q42" s="5">
        <v>1732.3297199302201</v>
      </c>
      <c r="R42" s="5">
        <v>1732.3297199302201</v>
      </c>
      <c r="S42" s="5">
        <v>1700.66341561337</v>
      </c>
      <c r="T42" s="5">
        <v>1684.7442929604499</v>
      </c>
    </row>
    <row r="43" spans="1:20" x14ac:dyDescent="0.25">
      <c r="A43">
        <v>6</v>
      </c>
      <c r="B43" s="5">
        <v>2536.2426237780501</v>
      </c>
      <c r="C43" s="5">
        <v>2589.7985129132599</v>
      </c>
      <c r="D43" s="5">
        <v>2753.00787942631</v>
      </c>
      <c r="E43" s="5">
        <v>3122.3826543244099</v>
      </c>
      <c r="F43" s="5"/>
      <c r="G43" s="5">
        <v>2417.8629144475599</v>
      </c>
      <c r="H43" s="5">
        <v>2462.4051419851098</v>
      </c>
      <c r="I43" s="5">
        <v>2362.8582617617299</v>
      </c>
      <c r="J43" s="5">
        <v>2911.7719931573401</v>
      </c>
      <c r="K43" s="5"/>
      <c r="L43" s="5">
        <v>2241.7084027318501</v>
      </c>
      <c r="M43" s="5">
        <v>2275.5187046323699</v>
      </c>
      <c r="N43" s="5">
        <v>2380.35740459931</v>
      </c>
      <c r="O43" s="5">
        <v>2605.7537750739102</v>
      </c>
      <c r="P43" s="5"/>
      <c r="Q43" s="5">
        <v>2090.0603574373299</v>
      </c>
      <c r="R43" s="5">
        <v>2090.0603574373299</v>
      </c>
      <c r="S43" s="5">
        <v>2020.2981213390101</v>
      </c>
      <c r="T43" s="5">
        <v>1987.57742648002</v>
      </c>
    </row>
    <row r="44" spans="1:20" x14ac:dyDescent="0.25">
      <c r="A44">
        <v>7</v>
      </c>
      <c r="B44" s="5">
        <v>2786.7410674635298</v>
      </c>
      <c r="C44" s="5">
        <v>2836.8217684618899</v>
      </c>
      <c r="D44" s="5">
        <v>2969.1958873234698</v>
      </c>
      <c r="E44" s="5">
        <v>3258.15489050307</v>
      </c>
      <c r="F44" s="5"/>
      <c r="G44" s="5">
        <v>2692.2034654567401</v>
      </c>
      <c r="H44" s="5">
        <v>2729.8585368304798</v>
      </c>
      <c r="I44" s="5">
        <v>2537.9404193574401</v>
      </c>
      <c r="J44" s="5">
        <v>3054.7010024886199</v>
      </c>
      <c r="K44" s="5"/>
      <c r="L44" s="5">
        <v>2514.36105708472</v>
      </c>
      <c r="M44" s="5">
        <v>2527.2868412286898</v>
      </c>
      <c r="N44" s="5">
        <v>2577.7384927612402</v>
      </c>
      <c r="O44" s="5">
        <v>2667.04426666771</v>
      </c>
      <c r="P44" s="5"/>
      <c r="Q44" s="5">
        <v>2340.6813736313302</v>
      </c>
      <c r="R44" s="5">
        <v>2340.6813736313302</v>
      </c>
      <c r="S44" s="5">
        <v>2290.8042614982101</v>
      </c>
      <c r="T44" s="5">
        <v>2266.62924403954</v>
      </c>
    </row>
    <row r="45" spans="1:20" x14ac:dyDescent="0.25">
      <c r="A45">
        <v>8</v>
      </c>
      <c r="B45" s="5">
        <v>2911.4239735129399</v>
      </c>
      <c r="C45" s="5">
        <v>2957.8978741573001</v>
      </c>
      <c r="D45" s="5">
        <v>3112.6150661014999</v>
      </c>
      <c r="E45" s="5">
        <v>3473.3964603147201</v>
      </c>
      <c r="F45" s="5"/>
      <c r="G45" s="5">
        <v>2796.49188587766</v>
      </c>
      <c r="H45" s="5">
        <v>2832.3837932678298</v>
      </c>
      <c r="I45" s="5">
        <v>2722.9206689753601</v>
      </c>
      <c r="J45" s="5">
        <v>3255.3040478083999</v>
      </c>
      <c r="K45" s="5"/>
      <c r="L45" s="5">
        <v>2604.9402326094701</v>
      </c>
      <c r="M45" s="5">
        <v>2624.6000044357902</v>
      </c>
      <c r="N45" s="5">
        <v>2709.8879233893899</v>
      </c>
      <c r="O45" s="5">
        <v>2902.51313408643</v>
      </c>
      <c r="P45" s="5"/>
      <c r="Q45" s="5">
        <v>2422.4647891391301</v>
      </c>
      <c r="R45" s="5">
        <v>2422.4647891391301</v>
      </c>
      <c r="S45" s="5">
        <v>2352.0800996890298</v>
      </c>
      <c r="T45" s="5">
        <v>2318.6085114187699</v>
      </c>
    </row>
    <row r="46" spans="1:20" x14ac:dyDescent="0.25">
      <c r="A46">
        <v>9</v>
      </c>
      <c r="B46" s="5">
        <v>3190.1747724927</v>
      </c>
      <c r="C46" s="5">
        <v>3270.1666131053898</v>
      </c>
      <c r="D46" s="5">
        <v>3496.7744168956201</v>
      </c>
      <c r="E46" s="5">
        <v>3996.1276229319601</v>
      </c>
      <c r="F46" s="5"/>
      <c r="G46" s="5">
        <v>3025.7811818781202</v>
      </c>
      <c r="H46" s="5">
        <v>3093.35341164071</v>
      </c>
      <c r="I46" s="5">
        <v>2930.2115844661198</v>
      </c>
      <c r="J46" s="5">
        <v>3709.7288525533099</v>
      </c>
      <c r="K46" s="5"/>
      <c r="L46" s="5">
        <v>2794.7633796831901</v>
      </c>
      <c r="M46" s="5">
        <v>2848.95532025483</v>
      </c>
      <c r="N46" s="5">
        <v>2998.9259830135702</v>
      </c>
      <c r="O46" s="5">
        <v>3309.1655696934899</v>
      </c>
      <c r="P46" s="5"/>
      <c r="Q46" s="5">
        <v>2618.9548153371402</v>
      </c>
      <c r="R46" s="5">
        <v>2618.9548153371402</v>
      </c>
      <c r="S46" s="5">
        <v>2533.02056577955</v>
      </c>
      <c r="T46" s="5">
        <v>2493.24715655607</v>
      </c>
    </row>
    <row r="47" spans="1:20" x14ac:dyDescent="0.25">
      <c r="A47">
        <v>10</v>
      </c>
      <c r="B47" s="5">
        <v>3565.9582105849399</v>
      </c>
      <c r="C47" s="5">
        <v>3635.0690300065598</v>
      </c>
      <c r="D47" s="5">
        <v>3854.6119035341999</v>
      </c>
      <c r="E47" s="5">
        <v>4357.2977023039602</v>
      </c>
      <c r="F47" s="5"/>
      <c r="G47" s="5">
        <v>3404.0801372061701</v>
      </c>
      <c r="H47" s="5">
        <v>3460.6663648188</v>
      </c>
      <c r="I47" s="5">
        <v>3337.7337721986</v>
      </c>
      <c r="J47" s="5">
        <v>4068.6338145362502</v>
      </c>
      <c r="K47" s="5"/>
      <c r="L47" s="5">
        <v>3159.6304074292502</v>
      </c>
      <c r="M47" s="5">
        <v>3201.23567871661</v>
      </c>
      <c r="N47" s="5">
        <v>3340.5398047828598</v>
      </c>
      <c r="O47" s="5">
        <v>3647.4822051972901</v>
      </c>
      <c r="P47" s="5"/>
      <c r="Q47" s="5">
        <v>2944.7046646266399</v>
      </c>
      <c r="R47" s="5">
        <v>2944.7046646266399</v>
      </c>
      <c r="S47" s="5">
        <v>2846.7366578237102</v>
      </c>
      <c r="T47" s="5">
        <v>2800.61902271298</v>
      </c>
    </row>
  </sheetData>
  <mergeCells count="12">
    <mergeCell ref="B36:E36"/>
    <mergeCell ref="G36:J36"/>
    <mergeCell ref="L36:O36"/>
    <mergeCell ref="Q36:T36"/>
    <mergeCell ref="B3:E3"/>
    <mergeCell ref="G3:J3"/>
    <mergeCell ref="L3:O3"/>
    <mergeCell ref="Q3:T3"/>
    <mergeCell ref="B20:E20"/>
    <mergeCell ref="G20:J20"/>
    <mergeCell ref="L20:O20"/>
    <mergeCell ref="Q20:T20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1"/>
  <sheetViews>
    <sheetView topLeftCell="AJ1" workbookViewId="0">
      <selection activeCell="AY14" sqref="AY14"/>
    </sheetView>
  </sheetViews>
  <sheetFormatPr defaultRowHeight="14" x14ac:dyDescent="0.25"/>
  <cols>
    <col min="1" max="1" width="10.36328125" bestFit="1" customWidth="1"/>
    <col min="2" max="3" width="10.26953125" bestFit="1" customWidth="1"/>
    <col min="4" max="4" width="10.26953125" style="5" bestFit="1" customWidth="1"/>
    <col min="38" max="39" width="8.7265625" style="59"/>
  </cols>
  <sheetData>
    <row r="1" spans="1:48" x14ac:dyDescent="0.25">
      <c r="A1" s="12"/>
      <c r="B1" s="12"/>
      <c r="C1" s="12"/>
      <c r="D1" s="5">
        <v>1</v>
      </c>
      <c r="E1">
        <v>39</v>
      </c>
      <c r="F1">
        <v>41</v>
      </c>
      <c r="G1">
        <v>3</v>
      </c>
      <c r="H1">
        <v>26</v>
      </c>
      <c r="I1">
        <v>40</v>
      </c>
      <c r="J1">
        <v>27</v>
      </c>
      <c r="K1">
        <v>2</v>
      </c>
      <c r="L1">
        <v>1</v>
      </c>
      <c r="M1">
        <v>1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K1">
        <v>1</v>
      </c>
      <c r="AL1" s="59">
        <v>0</v>
      </c>
      <c r="AM1" s="59">
        <v>0</v>
      </c>
      <c r="AN1">
        <v>0</v>
      </c>
      <c r="AO1">
        <v>1</v>
      </c>
      <c r="AP1">
        <v>1</v>
      </c>
      <c r="AQ1">
        <v>1</v>
      </c>
      <c r="AR1">
        <v>1</v>
      </c>
      <c r="AS1">
        <v>1</v>
      </c>
      <c r="AT1">
        <v>0</v>
      </c>
      <c r="AU1">
        <v>0</v>
      </c>
      <c r="AV1">
        <v>0</v>
      </c>
    </row>
    <row r="2" spans="1:48" x14ac:dyDescent="0.25">
      <c r="A2" s="12"/>
      <c r="B2" s="12"/>
      <c r="C2" s="12"/>
      <c r="D2" s="5">
        <v>3</v>
      </c>
      <c r="E2">
        <v>41</v>
      </c>
      <c r="F2">
        <v>43</v>
      </c>
      <c r="G2">
        <v>5</v>
      </c>
      <c r="H2">
        <v>27</v>
      </c>
      <c r="I2">
        <v>42</v>
      </c>
      <c r="J2">
        <v>28</v>
      </c>
      <c r="K2">
        <v>4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K2">
        <v>2</v>
      </c>
      <c r="AL2" s="59">
        <v>0</v>
      </c>
      <c r="AM2" s="59">
        <v>1.0583333333333301E-2</v>
      </c>
      <c r="AN2">
        <v>0</v>
      </c>
      <c r="AO2">
        <v>0</v>
      </c>
      <c r="AP2">
        <v>1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</row>
    <row r="3" spans="1:48" x14ac:dyDescent="0.25">
      <c r="A3" s="12"/>
      <c r="B3" s="12"/>
      <c r="C3" s="12"/>
      <c r="D3" s="5">
        <v>5</v>
      </c>
      <c r="E3">
        <v>43</v>
      </c>
      <c r="F3">
        <v>45</v>
      </c>
      <c r="G3">
        <v>7</v>
      </c>
      <c r="H3">
        <v>28</v>
      </c>
      <c r="I3">
        <v>44</v>
      </c>
      <c r="J3">
        <v>29</v>
      </c>
      <c r="K3">
        <v>6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K3">
        <v>3</v>
      </c>
      <c r="AL3" s="59">
        <v>0</v>
      </c>
      <c r="AM3" s="59">
        <v>2.1166666666666702E-2</v>
      </c>
      <c r="AN3">
        <v>0</v>
      </c>
      <c r="AO3">
        <v>0</v>
      </c>
      <c r="AP3">
        <v>1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</row>
    <row r="4" spans="1:48" x14ac:dyDescent="0.25">
      <c r="A4" s="12"/>
      <c r="B4" s="12"/>
      <c r="C4" s="12"/>
      <c r="D4" s="5">
        <v>7</v>
      </c>
      <c r="E4">
        <v>45</v>
      </c>
      <c r="F4">
        <v>47</v>
      </c>
      <c r="G4">
        <v>9</v>
      </c>
      <c r="H4">
        <v>29</v>
      </c>
      <c r="I4">
        <v>46</v>
      </c>
      <c r="J4">
        <v>30</v>
      </c>
      <c r="K4">
        <v>8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K4">
        <v>4</v>
      </c>
      <c r="AL4" s="59">
        <v>0</v>
      </c>
      <c r="AM4" s="59">
        <v>3.175E-2</v>
      </c>
      <c r="AN4">
        <v>0</v>
      </c>
      <c r="AO4">
        <v>0</v>
      </c>
      <c r="AP4">
        <v>1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</row>
    <row r="5" spans="1:48" x14ac:dyDescent="0.25">
      <c r="A5" s="12"/>
      <c r="B5" s="12"/>
      <c r="C5" s="12"/>
      <c r="D5" s="5">
        <v>9</v>
      </c>
      <c r="E5">
        <v>47</v>
      </c>
      <c r="F5">
        <v>49</v>
      </c>
      <c r="G5">
        <v>11</v>
      </c>
      <c r="H5">
        <v>30</v>
      </c>
      <c r="I5">
        <v>48</v>
      </c>
      <c r="J5">
        <v>31</v>
      </c>
      <c r="K5">
        <v>10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K5">
        <v>5</v>
      </c>
      <c r="AL5" s="59">
        <v>0</v>
      </c>
      <c r="AM5" s="59">
        <v>4.2333333333333299E-2</v>
      </c>
      <c r="AN5">
        <v>0</v>
      </c>
      <c r="AO5">
        <v>0</v>
      </c>
      <c r="AP5">
        <v>1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</row>
    <row r="6" spans="1:48" x14ac:dyDescent="0.25">
      <c r="A6" s="12"/>
      <c r="B6" s="12"/>
      <c r="C6" s="12"/>
      <c r="D6" s="5">
        <v>11</v>
      </c>
      <c r="E6">
        <v>49</v>
      </c>
      <c r="F6">
        <v>51</v>
      </c>
      <c r="G6">
        <v>13</v>
      </c>
      <c r="H6">
        <v>31</v>
      </c>
      <c r="I6">
        <v>50</v>
      </c>
      <c r="J6">
        <v>32</v>
      </c>
      <c r="K6">
        <v>12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K6">
        <v>6</v>
      </c>
      <c r="AL6" s="59">
        <v>0</v>
      </c>
      <c r="AM6" s="59">
        <v>5.2916666666666702E-2</v>
      </c>
      <c r="AN6">
        <v>0</v>
      </c>
      <c r="AO6">
        <v>0</v>
      </c>
      <c r="AP6">
        <v>1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</row>
    <row r="7" spans="1:48" x14ac:dyDescent="0.25">
      <c r="A7" s="12"/>
      <c r="B7" s="12"/>
      <c r="C7" s="12"/>
      <c r="D7" s="5">
        <v>13</v>
      </c>
      <c r="E7">
        <v>51</v>
      </c>
      <c r="F7">
        <v>53</v>
      </c>
      <c r="G7">
        <v>15</v>
      </c>
      <c r="H7">
        <v>32</v>
      </c>
      <c r="I7">
        <v>52</v>
      </c>
      <c r="J7">
        <v>33</v>
      </c>
      <c r="K7">
        <v>14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K7">
        <v>7</v>
      </c>
      <c r="AL7" s="59">
        <v>0</v>
      </c>
      <c r="AM7" s="59">
        <v>6.3500000000000001E-2</v>
      </c>
      <c r="AN7">
        <v>0</v>
      </c>
      <c r="AO7">
        <v>0</v>
      </c>
      <c r="AP7">
        <v>1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</row>
    <row r="8" spans="1:48" x14ac:dyDescent="0.25">
      <c r="A8" s="12"/>
      <c r="B8" s="12"/>
      <c r="C8" s="12"/>
      <c r="D8" s="5">
        <v>15</v>
      </c>
      <c r="E8">
        <v>53</v>
      </c>
      <c r="F8">
        <v>55</v>
      </c>
      <c r="G8">
        <v>17</v>
      </c>
      <c r="H8">
        <v>33</v>
      </c>
      <c r="I8">
        <v>54</v>
      </c>
      <c r="J8">
        <v>34</v>
      </c>
      <c r="K8">
        <v>16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K8">
        <v>8</v>
      </c>
      <c r="AL8" s="59">
        <v>0</v>
      </c>
      <c r="AM8" s="59">
        <v>7.4083333333333307E-2</v>
      </c>
      <c r="AN8">
        <v>0</v>
      </c>
      <c r="AO8">
        <v>0</v>
      </c>
      <c r="AP8">
        <v>1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</row>
    <row r="9" spans="1:48" x14ac:dyDescent="0.25">
      <c r="A9" s="12"/>
      <c r="B9" s="12"/>
      <c r="C9" s="12"/>
      <c r="D9" s="5">
        <v>17</v>
      </c>
      <c r="E9">
        <v>55</v>
      </c>
      <c r="F9">
        <v>57</v>
      </c>
      <c r="G9">
        <v>19</v>
      </c>
      <c r="H9">
        <v>34</v>
      </c>
      <c r="I9">
        <v>56</v>
      </c>
      <c r="J9">
        <v>35</v>
      </c>
      <c r="K9">
        <v>18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K9">
        <v>9</v>
      </c>
      <c r="AL9" s="59">
        <v>0</v>
      </c>
      <c r="AM9" s="59">
        <v>8.4666666666666696E-2</v>
      </c>
      <c r="AN9">
        <v>0</v>
      </c>
      <c r="AO9">
        <v>0</v>
      </c>
      <c r="AP9">
        <v>1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</row>
    <row r="10" spans="1:48" x14ac:dyDescent="0.25">
      <c r="A10" s="12"/>
      <c r="B10" s="12"/>
      <c r="C10" s="12"/>
      <c r="D10" s="5">
        <v>19</v>
      </c>
      <c r="E10">
        <v>57</v>
      </c>
      <c r="F10">
        <v>59</v>
      </c>
      <c r="G10">
        <v>21</v>
      </c>
      <c r="H10">
        <v>35</v>
      </c>
      <c r="I10">
        <v>58</v>
      </c>
      <c r="J10">
        <v>36</v>
      </c>
      <c r="K10">
        <v>20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K10">
        <v>10</v>
      </c>
      <c r="AL10" s="59">
        <v>0</v>
      </c>
      <c r="AM10" s="59">
        <v>9.5250000000000001E-2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</row>
    <row r="11" spans="1:48" x14ac:dyDescent="0.25">
      <c r="A11" s="12"/>
      <c r="D11" s="5">
        <v>21</v>
      </c>
      <c r="E11">
        <v>59</v>
      </c>
      <c r="F11">
        <v>61</v>
      </c>
      <c r="G11">
        <v>23</v>
      </c>
      <c r="H11">
        <v>36</v>
      </c>
      <c r="I11">
        <v>60</v>
      </c>
      <c r="J11">
        <v>37</v>
      </c>
      <c r="K11">
        <v>22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K11">
        <v>11</v>
      </c>
      <c r="AL11" s="59">
        <v>0</v>
      </c>
      <c r="AM11" s="59">
        <v>0.105833333333333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</row>
    <row r="12" spans="1:48" x14ac:dyDescent="0.25">
      <c r="A12" s="12"/>
      <c r="D12" s="5">
        <v>23</v>
      </c>
      <c r="E12">
        <v>61</v>
      </c>
      <c r="F12">
        <v>63</v>
      </c>
      <c r="G12">
        <v>25</v>
      </c>
      <c r="H12">
        <v>37</v>
      </c>
      <c r="I12">
        <v>62</v>
      </c>
      <c r="J12">
        <v>38</v>
      </c>
      <c r="K12">
        <v>24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K12">
        <v>12</v>
      </c>
      <c r="AL12" s="59">
        <v>0</v>
      </c>
      <c r="AM12" s="59">
        <v>0.116416666666667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1</v>
      </c>
      <c r="AT12">
        <v>0</v>
      </c>
      <c r="AU12">
        <v>0</v>
      </c>
      <c r="AV12">
        <v>0</v>
      </c>
    </row>
    <row r="13" spans="1:48" x14ac:dyDescent="0.25">
      <c r="A13" s="12"/>
      <c r="D13" s="5">
        <v>39</v>
      </c>
      <c r="E13">
        <v>77</v>
      </c>
      <c r="F13">
        <v>79</v>
      </c>
      <c r="G13">
        <v>41</v>
      </c>
      <c r="H13">
        <v>64</v>
      </c>
      <c r="I13">
        <v>78</v>
      </c>
      <c r="J13">
        <v>65</v>
      </c>
      <c r="K13">
        <v>40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K13">
        <v>13</v>
      </c>
      <c r="AL13" s="59">
        <v>0</v>
      </c>
      <c r="AM13" s="59">
        <v>0.127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0</v>
      </c>
    </row>
    <row r="14" spans="1:48" x14ac:dyDescent="0.25">
      <c r="A14" s="12"/>
      <c r="D14" s="5">
        <v>41</v>
      </c>
      <c r="E14">
        <v>79</v>
      </c>
      <c r="F14">
        <v>81</v>
      </c>
      <c r="G14">
        <v>43</v>
      </c>
      <c r="H14">
        <v>65</v>
      </c>
      <c r="I14">
        <v>80</v>
      </c>
      <c r="J14">
        <v>66</v>
      </c>
      <c r="K14">
        <v>42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K14">
        <v>14</v>
      </c>
      <c r="AL14" s="59">
        <v>0</v>
      </c>
      <c r="AM14" s="59">
        <v>0.137583333333333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0</v>
      </c>
    </row>
    <row r="15" spans="1:48" x14ac:dyDescent="0.25">
      <c r="A15" s="12"/>
      <c r="D15" s="5">
        <v>43</v>
      </c>
      <c r="E15">
        <v>81</v>
      </c>
      <c r="F15">
        <v>83</v>
      </c>
      <c r="G15">
        <v>45</v>
      </c>
      <c r="H15">
        <v>66</v>
      </c>
      <c r="I15">
        <v>82</v>
      </c>
      <c r="J15">
        <v>67</v>
      </c>
      <c r="K15">
        <v>44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K15">
        <v>15</v>
      </c>
      <c r="AL15" s="59">
        <v>0</v>
      </c>
      <c r="AM15" s="59">
        <v>0.148166666666667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</row>
    <row r="16" spans="1:48" x14ac:dyDescent="0.25">
      <c r="A16" s="12"/>
      <c r="D16" s="5">
        <v>45</v>
      </c>
      <c r="E16">
        <v>83</v>
      </c>
      <c r="F16">
        <v>85</v>
      </c>
      <c r="G16">
        <v>47</v>
      </c>
      <c r="H16">
        <v>67</v>
      </c>
      <c r="I16">
        <v>84</v>
      </c>
      <c r="J16">
        <v>68</v>
      </c>
      <c r="K16">
        <v>46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K16">
        <v>16</v>
      </c>
      <c r="AL16" s="59">
        <v>0</v>
      </c>
      <c r="AM16" s="59">
        <v>0.15875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</row>
    <row r="17" spans="1:48" x14ac:dyDescent="0.25">
      <c r="A17" s="12"/>
      <c r="D17" s="5">
        <v>47</v>
      </c>
      <c r="E17">
        <v>85</v>
      </c>
      <c r="F17">
        <v>87</v>
      </c>
      <c r="G17">
        <v>49</v>
      </c>
      <c r="H17">
        <v>68</v>
      </c>
      <c r="I17">
        <v>86</v>
      </c>
      <c r="J17">
        <v>69</v>
      </c>
      <c r="K17">
        <v>48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K17">
        <v>17</v>
      </c>
      <c r="AL17" s="59">
        <v>0</v>
      </c>
      <c r="AM17" s="59">
        <v>0.169333333333333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0</v>
      </c>
    </row>
    <row r="18" spans="1:48" x14ac:dyDescent="0.25">
      <c r="A18" s="12"/>
      <c r="C18" s="1"/>
      <c r="D18" s="5">
        <v>49</v>
      </c>
      <c r="E18">
        <v>87</v>
      </c>
      <c r="F18">
        <v>89</v>
      </c>
      <c r="G18">
        <v>51</v>
      </c>
      <c r="H18">
        <v>69</v>
      </c>
      <c r="I18">
        <v>88</v>
      </c>
      <c r="J18">
        <v>70</v>
      </c>
      <c r="K18">
        <v>50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K18">
        <v>18</v>
      </c>
      <c r="AL18" s="59">
        <v>0</v>
      </c>
      <c r="AM18" s="59">
        <v>0.179916666666667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1</v>
      </c>
      <c r="AT18">
        <v>0</v>
      </c>
      <c r="AU18">
        <v>0</v>
      </c>
      <c r="AV18">
        <v>0</v>
      </c>
    </row>
    <row r="19" spans="1:48" x14ac:dyDescent="0.25">
      <c r="A19" s="12"/>
      <c r="B19" s="1"/>
      <c r="C19" s="1"/>
      <c r="D19" s="5">
        <v>51</v>
      </c>
      <c r="E19">
        <v>89</v>
      </c>
      <c r="F19">
        <v>91</v>
      </c>
      <c r="G19">
        <v>53</v>
      </c>
      <c r="H19">
        <v>70</v>
      </c>
      <c r="I19">
        <v>90</v>
      </c>
      <c r="J19">
        <v>71</v>
      </c>
      <c r="K19">
        <v>52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K19">
        <v>19</v>
      </c>
      <c r="AL19" s="59">
        <v>0</v>
      </c>
      <c r="AM19" s="59">
        <v>0.1905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1</v>
      </c>
      <c r="AT19">
        <v>0</v>
      </c>
      <c r="AU19">
        <v>0</v>
      </c>
      <c r="AV19">
        <v>0</v>
      </c>
    </row>
    <row r="20" spans="1:48" x14ac:dyDescent="0.25">
      <c r="D20" s="5">
        <v>53</v>
      </c>
      <c r="E20">
        <v>91</v>
      </c>
      <c r="F20">
        <v>93</v>
      </c>
      <c r="G20">
        <v>55</v>
      </c>
      <c r="H20">
        <v>71</v>
      </c>
      <c r="I20">
        <v>92</v>
      </c>
      <c r="J20">
        <v>72</v>
      </c>
      <c r="K20">
        <v>54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K20">
        <v>20</v>
      </c>
      <c r="AL20" s="59">
        <v>0</v>
      </c>
      <c r="AM20" s="59">
        <v>0.201083333333333</v>
      </c>
      <c r="AN20">
        <v>0</v>
      </c>
      <c r="AO20">
        <v>0</v>
      </c>
      <c r="AP20">
        <v>1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0</v>
      </c>
    </row>
    <row r="21" spans="1:48" x14ac:dyDescent="0.25">
      <c r="D21" s="5">
        <v>55</v>
      </c>
      <c r="E21">
        <v>93</v>
      </c>
      <c r="F21">
        <v>95</v>
      </c>
      <c r="G21">
        <v>57</v>
      </c>
      <c r="H21">
        <v>72</v>
      </c>
      <c r="I21">
        <v>94</v>
      </c>
      <c r="J21">
        <v>73</v>
      </c>
      <c r="K21">
        <v>56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K21">
        <v>21</v>
      </c>
      <c r="AL21" s="59">
        <v>0</v>
      </c>
      <c r="AM21" s="59">
        <v>0.211666666666667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</row>
    <row r="22" spans="1:48" x14ac:dyDescent="0.25">
      <c r="D22" s="5">
        <v>57</v>
      </c>
      <c r="E22">
        <v>95</v>
      </c>
      <c r="F22">
        <v>97</v>
      </c>
      <c r="G22">
        <v>59</v>
      </c>
      <c r="H22">
        <v>73</v>
      </c>
      <c r="I22">
        <v>96</v>
      </c>
      <c r="J22">
        <v>74</v>
      </c>
      <c r="K22">
        <v>58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K22">
        <v>22</v>
      </c>
      <c r="AL22" s="59">
        <v>0</v>
      </c>
      <c r="AM22" s="59">
        <v>0.22225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0</v>
      </c>
    </row>
    <row r="23" spans="1:48" x14ac:dyDescent="0.25">
      <c r="D23" s="5">
        <v>59</v>
      </c>
      <c r="E23">
        <v>97</v>
      </c>
      <c r="F23">
        <v>99</v>
      </c>
      <c r="G23">
        <v>61</v>
      </c>
      <c r="H23">
        <v>74</v>
      </c>
      <c r="I23">
        <v>98</v>
      </c>
      <c r="J23">
        <v>75</v>
      </c>
      <c r="K23">
        <v>60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K23">
        <v>23</v>
      </c>
      <c r="AL23" s="59">
        <v>0</v>
      </c>
      <c r="AM23" s="59">
        <v>0.232833333333333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</row>
    <row r="24" spans="1:48" x14ac:dyDescent="0.25">
      <c r="D24" s="5">
        <v>61</v>
      </c>
      <c r="E24">
        <v>99</v>
      </c>
      <c r="F24">
        <v>101</v>
      </c>
      <c r="G24">
        <v>63</v>
      </c>
      <c r="H24">
        <v>75</v>
      </c>
      <c r="I24">
        <v>100</v>
      </c>
      <c r="J24">
        <v>76</v>
      </c>
      <c r="K24">
        <v>62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K24">
        <v>24</v>
      </c>
      <c r="AL24" s="59">
        <v>0</v>
      </c>
      <c r="AM24" s="59">
        <v>0.243416666666667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0</v>
      </c>
    </row>
    <row r="25" spans="1:48" x14ac:dyDescent="0.25">
      <c r="D25" s="5">
        <v>77</v>
      </c>
      <c r="E25">
        <v>115</v>
      </c>
      <c r="F25">
        <v>117</v>
      </c>
      <c r="G25">
        <v>79</v>
      </c>
      <c r="H25">
        <v>102</v>
      </c>
      <c r="I25">
        <v>116</v>
      </c>
      <c r="J25">
        <v>103</v>
      </c>
      <c r="K25">
        <v>78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K25">
        <v>25</v>
      </c>
      <c r="AL25" s="59">
        <v>0</v>
      </c>
      <c r="AM25" s="59">
        <v>0.254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</row>
    <row r="26" spans="1:48" x14ac:dyDescent="0.25">
      <c r="D26" s="5">
        <v>79</v>
      </c>
      <c r="E26">
        <v>117</v>
      </c>
      <c r="F26">
        <v>119</v>
      </c>
      <c r="G26">
        <v>81</v>
      </c>
      <c r="H26">
        <v>103</v>
      </c>
      <c r="I26">
        <v>118</v>
      </c>
      <c r="J26">
        <v>104</v>
      </c>
      <c r="K26">
        <v>80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K26">
        <v>26</v>
      </c>
      <c r="AL26" s="59">
        <v>1.0583333333333301E-2</v>
      </c>
      <c r="AM26" s="59">
        <v>0</v>
      </c>
      <c r="AN26">
        <v>0</v>
      </c>
      <c r="AO26">
        <v>1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</row>
    <row r="27" spans="1:48" x14ac:dyDescent="0.25">
      <c r="D27" s="5">
        <v>81</v>
      </c>
      <c r="E27">
        <v>119</v>
      </c>
      <c r="F27">
        <v>121</v>
      </c>
      <c r="G27">
        <v>83</v>
      </c>
      <c r="H27">
        <v>104</v>
      </c>
      <c r="I27">
        <v>120</v>
      </c>
      <c r="J27">
        <v>105</v>
      </c>
      <c r="K27">
        <v>82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K27">
        <v>27</v>
      </c>
      <c r="AL27" s="59">
        <v>1.0583333333333301E-2</v>
      </c>
      <c r="AM27" s="59">
        <v>2.1166666666666702E-2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5">
      <c r="D28" s="5">
        <v>83</v>
      </c>
      <c r="E28">
        <v>121</v>
      </c>
      <c r="F28">
        <v>123</v>
      </c>
      <c r="G28">
        <v>85</v>
      </c>
      <c r="H28">
        <v>105</v>
      </c>
      <c r="I28">
        <v>122</v>
      </c>
      <c r="J28">
        <v>106</v>
      </c>
      <c r="K28">
        <v>84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K28">
        <v>28</v>
      </c>
      <c r="AL28" s="59">
        <v>1.0583333333333301E-2</v>
      </c>
      <c r="AM28" s="59">
        <v>4.2333333333333299E-2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5">
      <c r="D29" s="5">
        <v>85</v>
      </c>
      <c r="E29">
        <v>123</v>
      </c>
      <c r="F29">
        <v>125</v>
      </c>
      <c r="G29">
        <v>87</v>
      </c>
      <c r="H29">
        <v>106</v>
      </c>
      <c r="I29">
        <v>124</v>
      </c>
      <c r="J29">
        <v>107</v>
      </c>
      <c r="K29">
        <v>86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K29">
        <v>29</v>
      </c>
      <c r="AL29" s="59">
        <v>1.0583333333333301E-2</v>
      </c>
      <c r="AM29" s="59">
        <v>6.3500000000000001E-2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5">
      <c r="D30" s="5">
        <v>87</v>
      </c>
      <c r="E30">
        <v>125</v>
      </c>
      <c r="F30">
        <v>127</v>
      </c>
      <c r="G30">
        <v>89</v>
      </c>
      <c r="H30">
        <v>107</v>
      </c>
      <c r="I30">
        <v>126</v>
      </c>
      <c r="J30">
        <v>108</v>
      </c>
      <c r="K30">
        <v>88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K30">
        <v>30</v>
      </c>
      <c r="AL30" s="59">
        <v>1.0583333333333301E-2</v>
      </c>
      <c r="AM30" s="59">
        <v>8.4666666666666696E-2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5">
      <c r="D31" s="5">
        <v>89</v>
      </c>
      <c r="E31">
        <v>127</v>
      </c>
      <c r="F31">
        <v>129</v>
      </c>
      <c r="G31">
        <v>91</v>
      </c>
      <c r="H31">
        <v>108</v>
      </c>
      <c r="I31">
        <v>128</v>
      </c>
      <c r="J31">
        <v>109</v>
      </c>
      <c r="K31">
        <v>90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K31">
        <v>31</v>
      </c>
      <c r="AL31" s="59">
        <v>1.0583333333333301E-2</v>
      </c>
      <c r="AM31" s="59">
        <v>0.105833333333333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5">
      <c r="D32" s="5">
        <v>91</v>
      </c>
      <c r="E32">
        <v>129</v>
      </c>
      <c r="F32">
        <v>131</v>
      </c>
      <c r="G32">
        <v>93</v>
      </c>
      <c r="H32">
        <v>109</v>
      </c>
      <c r="I32">
        <v>130</v>
      </c>
      <c r="J32">
        <v>110</v>
      </c>
      <c r="K32">
        <v>92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K32">
        <v>32</v>
      </c>
      <c r="AL32" s="59">
        <v>1.0583333333333301E-2</v>
      </c>
      <c r="AM32" s="59">
        <v>0.127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4:48" x14ac:dyDescent="0.25">
      <c r="D33" s="5">
        <v>93</v>
      </c>
      <c r="E33">
        <v>131</v>
      </c>
      <c r="F33">
        <v>133</v>
      </c>
      <c r="G33">
        <v>95</v>
      </c>
      <c r="H33">
        <v>110</v>
      </c>
      <c r="I33">
        <v>132</v>
      </c>
      <c r="J33">
        <v>111</v>
      </c>
      <c r="K33">
        <v>94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K33">
        <v>33</v>
      </c>
      <c r="AL33" s="59">
        <v>1.0583333333333301E-2</v>
      </c>
      <c r="AM33" s="59">
        <v>0.148166666666667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4:48" x14ac:dyDescent="0.25">
      <c r="D34" s="5">
        <v>95</v>
      </c>
      <c r="E34">
        <v>133</v>
      </c>
      <c r="F34">
        <v>135</v>
      </c>
      <c r="G34">
        <v>97</v>
      </c>
      <c r="H34">
        <v>111</v>
      </c>
      <c r="I34">
        <v>134</v>
      </c>
      <c r="J34">
        <v>112</v>
      </c>
      <c r="K34">
        <v>96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K34">
        <v>34</v>
      </c>
      <c r="AL34" s="59">
        <v>1.0583333333333301E-2</v>
      </c>
      <c r="AM34" s="59">
        <v>0.169333333333333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4:48" x14ac:dyDescent="0.25">
      <c r="D35" s="5">
        <v>97</v>
      </c>
      <c r="E35">
        <v>135</v>
      </c>
      <c r="F35">
        <v>137</v>
      </c>
      <c r="G35">
        <v>99</v>
      </c>
      <c r="H35">
        <v>112</v>
      </c>
      <c r="I35">
        <v>136</v>
      </c>
      <c r="J35">
        <v>113</v>
      </c>
      <c r="K35">
        <v>98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K35">
        <v>35</v>
      </c>
      <c r="AL35" s="59">
        <v>1.0583333333333301E-2</v>
      </c>
      <c r="AM35" s="59">
        <v>0.1905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4:48" x14ac:dyDescent="0.25">
      <c r="D36" s="5">
        <v>99</v>
      </c>
      <c r="E36">
        <v>137</v>
      </c>
      <c r="F36">
        <v>139</v>
      </c>
      <c r="G36">
        <v>101</v>
      </c>
      <c r="H36">
        <v>113</v>
      </c>
      <c r="I36">
        <v>138</v>
      </c>
      <c r="J36">
        <v>114</v>
      </c>
      <c r="K36">
        <v>100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K36">
        <v>36</v>
      </c>
      <c r="AL36" s="59">
        <v>1.0583333333333301E-2</v>
      </c>
      <c r="AM36" s="59">
        <v>0.211666666666667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4:48" x14ac:dyDescent="0.25">
      <c r="D37" s="5">
        <v>115</v>
      </c>
      <c r="E37">
        <v>153</v>
      </c>
      <c r="F37">
        <v>155</v>
      </c>
      <c r="G37">
        <v>117</v>
      </c>
      <c r="H37">
        <v>140</v>
      </c>
      <c r="I37">
        <v>154</v>
      </c>
      <c r="J37">
        <v>141</v>
      </c>
      <c r="K37">
        <v>116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K37">
        <v>37</v>
      </c>
      <c r="AL37" s="59">
        <v>1.0583333333333301E-2</v>
      </c>
      <c r="AM37" s="59">
        <v>0.232833333333333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4:48" x14ac:dyDescent="0.25">
      <c r="D38" s="5">
        <v>117</v>
      </c>
      <c r="E38">
        <v>155</v>
      </c>
      <c r="F38">
        <v>157</v>
      </c>
      <c r="G38">
        <v>119</v>
      </c>
      <c r="H38">
        <v>141</v>
      </c>
      <c r="I38">
        <v>156</v>
      </c>
      <c r="J38">
        <v>142</v>
      </c>
      <c r="K38">
        <v>118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K38">
        <v>38</v>
      </c>
      <c r="AL38" s="59">
        <v>1.0583333333333301E-2</v>
      </c>
      <c r="AM38" s="59">
        <v>0.254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</row>
    <row r="39" spans="4:48" x14ac:dyDescent="0.25">
      <c r="D39" s="5">
        <v>119</v>
      </c>
      <c r="E39">
        <v>157</v>
      </c>
      <c r="F39">
        <v>159</v>
      </c>
      <c r="G39">
        <v>121</v>
      </c>
      <c r="H39">
        <v>142</v>
      </c>
      <c r="I39">
        <v>158</v>
      </c>
      <c r="J39">
        <v>143</v>
      </c>
      <c r="K39">
        <v>120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K39">
        <v>39</v>
      </c>
      <c r="AL39" s="59">
        <v>2.1166666666666702E-2</v>
      </c>
      <c r="AM39" s="59">
        <v>0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</row>
    <row r="40" spans="4:48" x14ac:dyDescent="0.25">
      <c r="D40" s="5">
        <v>121</v>
      </c>
      <c r="E40">
        <v>159</v>
      </c>
      <c r="F40">
        <v>161</v>
      </c>
      <c r="G40">
        <v>123</v>
      </c>
      <c r="H40">
        <v>143</v>
      </c>
      <c r="I40">
        <v>160</v>
      </c>
      <c r="J40">
        <v>144</v>
      </c>
      <c r="K40">
        <v>122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K40">
        <v>40</v>
      </c>
      <c r="AL40" s="59">
        <v>2.1166666666666702E-2</v>
      </c>
      <c r="AM40" s="59">
        <v>1.0583333333333301E-2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4:48" x14ac:dyDescent="0.25">
      <c r="D41" s="5">
        <v>123</v>
      </c>
      <c r="E41">
        <v>161</v>
      </c>
      <c r="F41">
        <v>163</v>
      </c>
      <c r="G41">
        <v>125</v>
      </c>
      <c r="H41">
        <v>144</v>
      </c>
      <c r="I41">
        <v>162</v>
      </c>
      <c r="J41">
        <v>145</v>
      </c>
      <c r="K41">
        <v>124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K41">
        <v>41</v>
      </c>
      <c r="AL41" s="59">
        <v>2.1166666666666702E-2</v>
      </c>
      <c r="AM41" s="59">
        <v>2.1166666666666702E-2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4:48" x14ac:dyDescent="0.25">
      <c r="D42" s="5">
        <v>125</v>
      </c>
      <c r="E42">
        <v>163</v>
      </c>
      <c r="F42">
        <v>165</v>
      </c>
      <c r="G42">
        <v>127</v>
      </c>
      <c r="H42">
        <v>145</v>
      </c>
      <c r="I42">
        <v>164</v>
      </c>
      <c r="J42">
        <v>146</v>
      </c>
      <c r="K42">
        <v>126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K42">
        <v>42</v>
      </c>
      <c r="AL42" s="59">
        <v>2.1166666666666702E-2</v>
      </c>
      <c r="AM42" s="59">
        <v>3.175E-2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4:48" x14ac:dyDescent="0.25">
      <c r="D43" s="5">
        <v>127</v>
      </c>
      <c r="E43">
        <v>165</v>
      </c>
      <c r="F43">
        <v>167</v>
      </c>
      <c r="G43">
        <v>129</v>
      </c>
      <c r="H43">
        <v>146</v>
      </c>
      <c r="I43">
        <v>166</v>
      </c>
      <c r="J43">
        <v>147</v>
      </c>
      <c r="K43">
        <v>128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K43">
        <v>43</v>
      </c>
      <c r="AL43" s="59">
        <v>2.1166666666666702E-2</v>
      </c>
      <c r="AM43" s="59">
        <v>4.2333333333333299E-2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4:48" x14ac:dyDescent="0.25">
      <c r="D44" s="5">
        <v>129</v>
      </c>
      <c r="E44">
        <v>167</v>
      </c>
      <c r="F44">
        <v>169</v>
      </c>
      <c r="G44">
        <v>131</v>
      </c>
      <c r="H44">
        <v>147</v>
      </c>
      <c r="I44">
        <v>168</v>
      </c>
      <c r="J44">
        <v>148</v>
      </c>
      <c r="K44">
        <v>130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K44">
        <v>44</v>
      </c>
      <c r="AL44" s="59">
        <v>2.1166666666666702E-2</v>
      </c>
      <c r="AM44" s="59">
        <v>5.2916666666666702E-2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4:48" x14ac:dyDescent="0.25">
      <c r="D45" s="5">
        <v>131</v>
      </c>
      <c r="E45">
        <v>169</v>
      </c>
      <c r="F45">
        <v>171</v>
      </c>
      <c r="G45">
        <v>133</v>
      </c>
      <c r="H45">
        <v>148</v>
      </c>
      <c r="I45">
        <v>170</v>
      </c>
      <c r="J45">
        <v>149</v>
      </c>
      <c r="K45">
        <v>132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K45">
        <v>45</v>
      </c>
      <c r="AL45" s="59">
        <v>2.1166666666666702E-2</v>
      </c>
      <c r="AM45" s="59">
        <v>6.3500000000000001E-2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4:48" x14ac:dyDescent="0.25">
      <c r="D46" s="5">
        <v>133</v>
      </c>
      <c r="E46">
        <v>171</v>
      </c>
      <c r="F46">
        <v>173</v>
      </c>
      <c r="G46">
        <v>135</v>
      </c>
      <c r="H46">
        <v>149</v>
      </c>
      <c r="I46">
        <v>172</v>
      </c>
      <c r="J46">
        <v>150</v>
      </c>
      <c r="K46">
        <v>134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K46">
        <v>46</v>
      </c>
      <c r="AL46" s="59">
        <v>2.1166666666666702E-2</v>
      </c>
      <c r="AM46" s="59">
        <v>7.4083333333333307E-2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4:48" x14ac:dyDescent="0.25">
      <c r="D47" s="5">
        <v>135</v>
      </c>
      <c r="E47">
        <v>173</v>
      </c>
      <c r="F47">
        <v>175</v>
      </c>
      <c r="G47">
        <v>137</v>
      </c>
      <c r="H47">
        <v>150</v>
      </c>
      <c r="I47">
        <v>174</v>
      </c>
      <c r="J47">
        <v>151</v>
      </c>
      <c r="K47">
        <v>136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K47">
        <v>47</v>
      </c>
      <c r="AL47" s="59">
        <v>2.1166666666666702E-2</v>
      </c>
      <c r="AM47" s="59">
        <v>8.4666666666666696E-2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4:48" x14ac:dyDescent="0.25">
      <c r="D48" s="5">
        <v>137</v>
      </c>
      <c r="E48">
        <v>175</v>
      </c>
      <c r="F48">
        <v>177</v>
      </c>
      <c r="G48">
        <v>139</v>
      </c>
      <c r="H48">
        <v>151</v>
      </c>
      <c r="I48">
        <v>176</v>
      </c>
      <c r="J48">
        <v>152</v>
      </c>
      <c r="K48">
        <v>138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K48">
        <v>48</v>
      </c>
      <c r="AL48" s="59">
        <v>2.1166666666666702E-2</v>
      </c>
      <c r="AM48" s="59">
        <v>9.5250000000000001E-2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4:48" x14ac:dyDescent="0.25">
      <c r="D49" s="5">
        <v>153</v>
      </c>
      <c r="E49">
        <v>191</v>
      </c>
      <c r="F49">
        <v>193</v>
      </c>
      <c r="G49">
        <v>155</v>
      </c>
      <c r="H49">
        <v>178</v>
      </c>
      <c r="I49">
        <v>192</v>
      </c>
      <c r="J49">
        <v>179</v>
      </c>
      <c r="K49">
        <v>154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K49">
        <v>49</v>
      </c>
      <c r="AL49" s="59">
        <v>2.1166666666666702E-2</v>
      </c>
      <c r="AM49" s="59">
        <v>0.105833333333333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4:48" x14ac:dyDescent="0.25">
      <c r="D50" s="5">
        <v>155</v>
      </c>
      <c r="E50">
        <v>193</v>
      </c>
      <c r="F50">
        <v>195</v>
      </c>
      <c r="G50">
        <v>157</v>
      </c>
      <c r="H50">
        <v>179</v>
      </c>
      <c r="I50">
        <v>194</v>
      </c>
      <c r="J50">
        <v>180</v>
      </c>
      <c r="K50">
        <v>156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K50">
        <v>50</v>
      </c>
      <c r="AL50" s="59">
        <v>2.1166666666666702E-2</v>
      </c>
      <c r="AM50" s="59">
        <v>0.116416666666667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4:48" x14ac:dyDescent="0.25">
      <c r="D51" s="5">
        <v>157</v>
      </c>
      <c r="E51">
        <v>195</v>
      </c>
      <c r="F51">
        <v>197</v>
      </c>
      <c r="G51">
        <v>159</v>
      </c>
      <c r="H51">
        <v>180</v>
      </c>
      <c r="I51">
        <v>196</v>
      </c>
      <c r="J51">
        <v>181</v>
      </c>
      <c r="K51">
        <v>158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K51">
        <v>51</v>
      </c>
      <c r="AL51" s="59">
        <v>2.1166666666666702E-2</v>
      </c>
      <c r="AM51" s="59">
        <v>0.127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4:48" x14ac:dyDescent="0.25">
      <c r="D52" s="5">
        <v>159</v>
      </c>
      <c r="E52">
        <v>197</v>
      </c>
      <c r="F52">
        <v>199</v>
      </c>
      <c r="G52">
        <v>161</v>
      </c>
      <c r="H52">
        <v>181</v>
      </c>
      <c r="I52">
        <v>198</v>
      </c>
      <c r="J52">
        <v>182</v>
      </c>
      <c r="K52">
        <v>160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K52">
        <v>52</v>
      </c>
      <c r="AL52" s="59">
        <v>2.1166666666666702E-2</v>
      </c>
      <c r="AM52" s="59">
        <v>0.137583333333333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4:48" x14ac:dyDescent="0.25">
      <c r="D53" s="5">
        <v>161</v>
      </c>
      <c r="E53">
        <v>199</v>
      </c>
      <c r="F53">
        <v>201</v>
      </c>
      <c r="G53">
        <v>163</v>
      </c>
      <c r="H53">
        <v>182</v>
      </c>
      <c r="I53">
        <v>200</v>
      </c>
      <c r="J53">
        <v>183</v>
      </c>
      <c r="K53">
        <v>162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K53">
        <v>53</v>
      </c>
      <c r="AL53" s="59">
        <v>2.1166666666666702E-2</v>
      </c>
      <c r="AM53" s="59">
        <v>0.148166666666667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4:48" x14ac:dyDescent="0.25">
      <c r="D54" s="5">
        <v>163</v>
      </c>
      <c r="E54">
        <v>201</v>
      </c>
      <c r="F54">
        <v>203</v>
      </c>
      <c r="G54">
        <v>165</v>
      </c>
      <c r="H54">
        <v>183</v>
      </c>
      <c r="I54">
        <v>202</v>
      </c>
      <c r="J54">
        <v>184</v>
      </c>
      <c r="K54">
        <v>164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K54">
        <v>54</v>
      </c>
      <c r="AL54" s="59">
        <v>2.1166666666666702E-2</v>
      </c>
      <c r="AM54" s="59">
        <v>0.15875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4:48" x14ac:dyDescent="0.25">
      <c r="D55" s="5">
        <v>165</v>
      </c>
      <c r="E55">
        <v>203</v>
      </c>
      <c r="F55">
        <v>205</v>
      </c>
      <c r="G55">
        <v>167</v>
      </c>
      <c r="H55">
        <v>184</v>
      </c>
      <c r="I55">
        <v>204</v>
      </c>
      <c r="J55">
        <v>185</v>
      </c>
      <c r="K55">
        <v>166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K55">
        <v>55</v>
      </c>
      <c r="AL55" s="59">
        <v>2.1166666666666702E-2</v>
      </c>
      <c r="AM55" s="59">
        <v>0.169333333333333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4:48" x14ac:dyDescent="0.25">
      <c r="D56" s="5">
        <v>167</v>
      </c>
      <c r="E56">
        <v>205</v>
      </c>
      <c r="F56">
        <v>207</v>
      </c>
      <c r="G56">
        <v>169</v>
      </c>
      <c r="H56">
        <v>185</v>
      </c>
      <c r="I56">
        <v>206</v>
      </c>
      <c r="J56">
        <v>186</v>
      </c>
      <c r="K56">
        <v>168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K56">
        <v>56</v>
      </c>
      <c r="AL56" s="59">
        <v>2.1166666666666702E-2</v>
      </c>
      <c r="AM56" s="59">
        <v>0.179916666666667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4:48" x14ac:dyDescent="0.25">
      <c r="D57" s="5">
        <v>169</v>
      </c>
      <c r="E57">
        <v>207</v>
      </c>
      <c r="F57">
        <v>209</v>
      </c>
      <c r="G57">
        <v>171</v>
      </c>
      <c r="H57">
        <v>186</v>
      </c>
      <c r="I57">
        <v>208</v>
      </c>
      <c r="J57">
        <v>187</v>
      </c>
      <c r="K57">
        <v>170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K57">
        <v>57</v>
      </c>
      <c r="AL57" s="59">
        <v>2.1166666666666702E-2</v>
      </c>
      <c r="AM57" s="59">
        <v>0.1905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4:48" x14ac:dyDescent="0.25">
      <c r="D58" s="5">
        <v>171</v>
      </c>
      <c r="E58">
        <v>209</v>
      </c>
      <c r="F58">
        <v>211</v>
      </c>
      <c r="G58">
        <v>173</v>
      </c>
      <c r="H58">
        <v>187</v>
      </c>
      <c r="I58">
        <v>210</v>
      </c>
      <c r="J58">
        <v>188</v>
      </c>
      <c r="K58">
        <v>172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K58">
        <v>58</v>
      </c>
      <c r="AL58" s="59">
        <v>2.1166666666666702E-2</v>
      </c>
      <c r="AM58" s="59">
        <v>0.201083333333333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4:48" x14ac:dyDescent="0.25">
      <c r="D59" s="5">
        <v>173</v>
      </c>
      <c r="E59">
        <v>211</v>
      </c>
      <c r="F59">
        <v>213</v>
      </c>
      <c r="G59">
        <v>175</v>
      </c>
      <c r="H59">
        <v>188</v>
      </c>
      <c r="I59">
        <v>212</v>
      </c>
      <c r="J59">
        <v>189</v>
      </c>
      <c r="K59">
        <v>174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K59">
        <v>59</v>
      </c>
      <c r="AL59" s="59">
        <v>2.1166666666666702E-2</v>
      </c>
      <c r="AM59" s="59">
        <v>0.211666666666667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4:48" x14ac:dyDescent="0.25">
      <c r="D60" s="5">
        <v>175</v>
      </c>
      <c r="E60">
        <v>213</v>
      </c>
      <c r="F60">
        <v>215</v>
      </c>
      <c r="G60">
        <v>177</v>
      </c>
      <c r="H60">
        <v>189</v>
      </c>
      <c r="I60">
        <v>214</v>
      </c>
      <c r="J60">
        <v>190</v>
      </c>
      <c r="K60">
        <v>176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K60">
        <v>60</v>
      </c>
      <c r="AL60" s="59">
        <v>2.1166666666666702E-2</v>
      </c>
      <c r="AM60" s="59">
        <v>0.22225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4:48" x14ac:dyDescent="0.25">
      <c r="D61" s="5">
        <v>191</v>
      </c>
      <c r="E61">
        <v>229</v>
      </c>
      <c r="F61">
        <v>231</v>
      </c>
      <c r="G61">
        <v>193</v>
      </c>
      <c r="H61">
        <v>216</v>
      </c>
      <c r="I61">
        <v>230</v>
      </c>
      <c r="J61">
        <v>217</v>
      </c>
      <c r="K61">
        <v>192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K61">
        <v>61</v>
      </c>
      <c r="AL61" s="59">
        <v>2.1166666666666702E-2</v>
      </c>
      <c r="AM61" s="59">
        <v>0.232833333333333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4:48" x14ac:dyDescent="0.25">
      <c r="D62" s="5">
        <v>193</v>
      </c>
      <c r="E62">
        <v>231</v>
      </c>
      <c r="F62">
        <v>233</v>
      </c>
      <c r="G62">
        <v>195</v>
      </c>
      <c r="H62">
        <v>217</v>
      </c>
      <c r="I62">
        <v>232</v>
      </c>
      <c r="J62">
        <v>218</v>
      </c>
      <c r="K62">
        <v>194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K62">
        <v>62</v>
      </c>
      <c r="AL62" s="59">
        <v>2.1166666666666702E-2</v>
      </c>
      <c r="AM62" s="59">
        <v>0.243416666666667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4:48" x14ac:dyDescent="0.25">
      <c r="D63" s="5">
        <v>195</v>
      </c>
      <c r="E63">
        <v>233</v>
      </c>
      <c r="F63">
        <v>235</v>
      </c>
      <c r="G63">
        <v>197</v>
      </c>
      <c r="H63">
        <v>218</v>
      </c>
      <c r="I63">
        <v>234</v>
      </c>
      <c r="J63">
        <v>219</v>
      </c>
      <c r="K63">
        <v>196</v>
      </c>
      <c r="L63">
        <v>1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K63">
        <v>63</v>
      </c>
      <c r="AL63" s="59">
        <v>2.1166666666666702E-2</v>
      </c>
      <c r="AM63" s="59">
        <v>0.254</v>
      </c>
      <c r="AN63">
        <v>0</v>
      </c>
      <c r="AO63">
        <v>1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</row>
    <row r="64" spans="4:48" x14ac:dyDescent="0.25">
      <c r="D64" s="5">
        <v>197</v>
      </c>
      <c r="E64">
        <v>235</v>
      </c>
      <c r="F64">
        <v>237</v>
      </c>
      <c r="G64">
        <v>199</v>
      </c>
      <c r="H64">
        <v>219</v>
      </c>
      <c r="I64">
        <v>236</v>
      </c>
      <c r="J64">
        <v>220</v>
      </c>
      <c r="K64">
        <v>198</v>
      </c>
      <c r="L64">
        <v>1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K64">
        <v>64</v>
      </c>
      <c r="AL64" s="59">
        <v>3.175E-2</v>
      </c>
      <c r="AM64" s="59">
        <v>0</v>
      </c>
      <c r="AN64">
        <v>0</v>
      </c>
      <c r="AO64">
        <v>1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</row>
    <row r="65" spans="4:48" x14ac:dyDescent="0.25">
      <c r="D65" s="5">
        <v>199</v>
      </c>
      <c r="E65">
        <v>237</v>
      </c>
      <c r="F65">
        <v>239</v>
      </c>
      <c r="G65">
        <v>201</v>
      </c>
      <c r="H65">
        <v>220</v>
      </c>
      <c r="I65">
        <v>238</v>
      </c>
      <c r="J65">
        <v>221</v>
      </c>
      <c r="K65">
        <v>200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K65">
        <v>65</v>
      </c>
      <c r="AL65" s="59">
        <v>3.175E-2</v>
      </c>
      <c r="AM65" s="59">
        <v>2.1166666666666702E-2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4:48" x14ac:dyDescent="0.25">
      <c r="D66" s="5">
        <v>201</v>
      </c>
      <c r="E66">
        <v>239</v>
      </c>
      <c r="F66">
        <v>241</v>
      </c>
      <c r="G66">
        <v>203</v>
      </c>
      <c r="H66">
        <v>221</v>
      </c>
      <c r="I66">
        <v>240</v>
      </c>
      <c r="J66">
        <v>222</v>
      </c>
      <c r="K66">
        <v>202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K66">
        <v>66</v>
      </c>
      <c r="AL66" s="59">
        <v>3.175E-2</v>
      </c>
      <c r="AM66" s="59">
        <v>4.2333333333333299E-2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4:48" x14ac:dyDescent="0.25">
      <c r="D67" s="5">
        <v>203</v>
      </c>
      <c r="E67">
        <v>241</v>
      </c>
      <c r="F67">
        <v>243</v>
      </c>
      <c r="G67">
        <v>205</v>
      </c>
      <c r="H67">
        <v>222</v>
      </c>
      <c r="I67">
        <v>242</v>
      </c>
      <c r="J67">
        <v>223</v>
      </c>
      <c r="K67">
        <v>204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K67">
        <v>67</v>
      </c>
      <c r="AL67" s="59">
        <v>3.175E-2</v>
      </c>
      <c r="AM67" s="59">
        <v>6.3500000000000001E-2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4:48" x14ac:dyDescent="0.25">
      <c r="D68" s="5">
        <v>205</v>
      </c>
      <c r="E68">
        <v>243</v>
      </c>
      <c r="F68">
        <v>245</v>
      </c>
      <c r="G68">
        <v>207</v>
      </c>
      <c r="H68">
        <v>223</v>
      </c>
      <c r="I68">
        <v>244</v>
      </c>
      <c r="J68">
        <v>224</v>
      </c>
      <c r="K68">
        <v>206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K68">
        <v>68</v>
      </c>
      <c r="AL68" s="59">
        <v>3.175E-2</v>
      </c>
      <c r="AM68" s="59">
        <v>8.4666666666666696E-2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4:48" x14ac:dyDescent="0.25">
      <c r="D69" s="5">
        <v>207</v>
      </c>
      <c r="E69">
        <v>245</v>
      </c>
      <c r="F69">
        <v>247</v>
      </c>
      <c r="G69">
        <v>209</v>
      </c>
      <c r="H69">
        <v>224</v>
      </c>
      <c r="I69">
        <v>246</v>
      </c>
      <c r="J69">
        <v>225</v>
      </c>
      <c r="K69">
        <v>208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K69">
        <v>69</v>
      </c>
      <c r="AL69" s="59">
        <v>3.175E-2</v>
      </c>
      <c r="AM69" s="59">
        <v>0.105833333333333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4:48" x14ac:dyDescent="0.25">
      <c r="D70" s="5">
        <v>209</v>
      </c>
      <c r="E70">
        <v>247</v>
      </c>
      <c r="F70">
        <v>249</v>
      </c>
      <c r="G70">
        <v>211</v>
      </c>
      <c r="H70">
        <v>225</v>
      </c>
      <c r="I70">
        <v>248</v>
      </c>
      <c r="J70">
        <v>226</v>
      </c>
      <c r="K70">
        <v>210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K70">
        <v>70</v>
      </c>
      <c r="AL70" s="59">
        <v>3.175E-2</v>
      </c>
      <c r="AM70" s="59">
        <v>0.127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4:48" x14ac:dyDescent="0.25">
      <c r="D71" s="5">
        <v>211</v>
      </c>
      <c r="E71">
        <v>249</v>
      </c>
      <c r="F71">
        <v>251</v>
      </c>
      <c r="G71">
        <v>213</v>
      </c>
      <c r="H71">
        <v>226</v>
      </c>
      <c r="I71">
        <v>250</v>
      </c>
      <c r="J71">
        <v>227</v>
      </c>
      <c r="K71">
        <v>212</v>
      </c>
      <c r="L71">
        <v>1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K71">
        <v>71</v>
      </c>
      <c r="AL71" s="59">
        <v>3.175E-2</v>
      </c>
      <c r="AM71" s="59">
        <v>0.148166666666667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4:48" x14ac:dyDescent="0.25">
      <c r="D72" s="5">
        <v>213</v>
      </c>
      <c r="E72">
        <v>251</v>
      </c>
      <c r="F72">
        <v>253</v>
      </c>
      <c r="G72">
        <v>215</v>
      </c>
      <c r="H72">
        <v>227</v>
      </c>
      <c r="I72">
        <v>252</v>
      </c>
      <c r="J72">
        <v>228</v>
      </c>
      <c r="K72">
        <v>214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K72">
        <v>72</v>
      </c>
      <c r="AL72" s="59">
        <v>3.175E-2</v>
      </c>
      <c r="AM72" s="59">
        <v>0.169333333333333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4:48" x14ac:dyDescent="0.25">
      <c r="D73" s="5">
        <v>229</v>
      </c>
      <c r="E73">
        <v>267</v>
      </c>
      <c r="F73">
        <v>269</v>
      </c>
      <c r="G73">
        <v>231</v>
      </c>
      <c r="H73">
        <v>254</v>
      </c>
      <c r="I73">
        <v>268</v>
      </c>
      <c r="J73">
        <v>255</v>
      </c>
      <c r="K73">
        <v>230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K73">
        <v>73</v>
      </c>
      <c r="AL73" s="59">
        <v>3.175E-2</v>
      </c>
      <c r="AM73" s="59">
        <v>0.1905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4:48" x14ac:dyDescent="0.25">
      <c r="D74" s="5">
        <v>231</v>
      </c>
      <c r="E74">
        <v>269</v>
      </c>
      <c r="F74">
        <v>271</v>
      </c>
      <c r="G74">
        <v>233</v>
      </c>
      <c r="H74">
        <v>255</v>
      </c>
      <c r="I74">
        <v>270</v>
      </c>
      <c r="J74">
        <v>256</v>
      </c>
      <c r="K74">
        <v>232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K74">
        <v>74</v>
      </c>
      <c r="AL74" s="59">
        <v>3.175E-2</v>
      </c>
      <c r="AM74" s="59">
        <v>0.211666666666667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4:48" x14ac:dyDescent="0.25">
      <c r="D75" s="5">
        <v>233</v>
      </c>
      <c r="E75">
        <v>271</v>
      </c>
      <c r="F75">
        <v>273</v>
      </c>
      <c r="G75">
        <v>235</v>
      </c>
      <c r="H75">
        <v>256</v>
      </c>
      <c r="I75">
        <v>272</v>
      </c>
      <c r="J75">
        <v>257</v>
      </c>
      <c r="K75">
        <v>234</v>
      </c>
      <c r="L75">
        <v>1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K75">
        <v>75</v>
      </c>
      <c r="AL75" s="59">
        <v>3.175E-2</v>
      </c>
      <c r="AM75" s="59">
        <v>0.232833333333333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4:48" x14ac:dyDescent="0.25">
      <c r="D76" s="5">
        <v>235</v>
      </c>
      <c r="E76">
        <v>273</v>
      </c>
      <c r="F76">
        <v>275</v>
      </c>
      <c r="G76">
        <v>237</v>
      </c>
      <c r="H76">
        <v>257</v>
      </c>
      <c r="I76">
        <v>274</v>
      </c>
      <c r="J76">
        <v>258</v>
      </c>
      <c r="K76">
        <v>236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K76">
        <v>76</v>
      </c>
      <c r="AL76" s="59">
        <v>3.175E-2</v>
      </c>
      <c r="AM76" s="59">
        <v>0.254</v>
      </c>
      <c r="AN76">
        <v>0</v>
      </c>
      <c r="AO76">
        <v>1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</row>
    <row r="77" spans="4:48" x14ac:dyDescent="0.25">
      <c r="D77" s="5">
        <v>237</v>
      </c>
      <c r="E77">
        <v>275</v>
      </c>
      <c r="F77">
        <v>277</v>
      </c>
      <c r="G77">
        <v>239</v>
      </c>
      <c r="H77">
        <v>258</v>
      </c>
      <c r="I77">
        <v>276</v>
      </c>
      <c r="J77">
        <v>259</v>
      </c>
      <c r="K77">
        <v>238</v>
      </c>
      <c r="L77">
        <v>1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K77">
        <v>77</v>
      </c>
      <c r="AL77" s="59">
        <v>4.2333333333333299E-2</v>
      </c>
      <c r="AM77" s="59">
        <v>0</v>
      </c>
      <c r="AN77">
        <v>0</v>
      </c>
      <c r="AO77">
        <v>1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</row>
    <row r="78" spans="4:48" x14ac:dyDescent="0.25">
      <c r="D78" s="5">
        <v>239</v>
      </c>
      <c r="E78">
        <v>277</v>
      </c>
      <c r="F78">
        <v>279</v>
      </c>
      <c r="G78">
        <v>241</v>
      </c>
      <c r="H78">
        <v>259</v>
      </c>
      <c r="I78">
        <v>278</v>
      </c>
      <c r="J78">
        <v>260</v>
      </c>
      <c r="K78">
        <v>240</v>
      </c>
      <c r="L78">
        <v>1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K78">
        <v>78</v>
      </c>
      <c r="AL78" s="59">
        <v>4.2333333333333299E-2</v>
      </c>
      <c r="AM78" s="59">
        <v>1.0583333333333301E-2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4:48" x14ac:dyDescent="0.25">
      <c r="D79" s="5">
        <v>241</v>
      </c>
      <c r="E79">
        <v>279</v>
      </c>
      <c r="F79">
        <v>281</v>
      </c>
      <c r="G79">
        <v>243</v>
      </c>
      <c r="H79">
        <v>260</v>
      </c>
      <c r="I79">
        <v>280</v>
      </c>
      <c r="J79">
        <v>261</v>
      </c>
      <c r="K79">
        <v>242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K79">
        <v>79</v>
      </c>
      <c r="AL79" s="59">
        <v>4.2333333333333299E-2</v>
      </c>
      <c r="AM79" s="59">
        <v>2.1166666666666702E-2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4:48" x14ac:dyDescent="0.25">
      <c r="D80" s="5">
        <v>243</v>
      </c>
      <c r="E80">
        <v>281</v>
      </c>
      <c r="F80">
        <v>283</v>
      </c>
      <c r="G80">
        <v>245</v>
      </c>
      <c r="H80">
        <v>261</v>
      </c>
      <c r="I80">
        <v>282</v>
      </c>
      <c r="J80">
        <v>262</v>
      </c>
      <c r="K80">
        <v>244</v>
      </c>
      <c r="L80">
        <v>1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K80">
        <v>80</v>
      </c>
      <c r="AL80" s="59">
        <v>4.2333333333333299E-2</v>
      </c>
      <c r="AM80" s="59">
        <v>3.175E-2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4:48" x14ac:dyDescent="0.25">
      <c r="D81" s="5">
        <v>245</v>
      </c>
      <c r="E81">
        <v>283</v>
      </c>
      <c r="F81">
        <v>285</v>
      </c>
      <c r="G81">
        <v>247</v>
      </c>
      <c r="H81">
        <v>262</v>
      </c>
      <c r="I81">
        <v>284</v>
      </c>
      <c r="J81">
        <v>263</v>
      </c>
      <c r="K81">
        <v>246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K81">
        <v>81</v>
      </c>
      <c r="AL81" s="59">
        <v>4.2333333333333299E-2</v>
      </c>
      <c r="AM81" s="59">
        <v>4.2333333333333299E-2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4:48" x14ac:dyDescent="0.25">
      <c r="D82" s="5">
        <v>247</v>
      </c>
      <c r="E82">
        <v>285</v>
      </c>
      <c r="F82">
        <v>287</v>
      </c>
      <c r="G82">
        <v>249</v>
      </c>
      <c r="H82">
        <v>263</v>
      </c>
      <c r="I82">
        <v>286</v>
      </c>
      <c r="J82">
        <v>264</v>
      </c>
      <c r="K82">
        <v>248</v>
      </c>
      <c r="L82">
        <v>1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K82">
        <v>82</v>
      </c>
      <c r="AL82" s="59">
        <v>4.2333333333333299E-2</v>
      </c>
      <c r="AM82" s="59">
        <v>5.2916666666666702E-2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4:48" x14ac:dyDescent="0.25">
      <c r="D83" s="5">
        <v>249</v>
      </c>
      <c r="E83">
        <v>287</v>
      </c>
      <c r="F83">
        <v>289</v>
      </c>
      <c r="G83">
        <v>251</v>
      </c>
      <c r="H83">
        <v>264</v>
      </c>
      <c r="I83">
        <v>288</v>
      </c>
      <c r="J83">
        <v>265</v>
      </c>
      <c r="K83">
        <v>250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K83">
        <v>83</v>
      </c>
      <c r="AL83" s="59">
        <v>4.2333333333333299E-2</v>
      </c>
      <c r="AM83" s="59">
        <v>6.3500000000000001E-2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4:48" x14ac:dyDescent="0.25">
      <c r="D84" s="5">
        <v>251</v>
      </c>
      <c r="E84">
        <v>289</v>
      </c>
      <c r="F84">
        <v>291</v>
      </c>
      <c r="G84">
        <v>253</v>
      </c>
      <c r="H84">
        <v>265</v>
      </c>
      <c r="I84">
        <v>290</v>
      </c>
      <c r="J84">
        <v>266</v>
      </c>
      <c r="K84">
        <v>252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K84">
        <v>84</v>
      </c>
      <c r="AL84" s="59">
        <v>4.2333333333333299E-2</v>
      </c>
      <c r="AM84" s="59">
        <v>7.4083333333333307E-2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4:48" x14ac:dyDescent="0.25">
      <c r="D85" s="5">
        <v>267</v>
      </c>
      <c r="E85">
        <v>305</v>
      </c>
      <c r="F85">
        <v>307</v>
      </c>
      <c r="G85">
        <v>269</v>
      </c>
      <c r="H85">
        <v>292</v>
      </c>
      <c r="I85">
        <v>306</v>
      </c>
      <c r="J85">
        <v>293</v>
      </c>
      <c r="K85">
        <v>268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K85">
        <v>85</v>
      </c>
      <c r="AL85" s="59">
        <v>4.2333333333333299E-2</v>
      </c>
      <c r="AM85" s="59">
        <v>8.4666666666666696E-2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4:48" x14ac:dyDescent="0.25">
      <c r="D86" s="5">
        <v>269</v>
      </c>
      <c r="E86">
        <v>307</v>
      </c>
      <c r="F86">
        <v>309</v>
      </c>
      <c r="G86">
        <v>271</v>
      </c>
      <c r="H86">
        <v>293</v>
      </c>
      <c r="I86">
        <v>308</v>
      </c>
      <c r="J86">
        <v>294</v>
      </c>
      <c r="K86">
        <v>270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K86">
        <v>86</v>
      </c>
      <c r="AL86" s="59">
        <v>4.2333333333333299E-2</v>
      </c>
      <c r="AM86" s="59">
        <v>9.5250000000000001E-2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4:48" x14ac:dyDescent="0.25">
      <c r="D87" s="5">
        <v>271</v>
      </c>
      <c r="E87">
        <v>309</v>
      </c>
      <c r="F87">
        <v>311</v>
      </c>
      <c r="G87">
        <v>273</v>
      </c>
      <c r="H87">
        <v>294</v>
      </c>
      <c r="I87">
        <v>310</v>
      </c>
      <c r="J87">
        <v>295</v>
      </c>
      <c r="K87">
        <v>272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K87">
        <v>87</v>
      </c>
      <c r="AL87" s="59">
        <v>4.2333333333333299E-2</v>
      </c>
      <c r="AM87" s="59">
        <v>0.105833333333333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4:48" x14ac:dyDescent="0.25">
      <c r="D88" s="5">
        <v>273</v>
      </c>
      <c r="E88">
        <v>311</v>
      </c>
      <c r="F88">
        <v>313</v>
      </c>
      <c r="G88">
        <v>275</v>
      </c>
      <c r="H88">
        <v>295</v>
      </c>
      <c r="I88">
        <v>312</v>
      </c>
      <c r="J88">
        <v>296</v>
      </c>
      <c r="K88">
        <v>274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K88">
        <v>88</v>
      </c>
      <c r="AL88" s="59">
        <v>4.2333333333333299E-2</v>
      </c>
      <c r="AM88" s="59">
        <v>0.116416666666667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4:48" x14ac:dyDescent="0.25">
      <c r="D89" s="5">
        <v>275</v>
      </c>
      <c r="E89">
        <v>313</v>
      </c>
      <c r="F89">
        <v>315</v>
      </c>
      <c r="G89">
        <v>277</v>
      </c>
      <c r="H89">
        <v>296</v>
      </c>
      <c r="I89">
        <v>314</v>
      </c>
      <c r="J89">
        <v>297</v>
      </c>
      <c r="K89">
        <v>276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K89">
        <v>89</v>
      </c>
      <c r="AL89" s="59">
        <v>4.2333333333333299E-2</v>
      </c>
      <c r="AM89" s="59">
        <v>0.127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4:48" x14ac:dyDescent="0.25">
      <c r="D90" s="5">
        <v>277</v>
      </c>
      <c r="E90">
        <v>315</v>
      </c>
      <c r="F90">
        <v>317</v>
      </c>
      <c r="G90">
        <v>279</v>
      </c>
      <c r="H90">
        <v>297</v>
      </c>
      <c r="I90">
        <v>316</v>
      </c>
      <c r="J90">
        <v>298</v>
      </c>
      <c r="K90">
        <v>278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K90">
        <v>90</v>
      </c>
      <c r="AL90" s="59">
        <v>4.2333333333333299E-2</v>
      </c>
      <c r="AM90" s="59">
        <v>0.137583333333333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4:48" x14ac:dyDescent="0.25">
      <c r="D91" s="5">
        <v>279</v>
      </c>
      <c r="E91">
        <v>317</v>
      </c>
      <c r="F91">
        <v>319</v>
      </c>
      <c r="G91">
        <v>281</v>
      </c>
      <c r="H91">
        <v>298</v>
      </c>
      <c r="I91">
        <v>318</v>
      </c>
      <c r="J91">
        <v>299</v>
      </c>
      <c r="K91">
        <v>280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K91">
        <v>91</v>
      </c>
      <c r="AL91" s="59">
        <v>4.2333333333333299E-2</v>
      </c>
      <c r="AM91" s="59">
        <v>0.148166666666667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4:48" x14ac:dyDescent="0.25">
      <c r="D92" s="5">
        <v>281</v>
      </c>
      <c r="E92">
        <v>319</v>
      </c>
      <c r="F92">
        <v>321</v>
      </c>
      <c r="G92">
        <v>283</v>
      </c>
      <c r="H92">
        <v>299</v>
      </c>
      <c r="I92">
        <v>320</v>
      </c>
      <c r="J92">
        <v>300</v>
      </c>
      <c r="K92">
        <v>282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K92">
        <v>92</v>
      </c>
      <c r="AL92" s="59">
        <v>4.2333333333333299E-2</v>
      </c>
      <c r="AM92" s="59">
        <v>0.15875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4:48" x14ac:dyDescent="0.25">
      <c r="D93" s="5">
        <v>283</v>
      </c>
      <c r="E93">
        <v>321</v>
      </c>
      <c r="F93">
        <v>323</v>
      </c>
      <c r="G93">
        <v>285</v>
      </c>
      <c r="H93">
        <v>300</v>
      </c>
      <c r="I93">
        <v>322</v>
      </c>
      <c r="J93">
        <v>301</v>
      </c>
      <c r="K93">
        <v>284</v>
      </c>
      <c r="L93">
        <v>1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K93">
        <v>93</v>
      </c>
      <c r="AL93" s="59">
        <v>4.2333333333333299E-2</v>
      </c>
      <c r="AM93" s="59">
        <v>0.169333333333333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4:48" x14ac:dyDescent="0.25">
      <c r="D94" s="5">
        <v>285</v>
      </c>
      <c r="E94">
        <v>323</v>
      </c>
      <c r="F94">
        <v>325</v>
      </c>
      <c r="G94">
        <v>287</v>
      </c>
      <c r="H94">
        <v>301</v>
      </c>
      <c r="I94">
        <v>324</v>
      </c>
      <c r="J94">
        <v>302</v>
      </c>
      <c r="K94">
        <v>286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K94">
        <v>94</v>
      </c>
      <c r="AL94" s="59">
        <v>4.2333333333333299E-2</v>
      </c>
      <c r="AM94" s="59">
        <v>0.179916666666667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4:48" x14ac:dyDescent="0.25">
      <c r="D95" s="5">
        <v>287</v>
      </c>
      <c r="E95">
        <v>325</v>
      </c>
      <c r="F95">
        <v>327</v>
      </c>
      <c r="G95">
        <v>289</v>
      </c>
      <c r="H95">
        <v>302</v>
      </c>
      <c r="I95">
        <v>326</v>
      </c>
      <c r="J95">
        <v>303</v>
      </c>
      <c r="K95">
        <v>288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K95">
        <v>95</v>
      </c>
      <c r="AL95" s="59">
        <v>4.2333333333333299E-2</v>
      </c>
      <c r="AM95" s="59">
        <v>0.1905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4:48" x14ac:dyDescent="0.25">
      <c r="D96" s="5">
        <v>289</v>
      </c>
      <c r="E96">
        <v>327</v>
      </c>
      <c r="F96">
        <v>329</v>
      </c>
      <c r="G96">
        <v>291</v>
      </c>
      <c r="H96">
        <v>303</v>
      </c>
      <c r="I96">
        <v>328</v>
      </c>
      <c r="J96">
        <v>304</v>
      </c>
      <c r="K96">
        <v>290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K96">
        <v>96</v>
      </c>
      <c r="AL96" s="59">
        <v>4.2333333333333299E-2</v>
      </c>
      <c r="AM96" s="59">
        <v>0.201083333333333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4:48" x14ac:dyDescent="0.25">
      <c r="D97" s="5">
        <v>305</v>
      </c>
      <c r="E97">
        <v>343</v>
      </c>
      <c r="F97">
        <v>345</v>
      </c>
      <c r="G97">
        <v>307</v>
      </c>
      <c r="H97">
        <v>330</v>
      </c>
      <c r="I97">
        <v>344</v>
      </c>
      <c r="J97">
        <v>331</v>
      </c>
      <c r="K97">
        <v>306</v>
      </c>
      <c r="L97">
        <v>1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K97">
        <v>97</v>
      </c>
      <c r="AL97" s="59">
        <v>4.2333333333333299E-2</v>
      </c>
      <c r="AM97" s="59">
        <v>0.211666666666667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4:48" x14ac:dyDescent="0.25">
      <c r="D98" s="5">
        <v>307</v>
      </c>
      <c r="E98">
        <v>345</v>
      </c>
      <c r="F98">
        <v>347</v>
      </c>
      <c r="G98">
        <v>309</v>
      </c>
      <c r="H98">
        <v>331</v>
      </c>
      <c r="I98">
        <v>346</v>
      </c>
      <c r="J98">
        <v>332</v>
      </c>
      <c r="K98">
        <v>308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K98">
        <v>98</v>
      </c>
      <c r="AL98" s="59">
        <v>4.2333333333333299E-2</v>
      </c>
      <c r="AM98" s="59">
        <v>0.22225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4:48" x14ac:dyDescent="0.25">
      <c r="D99" s="5">
        <v>309</v>
      </c>
      <c r="E99">
        <v>347</v>
      </c>
      <c r="F99">
        <v>349</v>
      </c>
      <c r="G99">
        <v>311</v>
      </c>
      <c r="H99">
        <v>332</v>
      </c>
      <c r="I99">
        <v>348</v>
      </c>
      <c r="J99">
        <v>333</v>
      </c>
      <c r="K99">
        <v>310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K99">
        <v>99</v>
      </c>
      <c r="AL99" s="59">
        <v>4.2333333333333299E-2</v>
      </c>
      <c r="AM99" s="59">
        <v>0.232833333333333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4:48" x14ac:dyDescent="0.25">
      <c r="D100" s="5">
        <v>311</v>
      </c>
      <c r="E100">
        <v>349</v>
      </c>
      <c r="F100">
        <v>351</v>
      </c>
      <c r="G100">
        <v>313</v>
      </c>
      <c r="H100">
        <v>333</v>
      </c>
      <c r="I100">
        <v>350</v>
      </c>
      <c r="J100">
        <v>334</v>
      </c>
      <c r="K100">
        <v>312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K100">
        <v>100</v>
      </c>
      <c r="AL100" s="59">
        <v>4.2333333333333299E-2</v>
      </c>
      <c r="AM100" s="59">
        <v>0.243416666666667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4:48" x14ac:dyDescent="0.25">
      <c r="D101" s="5">
        <v>313</v>
      </c>
      <c r="E101">
        <v>351</v>
      </c>
      <c r="F101">
        <v>353</v>
      </c>
      <c r="G101">
        <v>315</v>
      </c>
      <c r="H101">
        <v>334</v>
      </c>
      <c r="I101">
        <v>352</v>
      </c>
      <c r="J101">
        <v>335</v>
      </c>
      <c r="K101">
        <v>314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K101">
        <v>101</v>
      </c>
      <c r="AL101" s="59">
        <v>4.2333333333333299E-2</v>
      </c>
      <c r="AM101" s="59">
        <v>0.254</v>
      </c>
      <c r="AN101">
        <v>0</v>
      </c>
      <c r="AO101">
        <v>1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0</v>
      </c>
    </row>
    <row r="102" spans="4:48" x14ac:dyDescent="0.25">
      <c r="D102" s="5">
        <v>315</v>
      </c>
      <c r="E102">
        <v>353</v>
      </c>
      <c r="F102">
        <v>355</v>
      </c>
      <c r="G102">
        <v>317</v>
      </c>
      <c r="H102">
        <v>335</v>
      </c>
      <c r="I102">
        <v>354</v>
      </c>
      <c r="J102">
        <v>336</v>
      </c>
      <c r="K102">
        <v>316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K102">
        <v>102</v>
      </c>
      <c r="AL102" s="59">
        <v>5.2916666666666702E-2</v>
      </c>
      <c r="AM102" s="59">
        <v>0</v>
      </c>
      <c r="AN102">
        <v>0</v>
      </c>
      <c r="AO102">
        <v>1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>
        <v>0</v>
      </c>
    </row>
    <row r="103" spans="4:48" x14ac:dyDescent="0.25">
      <c r="D103" s="5">
        <v>317</v>
      </c>
      <c r="E103">
        <v>355</v>
      </c>
      <c r="F103">
        <v>357</v>
      </c>
      <c r="G103">
        <v>319</v>
      </c>
      <c r="H103">
        <v>336</v>
      </c>
      <c r="I103">
        <v>356</v>
      </c>
      <c r="J103">
        <v>337</v>
      </c>
      <c r="K103">
        <v>318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K103">
        <v>103</v>
      </c>
      <c r="AL103" s="59">
        <v>5.2916666666666702E-2</v>
      </c>
      <c r="AM103" s="59">
        <v>2.1166666666666702E-2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4:48" x14ac:dyDescent="0.25">
      <c r="D104" s="5">
        <v>319</v>
      </c>
      <c r="E104">
        <v>357</v>
      </c>
      <c r="F104">
        <v>359</v>
      </c>
      <c r="G104">
        <v>321</v>
      </c>
      <c r="H104">
        <v>337</v>
      </c>
      <c r="I104">
        <v>358</v>
      </c>
      <c r="J104">
        <v>338</v>
      </c>
      <c r="K104">
        <v>320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K104">
        <v>104</v>
      </c>
      <c r="AL104" s="59">
        <v>5.2916666666666702E-2</v>
      </c>
      <c r="AM104" s="59">
        <v>4.2333333333333299E-2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4:48" x14ac:dyDescent="0.25">
      <c r="D105" s="5">
        <v>321</v>
      </c>
      <c r="E105">
        <v>359</v>
      </c>
      <c r="F105">
        <v>361</v>
      </c>
      <c r="G105">
        <v>323</v>
      </c>
      <c r="H105">
        <v>338</v>
      </c>
      <c r="I105">
        <v>360</v>
      </c>
      <c r="J105">
        <v>339</v>
      </c>
      <c r="K105">
        <v>322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K105">
        <v>105</v>
      </c>
      <c r="AL105" s="59">
        <v>5.2916666666666702E-2</v>
      </c>
      <c r="AM105" s="59">
        <v>6.3500000000000001E-2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4:48" x14ac:dyDescent="0.25">
      <c r="D106" s="5">
        <v>323</v>
      </c>
      <c r="E106">
        <v>361</v>
      </c>
      <c r="F106">
        <v>363</v>
      </c>
      <c r="G106">
        <v>325</v>
      </c>
      <c r="H106">
        <v>339</v>
      </c>
      <c r="I106">
        <v>362</v>
      </c>
      <c r="J106">
        <v>340</v>
      </c>
      <c r="K106">
        <v>324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K106">
        <v>106</v>
      </c>
      <c r="AL106" s="59">
        <v>5.2916666666666702E-2</v>
      </c>
      <c r="AM106" s="59">
        <v>8.4666666666666696E-2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4:48" x14ac:dyDescent="0.25">
      <c r="D107" s="5">
        <v>325</v>
      </c>
      <c r="E107">
        <v>363</v>
      </c>
      <c r="F107">
        <v>365</v>
      </c>
      <c r="G107">
        <v>327</v>
      </c>
      <c r="H107">
        <v>340</v>
      </c>
      <c r="I107">
        <v>364</v>
      </c>
      <c r="J107">
        <v>341</v>
      </c>
      <c r="K107">
        <v>326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K107">
        <v>107</v>
      </c>
      <c r="AL107" s="59">
        <v>5.2916666666666702E-2</v>
      </c>
      <c r="AM107" s="59">
        <v>0.105833333333333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4:48" x14ac:dyDescent="0.25">
      <c r="D108" s="5">
        <v>327</v>
      </c>
      <c r="E108">
        <v>365</v>
      </c>
      <c r="F108">
        <v>367</v>
      </c>
      <c r="G108">
        <v>329</v>
      </c>
      <c r="H108">
        <v>341</v>
      </c>
      <c r="I108">
        <v>366</v>
      </c>
      <c r="J108">
        <v>342</v>
      </c>
      <c r="K108">
        <v>328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K108">
        <v>108</v>
      </c>
      <c r="AL108" s="59">
        <v>5.2916666666666702E-2</v>
      </c>
      <c r="AM108" s="59">
        <v>0.127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4:48" x14ac:dyDescent="0.25">
      <c r="D109" s="5">
        <v>343</v>
      </c>
      <c r="E109">
        <v>381</v>
      </c>
      <c r="F109">
        <v>383</v>
      </c>
      <c r="G109">
        <v>345</v>
      </c>
      <c r="H109">
        <v>368</v>
      </c>
      <c r="I109">
        <v>382</v>
      </c>
      <c r="J109">
        <v>369</v>
      </c>
      <c r="K109">
        <v>344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K109">
        <v>109</v>
      </c>
      <c r="AL109" s="59">
        <v>5.2916666666666702E-2</v>
      </c>
      <c r="AM109" s="59">
        <v>0.148166666666667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4:48" x14ac:dyDescent="0.25">
      <c r="D110" s="5">
        <v>345</v>
      </c>
      <c r="E110">
        <v>383</v>
      </c>
      <c r="F110">
        <v>385</v>
      </c>
      <c r="G110">
        <v>347</v>
      </c>
      <c r="H110">
        <v>369</v>
      </c>
      <c r="I110">
        <v>384</v>
      </c>
      <c r="J110">
        <v>370</v>
      </c>
      <c r="K110">
        <v>346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K110">
        <v>110</v>
      </c>
      <c r="AL110" s="59">
        <v>5.2916666666666702E-2</v>
      </c>
      <c r="AM110" s="59">
        <v>0.169333333333333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4:48" x14ac:dyDescent="0.25">
      <c r="D111" s="5">
        <v>347</v>
      </c>
      <c r="E111">
        <v>385</v>
      </c>
      <c r="F111">
        <v>387</v>
      </c>
      <c r="G111">
        <v>349</v>
      </c>
      <c r="H111">
        <v>370</v>
      </c>
      <c r="I111">
        <v>386</v>
      </c>
      <c r="J111">
        <v>371</v>
      </c>
      <c r="K111">
        <v>348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K111">
        <v>111</v>
      </c>
      <c r="AL111" s="59">
        <v>5.2916666666666702E-2</v>
      </c>
      <c r="AM111" s="59">
        <v>0.1905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4:48" x14ac:dyDescent="0.25">
      <c r="D112" s="5">
        <v>349</v>
      </c>
      <c r="E112">
        <v>387</v>
      </c>
      <c r="F112">
        <v>389</v>
      </c>
      <c r="G112">
        <v>351</v>
      </c>
      <c r="H112">
        <v>371</v>
      </c>
      <c r="I112">
        <v>388</v>
      </c>
      <c r="J112">
        <v>372</v>
      </c>
      <c r="K112">
        <v>350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K112">
        <v>112</v>
      </c>
      <c r="AL112" s="59">
        <v>5.2916666666666702E-2</v>
      </c>
      <c r="AM112" s="59">
        <v>0.211666666666667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4:48" x14ac:dyDescent="0.25">
      <c r="D113" s="5">
        <v>351</v>
      </c>
      <c r="E113">
        <v>389</v>
      </c>
      <c r="F113">
        <v>391</v>
      </c>
      <c r="G113">
        <v>353</v>
      </c>
      <c r="H113">
        <v>372</v>
      </c>
      <c r="I113">
        <v>390</v>
      </c>
      <c r="J113">
        <v>373</v>
      </c>
      <c r="K113">
        <v>352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K113">
        <v>113</v>
      </c>
      <c r="AL113" s="59">
        <v>5.2916666666666702E-2</v>
      </c>
      <c r="AM113" s="59">
        <v>0.232833333333333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4:48" x14ac:dyDescent="0.25">
      <c r="D114" s="5">
        <v>353</v>
      </c>
      <c r="E114">
        <v>391</v>
      </c>
      <c r="F114">
        <v>393</v>
      </c>
      <c r="G114">
        <v>355</v>
      </c>
      <c r="H114">
        <v>373</v>
      </c>
      <c r="I114">
        <v>392</v>
      </c>
      <c r="J114">
        <v>374</v>
      </c>
      <c r="K114">
        <v>354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K114">
        <v>114</v>
      </c>
      <c r="AL114" s="59">
        <v>5.2916666666666702E-2</v>
      </c>
      <c r="AM114" s="59">
        <v>0.254</v>
      </c>
      <c r="AN114">
        <v>0</v>
      </c>
      <c r="AO114">
        <v>1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</row>
    <row r="115" spans="4:48" x14ac:dyDescent="0.25">
      <c r="D115" s="5">
        <v>355</v>
      </c>
      <c r="E115">
        <v>393</v>
      </c>
      <c r="F115">
        <v>395</v>
      </c>
      <c r="G115">
        <v>357</v>
      </c>
      <c r="H115">
        <v>374</v>
      </c>
      <c r="I115">
        <v>394</v>
      </c>
      <c r="J115">
        <v>375</v>
      </c>
      <c r="K115">
        <v>356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K115">
        <v>115</v>
      </c>
      <c r="AL115" s="59">
        <v>6.3500000000000001E-2</v>
      </c>
      <c r="AM115" s="59">
        <v>0</v>
      </c>
      <c r="AN115">
        <v>0</v>
      </c>
      <c r="AO115">
        <v>1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</row>
    <row r="116" spans="4:48" x14ac:dyDescent="0.25">
      <c r="D116" s="5">
        <v>357</v>
      </c>
      <c r="E116">
        <v>395</v>
      </c>
      <c r="F116">
        <v>397</v>
      </c>
      <c r="G116">
        <v>359</v>
      </c>
      <c r="H116">
        <v>375</v>
      </c>
      <c r="I116">
        <v>396</v>
      </c>
      <c r="J116">
        <v>376</v>
      </c>
      <c r="K116">
        <v>358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K116">
        <v>116</v>
      </c>
      <c r="AL116" s="59">
        <v>6.3500000000000001E-2</v>
      </c>
      <c r="AM116" s="59">
        <v>1.0583333333333301E-2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4:48" x14ac:dyDescent="0.25">
      <c r="D117" s="5">
        <v>359</v>
      </c>
      <c r="E117">
        <v>397</v>
      </c>
      <c r="F117">
        <v>399</v>
      </c>
      <c r="G117">
        <v>361</v>
      </c>
      <c r="H117">
        <v>376</v>
      </c>
      <c r="I117">
        <v>398</v>
      </c>
      <c r="J117">
        <v>377</v>
      </c>
      <c r="K117">
        <v>360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K117">
        <v>117</v>
      </c>
      <c r="AL117" s="59">
        <v>6.3500000000000001E-2</v>
      </c>
      <c r="AM117" s="59">
        <v>2.1166666666666702E-2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4:48" x14ac:dyDescent="0.25">
      <c r="D118" s="5">
        <v>361</v>
      </c>
      <c r="E118">
        <v>399</v>
      </c>
      <c r="F118">
        <v>401</v>
      </c>
      <c r="G118">
        <v>363</v>
      </c>
      <c r="H118">
        <v>377</v>
      </c>
      <c r="I118">
        <v>400</v>
      </c>
      <c r="J118">
        <v>378</v>
      </c>
      <c r="K118">
        <v>362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K118">
        <v>118</v>
      </c>
      <c r="AL118" s="59">
        <v>6.3500000000000001E-2</v>
      </c>
      <c r="AM118" s="59">
        <v>3.175E-2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4:48" x14ac:dyDescent="0.25">
      <c r="D119" s="5">
        <v>363</v>
      </c>
      <c r="E119">
        <v>401</v>
      </c>
      <c r="F119">
        <v>403</v>
      </c>
      <c r="G119">
        <v>365</v>
      </c>
      <c r="H119">
        <v>378</v>
      </c>
      <c r="I119">
        <v>402</v>
      </c>
      <c r="J119">
        <v>379</v>
      </c>
      <c r="K119">
        <v>364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K119">
        <v>119</v>
      </c>
      <c r="AL119" s="59">
        <v>6.3500000000000001E-2</v>
      </c>
      <c r="AM119" s="59">
        <v>4.2333333333333299E-2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4:48" x14ac:dyDescent="0.25">
      <c r="D120" s="5">
        <v>365</v>
      </c>
      <c r="E120">
        <v>403</v>
      </c>
      <c r="F120">
        <v>405</v>
      </c>
      <c r="G120">
        <v>367</v>
      </c>
      <c r="H120">
        <v>379</v>
      </c>
      <c r="I120">
        <v>404</v>
      </c>
      <c r="J120">
        <v>380</v>
      </c>
      <c r="K120">
        <v>366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K120">
        <v>120</v>
      </c>
      <c r="AL120" s="59">
        <v>6.3500000000000001E-2</v>
      </c>
      <c r="AM120" s="59">
        <v>5.2916666666666702E-2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4:48" x14ac:dyDescent="0.25">
      <c r="D121" s="5">
        <v>381</v>
      </c>
      <c r="E121">
        <v>419</v>
      </c>
      <c r="F121">
        <v>421</v>
      </c>
      <c r="G121">
        <v>383</v>
      </c>
      <c r="H121">
        <v>406</v>
      </c>
      <c r="I121">
        <v>420</v>
      </c>
      <c r="J121">
        <v>407</v>
      </c>
      <c r="K121">
        <v>382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K121">
        <v>121</v>
      </c>
      <c r="AL121" s="59">
        <v>6.3500000000000001E-2</v>
      </c>
      <c r="AM121" s="59">
        <v>6.3500000000000001E-2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4:48" x14ac:dyDescent="0.25">
      <c r="D122" s="5">
        <v>383</v>
      </c>
      <c r="E122">
        <v>421</v>
      </c>
      <c r="F122">
        <v>423</v>
      </c>
      <c r="G122">
        <v>385</v>
      </c>
      <c r="H122">
        <v>407</v>
      </c>
      <c r="I122">
        <v>422</v>
      </c>
      <c r="J122">
        <v>408</v>
      </c>
      <c r="K122">
        <v>384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K122">
        <v>122</v>
      </c>
      <c r="AL122" s="59">
        <v>6.3500000000000001E-2</v>
      </c>
      <c r="AM122" s="59">
        <v>7.4083333333333307E-2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4:48" x14ac:dyDescent="0.25">
      <c r="D123" s="5">
        <v>385</v>
      </c>
      <c r="E123">
        <v>423</v>
      </c>
      <c r="F123">
        <v>425</v>
      </c>
      <c r="G123">
        <v>387</v>
      </c>
      <c r="H123">
        <v>408</v>
      </c>
      <c r="I123">
        <v>424</v>
      </c>
      <c r="J123">
        <v>409</v>
      </c>
      <c r="K123">
        <v>386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K123">
        <v>123</v>
      </c>
      <c r="AL123" s="59">
        <v>6.3500000000000001E-2</v>
      </c>
      <c r="AM123" s="59">
        <v>8.4666666666666696E-2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4:48" x14ac:dyDescent="0.25">
      <c r="D124" s="5">
        <v>387</v>
      </c>
      <c r="E124">
        <v>425</v>
      </c>
      <c r="F124">
        <v>427</v>
      </c>
      <c r="G124">
        <v>389</v>
      </c>
      <c r="H124">
        <v>409</v>
      </c>
      <c r="I124">
        <v>426</v>
      </c>
      <c r="J124">
        <v>410</v>
      </c>
      <c r="K124">
        <v>388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K124">
        <v>124</v>
      </c>
      <c r="AL124" s="59">
        <v>6.3500000000000001E-2</v>
      </c>
      <c r="AM124" s="59">
        <v>9.5250000000000001E-2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4:48" x14ac:dyDescent="0.25">
      <c r="D125" s="5">
        <v>389</v>
      </c>
      <c r="E125">
        <v>427</v>
      </c>
      <c r="F125">
        <v>429</v>
      </c>
      <c r="G125">
        <v>391</v>
      </c>
      <c r="H125">
        <v>410</v>
      </c>
      <c r="I125">
        <v>428</v>
      </c>
      <c r="J125">
        <v>411</v>
      </c>
      <c r="K125">
        <v>390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K125">
        <v>125</v>
      </c>
      <c r="AL125" s="59">
        <v>6.3500000000000001E-2</v>
      </c>
      <c r="AM125" s="59">
        <v>0.105833333333333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4:48" x14ac:dyDescent="0.25">
      <c r="D126" s="5">
        <v>391</v>
      </c>
      <c r="E126">
        <v>429</v>
      </c>
      <c r="F126">
        <v>431</v>
      </c>
      <c r="G126">
        <v>393</v>
      </c>
      <c r="H126">
        <v>411</v>
      </c>
      <c r="I126">
        <v>430</v>
      </c>
      <c r="J126">
        <v>412</v>
      </c>
      <c r="K126">
        <v>392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K126">
        <v>126</v>
      </c>
      <c r="AL126" s="59">
        <v>6.3500000000000001E-2</v>
      </c>
      <c r="AM126" s="59">
        <v>0.116416666666667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4:48" x14ac:dyDescent="0.25">
      <c r="D127" s="5">
        <v>393</v>
      </c>
      <c r="E127">
        <v>431</v>
      </c>
      <c r="F127">
        <v>433</v>
      </c>
      <c r="G127">
        <v>395</v>
      </c>
      <c r="H127">
        <v>412</v>
      </c>
      <c r="I127">
        <v>432</v>
      </c>
      <c r="J127">
        <v>413</v>
      </c>
      <c r="K127">
        <v>394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K127">
        <v>127</v>
      </c>
      <c r="AL127" s="59">
        <v>6.3500000000000001E-2</v>
      </c>
      <c r="AM127" s="59">
        <v>0.127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4:48" x14ac:dyDescent="0.25">
      <c r="D128" s="5">
        <v>395</v>
      </c>
      <c r="E128">
        <v>433</v>
      </c>
      <c r="F128">
        <v>435</v>
      </c>
      <c r="G128">
        <v>397</v>
      </c>
      <c r="H128">
        <v>413</v>
      </c>
      <c r="I128">
        <v>434</v>
      </c>
      <c r="J128">
        <v>414</v>
      </c>
      <c r="K128">
        <v>396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K128">
        <v>128</v>
      </c>
      <c r="AL128" s="59">
        <v>6.3500000000000001E-2</v>
      </c>
      <c r="AM128" s="59">
        <v>0.137583333333333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4:48" x14ac:dyDescent="0.25">
      <c r="D129" s="5">
        <v>397</v>
      </c>
      <c r="E129">
        <v>435</v>
      </c>
      <c r="F129">
        <v>437</v>
      </c>
      <c r="G129">
        <v>399</v>
      </c>
      <c r="H129">
        <v>414</v>
      </c>
      <c r="I129">
        <v>436</v>
      </c>
      <c r="J129">
        <v>415</v>
      </c>
      <c r="K129">
        <v>398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K129">
        <v>129</v>
      </c>
      <c r="AL129" s="59">
        <v>6.3500000000000001E-2</v>
      </c>
      <c r="AM129" s="59">
        <v>0.148166666666667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4:48" x14ac:dyDescent="0.25">
      <c r="D130" s="5">
        <v>399</v>
      </c>
      <c r="E130">
        <v>437</v>
      </c>
      <c r="F130">
        <v>439</v>
      </c>
      <c r="G130">
        <v>401</v>
      </c>
      <c r="H130">
        <v>415</v>
      </c>
      <c r="I130">
        <v>438</v>
      </c>
      <c r="J130">
        <v>416</v>
      </c>
      <c r="K130">
        <v>400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K130">
        <v>130</v>
      </c>
      <c r="AL130" s="59">
        <v>6.3500000000000001E-2</v>
      </c>
      <c r="AM130" s="59">
        <v>0.15875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4:48" x14ac:dyDescent="0.25">
      <c r="D131" s="5">
        <v>401</v>
      </c>
      <c r="E131">
        <v>439</v>
      </c>
      <c r="F131">
        <v>441</v>
      </c>
      <c r="G131">
        <v>403</v>
      </c>
      <c r="H131">
        <v>416</v>
      </c>
      <c r="I131">
        <v>440</v>
      </c>
      <c r="J131">
        <v>417</v>
      </c>
      <c r="K131">
        <v>402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K131">
        <v>131</v>
      </c>
      <c r="AL131" s="59">
        <v>6.3500000000000001E-2</v>
      </c>
      <c r="AM131" s="59">
        <v>0.169333333333333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4:48" x14ac:dyDescent="0.25">
      <c r="D132" s="5">
        <v>403</v>
      </c>
      <c r="E132">
        <v>441</v>
      </c>
      <c r="F132">
        <v>443</v>
      </c>
      <c r="G132">
        <v>405</v>
      </c>
      <c r="H132">
        <v>417</v>
      </c>
      <c r="I132">
        <v>442</v>
      </c>
      <c r="J132">
        <v>418</v>
      </c>
      <c r="K132">
        <v>404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K132">
        <v>132</v>
      </c>
      <c r="AL132" s="59">
        <v>6.3500000000000001E-2</v>
      </c>
      <c r="AM132" s="59">
        <v>0.179916666666667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4:48" x14ac:dyDescent="0.25">
      <c r="D133" s="5">
        <v>419</v>
      </c>
      <c r="E133">
        <v>457</v>
      </c>
      <c r="F133">
        <v>459</v>
      </c>
      <c r="G133">
        <v>421</v>
      </c>
      <c r="H133">
        <v>444</v>
      </c>
      <c r="I133">
        <v>458</v>
      </c>
      <c r="J133">
        <v>445</v>
      </c>
      <c r="K133">
        <v>420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K133">
        <v>133</v>
      </c>
      <c r="AL133" s="59">
        <v>6.3500000000000001E-2</v>
      </c>
      <c r="AM133" s="59">
        <v>0.1905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4:48" x14ac:dyDescent="0.25">
      <c r="D134" s="5">
        <v>421</v>
      </c>
      <c r="E134">
        <v>459</v>
      </c>
      <c r="F134">
        <v>461</v>
      </c>
      <c r="G134">
        <v>423</v>
      </c>
      <c r="H134">
        <v>445</v>
      </c>
      <c r="I134">
        <v>460</v>
      </c>
      <c r="J134">
        <v>446</v>
      </c>
      <c r="K134">
        <v>422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K134">
        <v>134</v>
      </c>
      <c r="AL134" s="59">
        <v>6.3500000000000001E-2</v>
      </c>
      <c r="AM134" s="59">
        <v>0.201083333333333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4:48" x14ac:dyDescent="0.25">
      <c r="D135" s="5">
        <v>423</v>
      </c>
      <c r="E135">
        <v>461</v>
      </c>
      <c r="F135">
        <v>463</v>
      </c>
      <c r="G135">
        <v>425</v>
      </c>
      <c r="H135">
        <v>446</v>
      </c>
      <c r="I135">
        <v>462</v>
      </c>
      <c r="J135">
        <v>447</v>
      </c>
      <c r="K135">
        <v>424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K135">
        <v>135</v>
      </c>
      <c r="AL135" s="59">
        <v>6.3500000000000001E-2</v>
      </c>
      <c r="AM135" s="59">
        <v>0.211666666666667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4:48" x14ac:dyDescent="0.25">
      <c r="D136" s="5">
        <v>425</v>
      </c>
      <c r="E136">
        <v>463</v>
      </c>
      <c r="F136">
        <v>465</v>
      </c>
      <c r="G136">
        <v>427</v>
      </c>
      <c r="H136">
        <v>447</v>
      </c>
      <c r="I136">
        <v>464</v>
      </c>
      <c r="J136">
        <v>448</v>
      </c>
      <c r="K136">
        <v>426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K136">
        <v>136</v>
      </c>
      <c r="AL136" s="59">
        <v>6.3500000000000001E-2</v>
      </c>
      <c r="AM136" s="59">
        <v>0.22225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4:48" x14ac:dyDescent="0.25">
      <c r="D137" s="5">
        <v>427</v>
      </c>
      <c r="E137">
        <v>465</v>
      </c>
      <c r="F137">
        <v>467</v>
      </c>
      <c r="G137">
        <v>429</v>
      </c>
      <c r="H137">
        <v>448</v>
      </c>
      <c r="I137">
        <v>466</v>
      </c>
      <c r="J137">
        <v>449</v>
      </c>
      <c r="K137">
        <v>428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K137">
        <v>137</v>
      </c>
      <c r="AL137" s="59">
        <v>6.3500000000000001E-2</v>
      </c>
      <c r="AM137" s="59">
        <v>0.232833333333333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4:48" x14ac:dyDescent="0.25">
      <c r="D138" s="5">
        <v>429</v>
      </c>
      <c r="E138">
        <v>467</v>
      </c>
      <c r="F138">
        <v>469</v>
      </c>
      <c r="G138">
        <v>431</v>
      </c>
      <c r="H138">
        <v>449</v>
      </c>
      <c r="I138">
        <v>468</v>
      </c>
      <c r="J138">
        <v>450</v>
      </c>
      <c r="K138">
        <v>430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K138">
        <v>138</v>
      </c>
      <c r="AL138" s="59">
        <v>6.3500000000000001E-2</v>
      </c>
      <c r="AM138" s="59">
        <v>0.243416666666667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4:48" x14ac:dyDescent="0.25">
      <c r="D139" s="5">
        <v>431</v>
      </c>
      <c r="E139">
        <v>469</v>
      </c>
      <c r="F139">
        <v>471</v>
      </c>
      <c r="G139">
        <v>433</v>
      </c>
      <c r="H139">
        <v>450</v>
      </c>
      <c r="I139">
        <v>470</v>
      </c>
      <c r="J139">
        <v>451</v>
      </c>
      <c r="K139">
        <v>432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K139">
        <v>139</v>
      </c>
      <c r="AL139" s="59">
        <v>6.3500000000000001E-2</v>
      </c>
      <c r="AM139" s="59">
        <v>0.254</v>
      </c>
      <c r="AN139">
        <v>0</v>
      </c>
      <c r="AO139">
        <v>1</v>
      </c>
      <c r="AP139">
        <v>0</v>
      </c>
      <c r="AQ139">
        <v>1</v>
      </c>
      <c r="AR139">
        <v>1</v>
      </c>
      <c r="AS139">
        <v>0</v>
      </c>
      <c r="AT139">
        <v>0</v>
      </c>
      <c r="AU139">
        <v>0</v>
      </c>
      <c r="AV139">
        <v>0</v>
      </c>
    </row>
    <row r="140" spans="4:48" x14ac:dyDescent="0.25">
      <c r="D140" s="5">
        <v>433</v>
      </c>
      <c r="E140">
        <v>471</v>
      </c>
      <c r="F140">
        <v>473</v>
      </c>
      <c r="G140">
        <v>435</v>
      </c>
      <c r="H140">
        <v>451</v>
      </c>
      <c r="I140">
        <v>472</v>
      </c>
      <c r="J140">
        <v>452</v>
      </c>
      <c r="K140">
        <v>434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K140">
        <v>140</v>
      </c>
      <c r="AL140" s="59">
        <v>7.4083333333333307E-2</v>
      </c>
      <c r="AM140" s="59">
        <v>0</v>
      </c>
      <c r="AN140">
        <v>0</v>
      </c>
      <c r="AO140">
        <v>1</v>
      </c>
      <c r="AP140">
        <v>0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</row>
    <row r="141" spans="4:48" x14ac:dyDescent="0.25">
      <c r="D141" s="5">
        <v>435</v>
      </c>
      <c r="E141">
        <v>473</v>
      </c>
      <c r="F141">
        <v>475</v>
      </c>
      <c r="G141">
        <v>437</v>
      </c>
      <c r="H141">
        <v>452</v>
      </c>
      <c r="I141">
        <v>474</v>
      </c>
      <c r="J141">
        <v>453</v>
      </c>
      <c r="K141">
        <v>436</v>
      </c>
      <c r="L141">
        <v>1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K141">
        <v>141</v>
      </c>
      <c r="AL141" s="59">
        <v>7.4083333333333307E-2</v>
      </c>
      <c r="AM141" s="59">
        <v>2.1166666666666702E-2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4:48" x14ac:dyDescent="0.25">
      <c r="D142" s="5">
        <v>437</v>
      </c>
      <c r="E142">
        <v>475</v>
      </c>
      <c r="F142">
        <v>477</v>
      </c>
      <c r="G142">
        <v>439</v>
      </c>
      <c r="H142">
        <v>453</v>
      </c>
      <c r="I142">
        <v>476</v>
      </c>
      <c r="J142">
        <v>454</v>
      </c>
      <c r="K142">
        <v>438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K142">
        <v>142</v>
      </c>
      <c r="AL142" s="59">
        <v>7.4083333333333307E-2</v>
      </c>
      <c r="AM142" s="59">
        <v>4.2333333333333299E-2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4:48" x14ac:dyDescent="0.25">
      <c r="D143" s="5">
        <v>439</v>
      </c>
      <c r="E143">
        <v>477</v>
      </c>
      <c r="F143">
        <v>479</v>
      </c>
      <c r="G143">
        <v>441</v>
      </c>
      <c r="H143">
        <v>454</v>
      </c>
      <c r="I143">
        <v>478</v>
      </c>
      <c r="J143">
        <v>455</v>
      </c>
      <c r="K143">
        <v>440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K143">
        <v>143</v>
      </c>
      <c r="AL143" s="59">
        <v>7.4083333333333307E-2</v>
      </c>
      <c r="AM143" s="59">
        <v>6.3500000000000001E-2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4:48" x14ac:dyDescent="0.25">
      <c r="D144" s="5">
        <v>441</v>
      </c>
      <c r="E144">
        <v>479</v>
      </c>
      <c r="F144">
        <v>481</v>
      </c>
      <c r="G144">
        <v>443</v>
      </c>
      <c r="H144">
        <v>455</v>
      </c>
      <c r="I144">
        <v>480</v>
      </c>
      <c r="J144">
        <v>456</v>
      </c>
      <c r="K144">
        <v>442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K144">
        <v>144</v>
      </c>
      <c r="AL144" s="59">
        <v>7.4083333333333307E-2</v>
      </c>
      <c r="AM144" s="59">
        <v>8.4666666666666696E-2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37:48" x14ac:dyDescent="0.25">
      <c r="AK145">
        <v>145</v>
      </c>
      <c r="AL145" s="59">
        <v>7.4083333333333307E-2</v>
      </c>
      <c r="AM145" s="59">
        <v>0.105833333333333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37:48" x14ac:dyDescent="0.25">
      <c r="AK146">
        <v>146</v>
      </c>
      <c r="AL146" s="59">
        <v>7.4083333333333307E-2</v>
      </c>
      <c r="AM146" s="59">
        <v>0.127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37:48" x14ac:dyDescent="0.25">
      <c r="AK147">
        <v>147</v>
      </c>
      <c r="AL147" s="59">
        <v>7.4083333333333307E-2</v>
      </c>
      <c r="AM147" s="59">
        <v>0.148166666666667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37:48" x14ac:dyDescent="0.25">
      <c r="AK148">
        <v>148</v>
      </c>
      <c r="AL148" s="59">
        <v>7.4083333333333307E-2</v>
      </c>
      <c r="AM148" s="59">
        <v>0.169333333333333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37:48" x14ac:dyDescent="0.25">
      <c r="AK149">
        <v>149</v>
      </c>
      <c r="AL149" s="59">
        <v>7.4083333333333307E-2</v>
      </c>
      <c r="AM149" s="59">
        <v>0.1905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37:48" x14ac:dyDescent="0.25">
      <c r="AK150">
        <v>150</v>
      </c>
      <c r="AL150" s="59">
        <v>7.4083333333333307E-2</v>
      </c>
      <c r="AM150" s="59">
        <v>0.211666666666667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37:48" x14ac:dyDescent="0.25">
      <c r="AK151">
        <v>151</v>
      </c>
      <c r="AL151" s="59">
        <v>7.4083333333333307E-2</v>
      </c>
      <c r="AM151" s="59">
        <v>0.232833333333333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37:48" x14ac:dyDescent="0.25">
      <c r="AK152">
        <v>152</v>
      </c>
      <c r="AL152" s="59">
        <v>7.4083333333333307E-2</v>
      </c>
      <c r="AM152" s="59">
        <v>0.254</v>
      </c>
      <c r="AN152">
        <v>0</v>
      </c>
      <c r="AO152">
        <v>1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</row>
    <row r="153" spans="37:48" x14ac:dyDescent="0.25">
      <c r="AK153">
        <v>153</v>
      </c>
      <c r="AL153" s="59">
        <v>8.4666666666666696E-2</v>
      </c>
      <c r="AM153" s="59">
        <v>0</v>
      </c>
      <c r="AN153">
        <v>0</v>
      </c>
      <c r="AO153">
        <v>1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</row>
    <row r="154" spans="37:48" x14ac:dyDescent="0.25">
      <c r="AK154">
        <v>154</v>
      </c>
      <c r="AL154" s="59">
        <v>8.4666666666666696E-2</v>
      </c>
      <c r="AM154" s="59">
        <v>1.0583333333333301E-2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37:48" x14ac:dyDescent="0.25">
      <c r="AK155">
        <v>155</v>
      </c>
      <c r="AL155" s="59">
        <v>8.4666666666666696E-2</v>
      </c>
      <c r="AM155" s="59">
        <v>2.1166666666666702E-2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37:48" x14ac:dyDescent="0.25">
      <c r="AK156">
        <v>156</v>
      </c>
      <c r="AL156" s="59">
        <v>8.4666666666666696E-2</v>
      </c>
      <c r="AM156" s="59">
        <v>3.175E-2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37:48" x14ac:dyDescent="0.25">
      <c r="AK157">
        <v>157</v>
      </c>
      <c r="AL157" s="59">
        <v>8.4666666666666696E-2</v>
      </c>
      <c r="AM157" s="59">
        <v>4.2333333333333299E-2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37:48" x14ac:dyDescent="0.25">
      <c r="AK158">
        <v>158</v>
      </c>
      <c r="AL158" s="59">
        <v>8.4666666666666696E-2</v>
      </c>
      <c r="AM158" s="59">
        <v>5.2916666666666702E-2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37:48" x14ac:dyDescent="0.25">
      <c r="AK159">
        <v>159</v>
      </c>
      <c r="AL159" s="59">
        <v>8.4666666666666696E-2</v>
      </c>
      <c r="AM159" s="59">
        <v>6.3500000000000001E-2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37:48" x14ac:dyDescent="0.25">
      <c r="AK160">
        <v>160</v>
      </c>
      <c r="AL160" s="59">
        <v>8.4666666666666696E-2</v>
      </c>
      <c r="AM160" s="59">
        <v>7.4083333333333307E-2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37:48" x14ac:dyDescent="0.25">
      <c r="AK161">
        <v>161</v>
      </c>
      <c r="AL161" s="59">
        <v>8.4666666666666696E-2</v>
      </c>
      <c r="AM161" s="59">
        <v>8.4666666666666696E-2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37:48" x14ac:dyDescent="0.25">
      <c r="AK162">
        <v>162</v>
      </c>
      <c r="AL162" s="59">
        <v>8.4666666666666696E-2</v>
      </c>
      <c r="AM162" s="59">
        <v>9.5250000000000001E-2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37:48" x14ac:dyDescent="0.25">
      <c r="AK163">
        <v>163</v>
      </c>
      <c r="AL163" s="59">
        <v>8.4666666666666696E-2</v>
      </c>
      <c r="AM163" s="59">
        <v>0.105833333333333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37:48" x14ac:dyDescent="0.25">
      <c r="AK164">
        <v>164</v>
      </c>
      <c r="AL164" s="59">
        <v>8.4666666666666696E-2</v>
      </c>
      <c r="AM164" s="59">
        <v>0.116416666666667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37:48" x14ac:dyDescent="0.25">
      <c r="AK165">
        <v>165</v>
      </c>
      <c r="AL165" s="59">
        <v>8.4666666666666696E-2</v>
      </c>
      <c r="AM165" s="59">
        <v>0.127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37:48" x14ac:dyDescent="0.25">
      <c r="AK166">
        <v>166</v>
      </c>
      <c r="AL166" s="59">
        <v>8.4666666666666696E-2</v>
      </c>
      <c r="AM166" s="59">
        <v>0.137583333333333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37:48" x14ac:dyDescent="0.25">
      <c r="AK167">
        <v>167</v>
      </c>
      <c r="AL167" s="59">
        <v>8.4666666666666696E-2</v>
      </c>
      <c r="AM167" s="59">
        <v>0.148166666666667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37:48" x14ac:dyDescent="0.25">
      <c r="AK168">
        <v>168</v>
      </c>
      <c r="AL168" s="59">
        <v>8.4666666666666696E-2</v>
      </c>
      <c r="AM168" s="59">
        <v>0.15875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37:48" x14ac:dyDescent="0.25">
      <c r="AK169">
        <v>169</v>
      </c>
      <c r="AL169" s="59">
        <v>8.4666666666666696E-2</v>
      </c>
      <c r="AM169" s="59">
        <v>0.169333333333333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37:48" x14ac:dyDescent="0.25">
      <c r="AK170">
        <v>170</v>
      </c>
      <c r="AL170" s="59">
        <v>8.4666666666666696E-2</v>
      </c>
      <c r="AM170" s="59">
        <v>0.179916666666667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37:48" x14ac:dyDescent="0.25">
      <c r="AK171">
        <v>171</v>
      </c>
      <c r="AL171" s="59">
        <v>8.4666666666666696E-2</v>
      </c>
      <c r="AM171" s="59">
        <v>0.1905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37:48" x14ac:dyDescent="0.25">
      <c r="AK172">
        <v>172</v>
      </c>
      <c r="AL172" s="59">
        <v>8.4666666666666696E-2</v>
      </c>
      <c r="AM172" s="59">
        <v>0.201083333333333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37:48" x14ac:dyDescent="0.25">
      <c r="AK173">
        <v>173</v>
      </c>
      <c r="AL173" s="59">
        <v>8.4666666666666696E-2</v>
      </c>
      <c r="AM173" s="59">
        <v>0.211666666666667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37:48" x14ac:dyDescent="0.25">
      <c r="AK174">
        <v>174</v>
      </c>
      <c r="AL174" s="59">
        <v>8.4666666666666696E-2</v>
      </c>
      <c r="AM174" s="59">
        <v>0.22225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37:48" x14ac:dyDescent="0.25">
      <c r="AK175">
        <v>175</v>
      </c>
      <c r="AL175" s="59">
        <v>8.4666666666666696E-2</v>
      </c>
      <c r="AM175" s="59">
        <v>0.232833333333333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37:48" x14ac:dyDescent="0.25">
      <c r="AK176">
        <v>176</v>
      </c>
      <c r="AL176" s="59">
        <v>8.4666666666666696E-2</v>
      </c>
      <c r="AM176" s="59">
        <v>0.243416666666667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37:48" x14ac:dyDescent="0.25">
      <c r="AK177">
        <v>177</v>
      </c>
      <c r="AL177" s="59">
        <v>8.4666666666666696E-2</v>
      </c>
      <c r="AM177" s="59">
        <v>0.254</v>
      </c>
      <c r="AN177">
        <v>0</v>
      </c>
      <c r="AO177">
        <v>1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0</v>
      </c>
      <c r="AV177">
        <v>0</v>
      </c>
    </row>
    <row r="178" spans="37:48" x14ac:dyDescent="0.25">
      <c r="AK178">
        <v>178</v>
      </c>
      <c r="AL178" s="59">
        <v>9.5250000000000001E-2</v>
      </c>
      <c r="AM178" s="59">
        <v>0</v>
      </c>
      <c r="AN178">
        <v>0</v>
      </c>
      <c r="AO178">
        <v>1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0</v>
      </c>
    </row>
    <row r="179" spans="37:48" x14ac:dyDescent="0.25">
      <c r="AK179">
        <v>179</v>
      </c>
      <c r="AL179" s="59">
        <v>9.5250000000000001E-2</v>
      </c>
      <c r="AM179" s="59">
        <v>2.1166666666666702E-2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37:48" x14ac:dyDescent="0.25">
      <c r="AK180">
        <v>180</v>
      </c>
      <c r="AL180" s="59">
        <v>9.5250000000000001E-2</v>
      </c>
      <c r="AM180" s="59">
        <v>4.2333333333333299E-2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37:48" x14ac:dyDescent="0.25">
      <c r="AK181">
        <v>181</v>
      </c>
      <c r="AL181" s="59">
        <v>9.5250000000000001E-2</v>
      </c>
      <c r="AM181" s="59">
        <v>6.3500000000000001E-2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37:48" x14ac:dyDescent="0.25">
      <c r="AK182">
        <v>182</v>
      </c>
      <c r="AL182" s="59">
        <v>9.5250000000000001E-2</v>
      </c>
      <c r="AM182" s="59">
        <v>8.4666666666666696E-2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37:48" x14ac:dyDescent="0.25">
      <c r="AK183">
        <v>183</v>
      </c>
      <c r="AL183" s="59">
        <v>9.5250000000000001E-2</v>
      </c>
      <c r="AM183" s="59">
        <v>0.105833333333333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37:48" x14ac:dyDescent="0.25">
      <c r="AK184">
        <v>184</v>
      </c>
      <c r="AL184" s="59">
        <v>9.5250000000000001E-2</v>
      </c>
      <c r="AM184" s="59">
        <v>0.127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37:48" x14ac:dyDescent="0.25">
      <c r="AK185">
        <v>185</v>
      </c>
      <c r="AL185" s="59">
        <v>9.5250000000000001E-2</v>
      </c>
      <c r="AM185" s="59">
        <v>0.148166666666667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37:48" x14ac:dyDescent="0.25">
      <c r="AK186">
        <v>186</v>
      </c>
      <c r="AL186" s="59">
        <v>9.5250000000000001E-2</v>
      </c>
      <c r="AM186" s="59">
        <v>0.169333333333333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37:48" x14ac:dyDescent="0.25">
      <c r="AK187">
        <v>187</v>
      </c>
      <c r="AL187" s="59">
        <v>9.5250000000000001E-2</v>
      </c>
      <c r="AM187" s="59">
        <v>0.1905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37:48" x14ac:dyDescent="0.25">
      <c r="AK188">
        <v>188</v>
      </c>
      <c r="AL188" s="59">
        <v>9.5250000000000001E-2</v>
      </c>
      <c r="AM188" s="59">
        <v>0.211666666666667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37:48" x14ac:dyDescent="0.25">
      <c r="AK189">
        <v>189</v>
      </c>
      <c r="AL189" s="59">
        <v>9.5250000000000001E-2</v>
      </c>
      <c r="AM189" s="59">
        <v>0.232833333333333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37:48" x14ac:dyDescent="0.25">
      <c r="AK190">
        <v>190</v>
      </c>
      <c r="AL190" s="59">
        <v>9.5250000000000001E-2</v>
      </c>
      <c r="AM190" s="59">
        <v>0.254</v>
      </c>
      <c r="AN190">
        <v>0</v>
      </c>
      <c r="AO190">
        <v>1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0</v>
      </c>
    </row>
    <row r="191" spans="37:48" x14ac:dyDescent="0.25">
      <c r="AK191">
        <v>191</v>
      </c>
      <c r="AL191" s="59">
        <v>0.105833333333333</v>
      </c>
      <c r="AM191" s="59">
        <v>0</v>
      </c>
      <c r="AN191">
        <v>0</v>
      </c>
      <c r="AO191">
        <v>1</v>
      </c>
      <c r="AP191">
        <v>0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</row>
    <row r="192" spans="37:48" x14ac:dyDescent="0.25">
      <c r="AK192">
        <v>192</v>
      </c>
      <c r="AL192" s="59">
        <v>0.105833333333333</v>
      </c>
      <c r="AM192" s="59">
        <v>1.0583333333333301E-2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37:48" x14ac:dyDescent="0.25">
      <c r="AK193">
        <v>193</v>
      </c>
      <c r="AL193" s="59">
        <v>0.105833333333333</v>
      </c>
      <c r="AM193" s="59">
        <v>2.1166666666666702E-2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37:48" x14ac:dyDescent="0.25">
      <c r="AK194">
        <v>194</v>
      </c>
      <c r="AL194" s="59">
        <v>0.105833333333333</v>
      </c>
      <c r="AM194" s="59">
        <v>3.175E-2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37:48" x14ac:dyDescent="0.25">
      <c r="AK195">
        <v>195</v>
      </c>
      <c r="AL195" s="59">
        <v>0.105833333333333</v>
      </c>
      <c r="AM195" s="59">
        <v>4.2333333333333299E-2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37:48" x14ac:dyDescent="0.25">
      <c r="AK196">
        <v>196</v>
      </c>
      <c r="AL196" s="59">
        <v>0.105833333333333</v>
      </c>
      <c r="AM196" s="59">
        <v>5.2916666666666702E-2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37:48" x14ac:dyDescent="0.25">
      <c r="AK197">
        <v>197</v>
      </c>
      <c r="AL197" s="59">
        <v>0.105833333333333</v>
      </c>
      <c r="AM197" s="59">
        <v>6.3500000000000001E-2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37:48" x14ac:dyDescent="0.25">
      <c r="AK198">
        <v>198</v>
      </c>
      <c r="AL198" s="59">
        <v>0.105833333333333</v>
      </c>
      <c r="AM198" s="59">
        <v>7.4083333333333307E-2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37:48" x14ac:dyDescent="0.25">
      <c r="AK199">
        <v>199</v>
      </c>
      <c r="AL199" s="59">
        <v>0.105833333333333</v>
      </c>
      <c r="AM199" s="59">
        <v>8.4666666666666696E-2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37:48" x14ac:dyDescent="0.25">
      <c r="AK200">
        <v>200</v>
      </c>
      <c r="AL200" s="59">
        <v>0.105833333333333</v>
      </c>
      <c r="AM200" s="59">
        <v>9.5250000000000001E-2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37:48" x14ac:dyDescent="0.25">
      <c r="AK201">
        <v>201</v>
      </c>
      <c r="AL201" s="59">
        <v>0.105833333333333</v>
      </c>
      <c r="AM201" s="59">
        <v>0.105833333333333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37:48" x14ac:dyDescent="0.25">
      <c r="AK202">
        <v>202</v>
      </c>
      <c r="AL202" s="59">
        <v>0.105833333333333</v>
      </c>
      <c r="AM202" s="59">
        <v>0.116416666666667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37:48" x14ac:dyDescent="0.25">
      <c r="AK203">
        <v>203</v>
      </c>
      <c r="AL203" s="59">
        <v>0.105833333333333</v>
      </c>
      <c r="AM203" s="59">
        <v>0.127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37:48" x14ac:dyDescent="0.25">
      <c r="AK204">
        <v>204</v>
      </c>
      <c r="AL204" s="59">
        <v>0.105833333333333</v>
      </c>
      <c r="AM204" s="59">
        <v>0.137583333333333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37:48" x14ac:dyDescent="0.25">
      <c r="AK205">
        <v>205</v>
      </c>
      <c r="AL205" s="59">
        <v>0.105833333333333</v>
      </c>
      <c r="AM205" s="59">
        <v>0.148166666666667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37:48" x14ac:dyDescent="0.25">
      <c r="AK206">
        <v>206</v>
      </c>
      <c r="AL206" s="59">
        <v>0.105833333333333</v>
      </c>
      <c r="AM206" s="59">
        <v>0.15875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37:48" x14ac:dyDescent="0.25">
      <c r="AK207">
        <v>207</v>
      </c>
      <c r="AL207" s="59">
        <v>0.105833333333333</v>
      </c>
      <c r="AM207" s="59">
        <v>0.169333333333333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37:48" x14ac:dyDescent="0.25">
      <c r="AK208">
        <v>208</v>
      </c>
      <c r="AL208" s="59">
        <v>0.105833333333333</v>
      </c>
      <c r="AM208" s="59">
        <v>0.179916666666667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37:48" x14ac:dyDescent="0.25">
      <c r="AK209">
        <v>209</v>
      </c>
      <c r="AL209" s="59">
        <v>0.105833333333333</v>
      </c>
      <c r="AM209" s="59">
        <v>0.1905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37:48" x14ac:dyDescent="0.25">
      <c r="AK210">
        <v>210</v>
      </c>
      <c r="AL210" s="59">
        <v>0.105833333333333</v>
      </c>
      <c r="AM210" s="59">
        <v>0.201083333333333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37:48" x14ac:dyDescent="0.25">
      <c r="AK211">
        <v>211</v>
      </c>
      <c r="AL211" s="59">
        <v>0.105833333333333</v>
      </c>
      <c r="AM211" s="59">
        <v>0.211666666666667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37:48" x14ac:dyDescent="0.25">
      <c r="AK212">
        <v>212</v>
      </c>
      <c r="AL212" s="59">
        <v>0.105833333333333</v>
      </c>
      <c r="AM212" s="59">
        <v>0.22225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37:48" x14ac:dyDescent="0.25">
      <c r="AK213">
        <v>213</v>
      </c>
      <c r="AL213" s="59">
        <v>0.105833333333333</v>
      </c>
      <c r="AM213" s="59">
        <v>0.232833333333333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37:48" x14ac:dyDescent="0.25">
      <c r="AK214">
        <v>214</v>
      </c>
      <c r="AL214" s="59">
        <v>0.105833333333333</v>
      </c>
      <c r="AM214" s="59">
        <v>0.243416666666667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37:48" x14ac:dyDescent="0.25">
      <c r="AK215">
        <v>215</v>
      </c>
      <c r="AL215" s="59">
        <v>0.105833333333333</v>
      </c>
      <c r="AM215" s="59">
        <v>0.254</v>
      </c>
      <c r="AN215">
        <v>0</v>
      </c>
      <c r="AO215">
        <v>1</v>
      </c>
      <c r="AP215">
        <v>0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</row>
    <row r="216" spans="37:48" x14ac:dyDescent="0.25">
      <c r="AK216">
        <v>216</v>
      </c>
      <c r="AL216" s="59">
        <v>0.116416666666667</v>
      </c>
      <c r="AM216" s="59">
        <v>0</v>
      </c>
      <c r="AN216">
        <v>0</v>
      </c>
      <c r="AO216">
        <v>1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0</v>
      </c>
    </row>
    <row r="217" spans="37:48" x14ac:dyDescent="0.25">
      <c r="AK217">
        <v>217</v>
      </c>
      <c r="AL217" s="59">
        <v>0.116416666666667</v>
      </c>
      <c r="AM217" s="59">
        <v>2.1166666666666702E-2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37:48" x14ac:dyDescent="0.25">
      <c r="AK218">
        <v>218</v>
      </c>
      <c r="AL218" s="59">
        <v>0.116416666666667</v>
      </c>
      <c r="AM218" s="59">
        <v>4.2333333333333299E-2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37:48" x14ac:dyDescent="0.25">
      <c r="AK219">
        <v>219</v>
      </c>
      <c r="AL219" s="59">
        <v>0.116416666666667</v>
      </c>
      <c r="AM219" s="59">
        <v>6.3500000000000001E-2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37:48" x14ac:dyDescent="0.25">
      <c r="AK220">
        <v>220</v>
      </c>
      <c r="AL220" s="59">
        <v>0.116416666666667</v>
      </c>
      <c r="AM220" s="59">
        <v>8.4666666666666696E-2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37:48" x14ac:dyDescent="0.25">
      <c r="AK221">
        <v>221</v>
      </c>
      <c r="AL221" s="59">
        <v>0.116416666666667</v>
      </c>
      <c r="AM221" s="59">
        <v>0.105833333333333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37:48" x14ac:dyDescent="0.25">
      <c r="AK222">
        <v>222</v>
      </c>
      <c r="AL222" s="59">
        <v>0.116416666666667</v>
      </c>
      <c r="AM222" s="59">
        <v>0.127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37:48" x14ac:dyDescent="0.25">
      <c r="AK223">
        <v>223</v>
      </c>
      <c r="AL223" s="59">
        <v>0.116416666666667</v>
      </c>
      <c r="AM223" s="59">
        <v>0.148166666666667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37:48" x14ac:dyDescent="0.25">
      <c r="AK224">
        <v>224</v>
      </c>
      <c r="AL224" s="59">
        <v>0.116416666666667</v>
      </c>
      <c r="AM224" s="59">
        <v>0.169333333333333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37:48" x14ac:dyDescent="0.25">
      <c r="AK225">
        <v>225</v>
      </c>
      <c r="AL225" s="59">
        <v>0.116416666666667</v>
      </c>
      <c r="AM225" s="59">
        <v>0.1905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37:48" x14ac:dyDescent="0.25">
      <c r="AK226">
        <v>226</v>
      </c>
      <c r="AL226" s="59">
        <v>0.116416666666667</v>
      </c>
      <c r="AM226" s="59">
        <v>0.211666666666667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37:48" x14ac:dyDescent="0.25">
      <c r="AK227">
        <v>227</v>
      </c>
      <c r="AL227" s="59">
        <v>0.116416666666667</v>
      </c>
      <c r="AM227" s="59">
        <v>0.232833333333333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37:48" x14ac:dyDescent="0.25">
      <c r="AK228">
        <v>228</v>
      </c>
      <c r="AL228" s="59">
        <v>0.116416666666667</v>
      </c>
      <c r="AM228" s="59">
        <v>0.254</v>
      </c>
      <c r="AN228">
        <v>0</v>
      </c>
      <c r="AO228">
        <v>1</v>
      </c>
      <c r="AP228">
        <v>0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</row>
    <row r="229" spans="37:48" x14ac:dyDescent="0.25">
      <c r="AK229">
        <v>229</v>
      </c>
      <c r="AL229" s="59">
        <v>0.127</v>
      </c>
      <c r="AM229" s="59">
        <v>0</v>
      </c>
      <c r="AN229">
        <v>0</v>
      </c>
      <c r="AO229">
        <v>1</v>
      </c>
      <c r="AP229">
        <v>0</v>
      </c>
      <c r="AQ229">
        <v>1</v>
      </c>
      <c r="AR229">
        <v>1</v>
      </c>
      <c r="AS229">
        <v>0</v>
      </c>
      <c r="AT229">
        <v>0</v>
      </c>
      <c r="AU229">
        <v>0</v>
      </c>
      <c r="AV229">
        <v>0</v>
      </c>
    </row>
    <row r="230" spans="37:48" x14ac:dyDescent="0.25">
      <c r="AK230">
        <v>230</v>
      </c>
      <c r="AL230" s="59">
        <v>0.127</v>
      </c>
      <c r="AM230" s="59">
        <v>1.0583333333333301E-2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37:48" x14ac:dyDescent="0.25">
      <c r="AK231">
        <v>231</v>
      </c>
      <c r="AL231" s="59">
        <v>0.127</v>
      </c>
      <c r="AM231" s="59">
        <v>2.1166666666666702E-2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37:48" x14ac:dyDescent="0.25">
      <c r="AK232">
        <v>232</v>
      </c>
      <c r="AL232" s="59">
        <v>0.127</v>
      </c>
      <c r="AM232" s="59">
        <v>3.175E-2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37:48" x14ac:dyDescent="0.25">
      <c r="AK233">
        <v>233</v>
      </c>
      <c r="AL233" s="59">
        <v>0.127</v>
      </c>
      <c r="AM233" s="59">
        <v>4.2333333333333299E-2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37:48" x14ac:dyDescent="0.25">
      <c r="AK234">
        <v>234</v>
      </c>
      <c r="AL234" s="59">
        <v>0.127</v>
      </c>
      <c r="AM234" s="59">
        <v>5.2916666666666702E-2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37:48" x14ac:dyDescent="0.25">
      <c r="AK235">
        <v>235</v>
      </c>
      <c r="AL235" s="59">
        <v>0.127</v>
      </c>
      <c r="AM235" s="59">
        <v>6.3500000000000001E-2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37:48" x14ac:dyDescent="0.25">
      <c r="AK236">
        <v>236</v>
      </c>
      <c r="AL236" s="59">
        <v>0.127</v>
      </c>
      <c r="AM236" s="59">
        <v>7.4083333333333307E-2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37:48" x14ac:dyDescent="0.25">
      <c r="AK237">
        <v>237</v>
      </c>
      <c r="AL237" s="59">
        <v>0.127</v>
      </c>
      <c r="AM237" s="59">
        <v>8.4666666666666696E-2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37:48" x14ac:dyDescent="0.25">
      <c r="AK238">
        <v>238</v>
      </c>
      <c r="AL238" s="59">
        <v>0.127</v>
      </c>
      <c r="AM238" s="59">
        <v>9.5250000000000001E-2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37:48" x14ac:dyDescent="0.25">
      <c r="AK239">
        <v>239</v>
      </c>
      <c r="AL239" s="59">
        <v>0.127</v>
      </c>
      <c r="AM239" s="59">
        <v>0.105833333333333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37:48" x14ac:dyDescent="0.25">
      <c r="AK240">
        <v>240</v>
      </c>
      <c r="AL240" s="59">
        <v>0.127</v>
      </c>
      <c r="AM240" s="59">
        <v>0.116416666666667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37:48" x14ac:dyDescent="0.25">
      <c r="AK241">
        <v>241</v>
      </c>
      <c r="AL241" s="59">
        <v>0.127</v>
      </c>
      <c r="AM241" s="59">
        <v>0.127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37:48" x14ac:dyDescent="0.25">
      <c r="AK242">
        <v>242</v>
      </c>
      <c r="AL242" s="59">
        <v>0.127</v>
      </c>
      <c r="AM242" s="59">
        <v>0.137583333333333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37:48" x14ac:dyDescent="0.25">
      <c r="AK243">
        <v>243</v>
      </c>
      <c r="AL243" s="59">
        <v>0.127</v>
      </c>
      <c r="AM243" s="59">
        <v>0.148166666666667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37:48" x14ac:dyDescent="0.25">
      <c r="AK244">
        <v>244</v>
      </c>
      <c r="AL244" s="59">
        <v>0.127</v>
      </c>
      <c r="AM244" s="59">
        <v>0.15875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37:48" x14ac:dyDescent="0.25">
      <c r="AK245">
        <v>245</v>
      </c>
      <c r="AL245" s="59">
        <v>0.127</v>
      </c>
      <c r="AM245" s="59">
        <v>0.169333333333333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37:48" x14ac:dyDescent="0.25">
      <c r="AK246">
        <v>246</v>
      </c>
      <c r="AL246" s="59">
        <v>0.127</v>
      </c>
      <c r="AM246" s="59">
        <v>0.179916666666667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37:48" x14ac:dyDescent="0.25">
      <c r="AK247">
        <v>247</v>
      </c>
      <c r="AL247" s="59">
        <v>0.127</v>
      </c>
      <c r="AM247" s="59">
        <v>0.1905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37:48" x14ac:dyDescent="0.25">
      <c r="AK248">
        <v>248</v>
      </c>
      <c r="AL248" s="59">
        <v>0.127</v>
      </c>
      <c r="AM248" s="59">
        <v>0.201083333333333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37:48" x14ac:dyDescent="0.25">
      <c r="AK249">
        <v>249</v>
      </c>
      <c r="AL249" s="59">
        <v>0.127</v>
      </c>
      <c r="AM249" s="59">
        <v>0.211666666666667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37:48" x14ac:dyDescent="0.25">
      <c r="AK250">
        <v>250</v>
      </c>
      <c r="AL250" s="59">
        <v>0.127</v>
      </c>
      <c r="AM250" s="59">
        <v>0.22225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37:48" x14ac:dyDescent="0.25">
      <c r="AK251">
        <v>251</v>
      </c>
      <c r="AL251" s="59">
        <v>0.127</v>
      </c>
      <c r="AM251" s="59">
        <v>0.232833333333333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37:48" x14ac:dyDescent="0.25">
      <c r="AK252">
        <v>252</v>
      </c>
      <c r="AL252" s="59">
        <v>0.127</v>
      </c>
      <c r="AM252" s="59">
        <v>0.243416666666667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37:48" x14ac:dyDescent="0.25">
      <c r="AK253">
        <v>253</v>
      </c>
      <c r="AL253" s="59">
        <v>0.127</v>
      </c>
      <c r="AM253" s="59">
        <v>0.254</v>
      </c>
      <c r="AN253">
        <v>0</v>
      </c>
      <c r="AO253">
        <v>1</v>
      </c>
      <c r="AP253">
        <v>0</v>
      </c>
      <c r="AQ253">
        <v>1</v>
      </c>
      <c r="AR253">
        <v>1</v>
      </c>
      <c r="AS253">
        <v>0</v>
      </c>
      <c r="AT253">
        <v>0</v>
      </c>
      <c r="AU253">
        <v>0</v>
      </c>
      <c r="AV253">
        <v>0</v>
      </c>
    </row>
    <row r="254" spans="37:48" x14ac:dyDescent="0.25">
      <c r="AK254">
        <v>254</v>
      </c>
      <c r="AL254" s="59">
        <v>0.137583333333333</v>
      </c>
      <c r="AM254" s="59">
        <v>0</v>
      </c>
      <c r="AN254">
        <v>0</v>
      </c>
      <c r="AO254">
        <v>1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</row>
    <row r="255" spans="37:48" x14ac:dyDescent="0.25">
      <c r="AK255">
        <v>255</v>
      </c>
      <c r="AL255" s="59">
        <v>0.137583333333333</v>
      </c>
      <c r="AM255" s="59">
        <v>2.1166666666666702E-2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37:48" x14ac:dyDescent="0.25">
      <c r="AK256">
        <v>256</v>
      </c>
      <c r="AL256" s="59">
        <v>0.137583333333333</v>
      </c>
      <c r="AM256" s="59">
        <v>4.2333333333333299E-2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37:48" x14ac:dyDescent="0.25">
      <c r="AK257">
        <v>257</v>
      </c>
      <c r="AL257" s="59">
        <v>0.137583333333333</v>
      </c>
      <c r="AM257" s="59">
        <v>6.3500000000000001E-2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37:48" x14ac:dyDescent="0.25">
      <c r="AK258">
        <v>258</v>
      </c>
      <c r="AL258" s="59">
        <v>0.137583333333333</v>
      </c>
      <c r="AM258" s="59">
        <v>8.4666666666666696E-2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37:48" x14ac:dyDescent="0.25">
      <c r="AK259">
        <v>259</v>
      </c>
      <c r="AL259" s="59">
        <v>0.137583333333333</v>
      </c>
      <c r="AM259" s="59">
        <v>0.105833333333333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37:48" x14ac:dyDescent="0.25">
      <c r="AK260">
        <v>260</v>
      </c>
      <c r="AL260" s="59">
        <v>0.137583333333333</v>
      </c>
      <c r="AM260" s="59">
        <v>0.127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37:48" x14ac:dyDescent="0.25">
      <c r="AK261">
        <v>261</v>
      </c>
      <c r="AL261" s="59">
        <v>0.137583333333333</v>
      </c>
      <c r="AM261" s="59">
        <v>0.148166666666667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37:48" x14ac:dyDescent="0.25">
      <c r="AK262">
        <v>262</v>
      </c>
      <c r="AL262" s="59">
        <v>0.137583333333333</v>
      </c>
      <c r="AM262" s="59">
        <v>0.169333333333333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37:48" x14ac:dyDescent="0.25">
      <c r="AK263">
        <v>263</v>
      </c>
      <c r="AL263" s="59">
        <v>0.137583333333333</v>
      </c>
      <c r="AM263" s="59">
        <v>0.1905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37:48" x14ac:dyDescent="0.25">
      <c r="AK264">
        <v>264</v>
      </c>
      <c r="AL264" s="59">
        <v>0.137583333333333</v>
      </c>
      <c r="AM264" s="59">
        <v>0.211666666666667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37:48" x14ac:dyDescent="0.25">
      <c r="AK265">
        <v>265</v>
      </c>
      <c r="AL265" s="59">
        <v>0.137583333333333</v>
      </c>
      <c r="AM265" s="59">
        <v>0.232833333333333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37:48" x14ac:dyDescent="0.25">
      <c r="AK266">
        <v>266</v>
      </c>
      <c r="AL266" s="59">
        <v>0.137583333333333</v>
      </c>
      <c r="AM266" s="59">
        <v>0.254</v>
      </c>
      <c r="AN266">
        <v>0</v>
      </c>
      <c r="AO266">
        <v>1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</row>
    <row r="267" spans="37:48" x14ac:dyDescent="0.25">
      <c r="AK267">
        <v>267</v>
      </c>
      <c r="AL267" s="59">
        <v>0.148166666666667</v>
      </c>
      <c r="AM267" s="59">
        <v>0</v>
      </c>
      <c r="AN267">
        <v>0</v>
      </c>
      <c r="AO267">
        <v>1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0</v>
      </c>
    </row>
    <row r="268" spans="37:48" x14ac:dyDescent="0.25">
      <c r="AK268">
        <v>268</v>
      </c>
      <c r="AL268" s="59">
        <v>0.148166666666667</v>
      </c>
      <c r="AM268" s="59">
        <v>1.0583333333333301E-2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37:48" x14ac:dyDescent="0.25">
      <c r="AK269">
        <v>269</v>
      </c>
      <c r="AL269" s="59">
        <v>0.148166666666667</v>
      </c>
      <c r="AM269" s="59">
        <v>2.1166666666666702E-2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37:48" x14ac:dyDescent="0.25">
      <c r="AK270">
        <v>270</v>
      </c>
      <c r="AL270" s="59">
        <v>0.148166666666667</v>
      </c>
      <c r="AM270" s="59">
        <v>3.175E-2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37:48" x14ac:dyDescent="0.25">
      <c r="AK271">
        <v>271</v>
      </c>
      <c r="AL271" s="59">
        <v>0.148166666666667</v>
      </c>
      <c r="AM271" s="59">
        <v>4.2333333333333299E-2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37:48" x14ac:dyDescent="0.25">
      <c r="AK272">
        <v>272</v>
      </c>
      <c r="AL272" s="59">
        <v>0.148166666666667</v>
      </c>
      <c r="AM272" s="59">
        <v>5.2916666666666702E-2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37:48" x14ac:dyDescent="0.25">
      <c r="AK273">
        <v>273</v>
      </c>
      <c r="AL273" s="59">
        <v>0.148166666666667</v>
      </c>
      <c r="AM273" s="59">
        <v>6.3500000000000001E-2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37:48" x14ac:dyDescent="0.25">
      <c r="AK274">
        <v>274</v>
      </c>
      <c r="AL274" s="59">
        <v>0.148166666666667</v>
      </c>
      <c r="AM274" s="59">
        <v>7.4083333333333307E-2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37:48" x14ac:dyDescent="0.25">
      <c r="AK275">
        <v>275</v>
      </c>
      <c r="AL275" s="59">
        <v>0.148166666666667</v>
      </c>
      <c r="AM275" s="59">
        <v>8.4666666666666696E-2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37:48" x14ac:dyDescent="0.25">
      <c r="AK276">
        <v>276</v>
      </c>
      <c r="AL276" s="59">
        <v>0.148166666666667</v>
      </c>
      <c r="AM276" s="59">
        <v>9.5250000000000001E-2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37:48" x14ac:dyDescent="0.25">
      <c r="AK277">
        <v>277</v>
      </c>
      <c r="AL277" s="59">
        <v>0.148166666666667</v>
      </c>
      <c r="AM277" s="59">
        <v>0.105833333333333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37:48" x14ac:dyDescent="0.25">
      <c r="AK278">
        <v>278</v>
      </c>
      <c r="AL278" s="59">
        <v>0.148166666666667</v>
      </c>
      <c r="AM278" s="59">
        <v>0.116416666666667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37:48" x14ac:dyDescent="0.25">
      <c r="AK279">
        <v>279</v>
      </c>
      <c r="AL279" s="59">
        <v>0.148166666666667</v>
      </c>
      <c r="AM279" s="59">
        <v>0.127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37:48" x14ac:dyDescent="0.25">
      <c r="AK280">
        <v>280</v>
      </c>
      <c r="AL280" s="59">
        <v>0.148166666666667</v>
      </c>
      <c r="AM280" s="59">
        <v>0.137583333333333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37:48" x14ac:dyDescent="0.25">
      <c r="AK281">
        <v>281</v>
      </c>
      <c r="AL281" s="59">
        <v>0.148166666666667</v>
      </c>
      <c r="AM281" s="59">
        <v>0.148166666666667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37:48" x14ac:dyDescent="0.25">
      <c r="AK282">
        <v>282</v>
      </c>
      <c r="AL282" s="59">
        <v>0.148166666666667</v>
      </c>
      <c r="AM282" s="59">
        <v>0.15875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37:48" x14ac:dyDescent="0.25">
      <c r="AK283">
        <v>283</v>
      </c>
      <c r="AL283" s="59">
        <v>0.148166666666667</v>
      </c>
      <c r="AM283" s="59">
        <v>0.169333333333333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37:48" x14ac:dyDescent="0.25">
      <c r="AK284">
        <v>284</v>
      </c>
      <c r="AL284" s="59">
        <v>0.148166666666667</v>
      </c>
      <c r="AM284" s="59">
        <v>0.179916666666667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37:48" x14ac:dyDescent="0.25">
      <c r="AK285">
        <v>285</v>
      </c>
      <c r="AL285" s="59">
        <v>0.148166666666667</v>
      </c>
      <c r="AM285" s="59">
        <v>0.1905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37:48" x14ac:dyDescent="0.25">
      <c r="AK286">
        <v>286</v>
      </c>
      <c r="AL286" s="59">
        <v>0.148166666666667</v>
      </c>
      <c r="AM286" s="59">
        <v>0.201083333333333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37:48" x14ac:dyDescent="0.25">
      <c r="AK287">
        <v>287</v>
      </c>
      <c r="AL287" s="59">
        <v>0.148166666666667</v>
      </c>
      <c r="AM287" s="59">
        <v>0.211666666666667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37:48" x14ac:dyDescent="0.25">
      <c r="AK288">
        <v>288</v>
      </c>
      <c r="AL288" s="59">
        <v>0.148166666666667</v>
      </c>
      <c r="AM288" s="59">
        <v>0.22225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37:48" x14ac:dyDescent="0.25">
      <c r="AK289">
        <v>289</v>
      </c>
      <c r="AL289" s="59">
        <v>0.148166666666667</v>
      </c>
      <c r="AM289" s="59">
        <v>0.232833333333333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37:48" x14ac:dyDescent="0.25">
      <c r="AK290">
        <v>290</v>
      </c>
      <c r="AL290" s="59">
        <v>0.148166666666667</v>
      </c>
      <c r="AM290" s="59">
        <v>0.243416666666667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37:48" x14ac:dyDescent="0.25">
      <c r="AK291">
        <v>291</v>
      </c>
      <c r="AL291" s="59">
        <v>0.148166666666667</v>
      </c>
      <c r="AM291" s="59">
        <v>0.254</v>
      </c>
      <c r="AN291">
        <v>0</v>
      </c>
      <c r="AO291">
        <v>1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</row>
    <row r="292" spans="37:48" x14ac:dyDescent="0.25">
      <c r="AK292">
        <v>292</v>
      </c>
      <c r="AL292" s="59">
        <v>0.15875</v>
      </c>
      <c r="AM292" s="59">
        <v>0</v>
      </c>
      <c r="AN292">
        <v>0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</row>
    <row r="293" spans="37:48" x14ac:dyDescent="0.25">
      <c r="AK293">
        <v>293</v>
      </c>
      <c r="AL293" s="59">
        <v>0.15875</v>
      </c>
      <c r="AM293" s="59">
        <v>2.1166666666666702E-2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37:48" x14ac:dyDescent="0.25">
      <c r="AK294">
        <v>294</v>
      </c>
      <c r="AL294" s="59">
        <v>0.15875</v>
      </c>
      <c r="AM294" s="59">
        <v>4.2333333333333299E-2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37:48" x14ac:dyDescent="0.25">
      <c r="AK295">
        <v>295</v>
      </c>
      <c r="AL295" s="59">
        <v>0.15875</v>
      </c>
      <c r="AM295" s="59">
        <v>6.3500000000000001E-2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37:48" x14ac:dyDescent="0.25">
      <c r="AK296">
        <v>296</v>
      </c>
      <c r="AL296" s="59">
        <v>0.15875</v>
      </c>
      <c r="AM296" s="59">
        <v>8.4666666666666696E-2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37:48" x14ac:dyDescent="0.25">
      <c r="AK297">
        <v>297</v>
      </c>
      <c r="AL297" s="59">
        <v>0.15875</v>
      </c>
      <c r="AM297" s="59">
        <v>0.105833333333333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37:48" x14ac:dyDescent="0.25">
      <c r="AK298">
        <v>298</v>
      </c>
      <c r="AL298" s="59">
        <v>0.15875</v>
      </c>
      <c r="AM298" s="59">
        <v>0.127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37:48" x14ac:dyDescent="0.25">
      <c r="AK299">
        <v>299</v>
      </c>
      <c r="AL299" s="59">
        <v>0.15875</v>
      </c>
      <c r="AM299" s="59">
        <v>0.148166666666667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37:48" x14ac:dyDescent="0.25">
      <c r="AK300">
        <v>300</v>
      </c>
      <c r="AL300" s="59">
        <v>0.15875</v>
      </c>
      <c r="AM300" s="59">
        <v>0.169333333333333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37:48" x14ac:dyDescent="0.25">
      <c r="AK301">
        <v>301</v>
      </c>
      <c r="AL301" s="59">
        <v>0.15875</v>
      </c>
      <c r="AM301" s="59">
        <v>0.1905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37:48" x14ac:dyDescent="0.25">
      <c r="AK302">
        <v>302</v>
      </c>
      <c r="AL302" s="59">
        <v>0.15875</v>
      </c>
      <c r="AM302" s="59">
        <v>0.211666666666667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37:48" x14ac:dyDescent="0.25">
      <c r="AK303">
        <v>303</v>
      </c>
      <c r="AL303" s="59">
        <v>0.15875</v>
      </c>
      <c r="AM303" s="59">
        <v>0.232833333333333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37:48" x14ac:dyDescent="0.25">
      <c r="AK304">
        <v>304</v>
      </c>
      <c r="AL304" s="59">
        <v>0.15875</v>
      </c>
      <c r="AM304" s="59">
        <v>0.254</v>
      </c>
      <c r="AN304">
        <v>0</v>
      </c>
      <c r="AO304">
        <v>1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</row>
    <row r="305" spans="37:48" x14ac:dyDescent="0.25">
      <c r="AK305">
        <v>305</v>
      </c>
      <c r="AL305" s="59">
        <v>0.169333333333333</v>
      </c>
      <c r="AM305" s="59">
        <v>0</v>
      </c>
      <c r="AN305">
        <v>0</v>
      </c>
      <c r="AO305">
        <v>1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</row>
    <row r="306" spans="37:48" x14ac:dyDescent="0.25">
      <c r="AK306">
        <v>306</v>
      </c>
      <c r="AL306" s="59">
        <v>0.169333333333333</v>
      </c>
      <c r="AM306" s="59">
        <v>1.0583333333333301E-2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37:48" x14ac:dyDescent="0.25">
      <c r="AK307">
        <v>307</v>
      </c>
      <c r="AL307" s="59">
        <v>0.169333333333333</v>
      </c>
      <c r="AM307" s="59">
        <v>2.1166666666666702E-2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37:48" x14ac:dyDescent="0.25">
      <c r="AK308">
        <v>308</v>
      </c>
      <c r="AL308" s="59">
        <v>0.169333333333333</v>
      </c>
      <c r="AM308" s="59">
        <v>3.175E-2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37:48" x14ac:dyDescent="0.25">
      <c r="AK309">
        <v>309</v>
      </c>
      <c r="AL309" s="59">
        <v>0.169333333333333</v>
      </c>
      <c r="AM309" s="59">
        <v>4.2333333333333299E-2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37:48" x14ac:dyDescent="0.25">
      <c r="AK310">
        <v>310</v>
      </c>
      <c r="AL310" s="59">
        <v>0.169333333333333</v>
      </c>
      <c r="AM310" s="59">
        <v>5.2916666666666702E-2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37:48" x14ac:dyDescent="0.25">
      <c r="AK311">
        <v>311</v>
      </c>
      <c r="AL311" s="59">
        <v>0.169333333333333</v>
      </c>
      <c r="AM311" s="59">
        <v>6.3500000000000001E-2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37:48" x14ac:dyDescent="0.25">
      <c r="AK312">
        <v>312</v>
      </c>
      <c r="AL312" s="59">
        <v>0.169333333333333</v>
      </c>
      <c r="AM312" s="59">
        <v>7.4083333333333307E-2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37:48" x14ac:dyDescent="0.25">
      <c r="AK313">
        <v>313</v>
      </c>
      <c r="AL313" s="59">
        <v>0.169333333333333</v>
      </c>
      <c r="AM313" s="59">
        <v>8.4666666666666696E-2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37:48" x14ac:dyDescent="0.25">
      <c r="AK314">
        <v>314</v>
      </c>
      <c r="AL314" s="59">
        <v>0.169333333333333</v>
      </c>
      <c r="AM314" s="59">
        <v>9.5250000000000001E-2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37:48" x14ac:dyDescent="0.25">
      <c r="AK315">
        <v>315</v>
      </c>
      <c r="AL315" s="59">
        <v>0.169333333333333</v>
      </c>
      <c r="AM315" s="59">
        <v>0.105833333333333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37:48" x14ac:dyDescent="0.25">
      <c r="AK316">
        <v>316</v>
      </c>
      <c r="AL316" s="59">
        <v>0.169333333333333</v>
      </c>
      <c r="AM316" s="59">
        <v>0.116416666666667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37:48" x14ac:dyDescent="0.25">
      <c r="AK317">
        <v>317</v>
      </c>
      <c r="AL317" s="59">
        <v>0.169333333333333</v>
      </c>
      <c r="AM317" s="59">
        <v>0.127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37:48" x14ac:dyDescent="0.25">
      <c r="AK318">
        <v>318</v>
      </c>
      <c r="AL318" s="59">
        <v>0.169333333333333</v>
      </c>
      <c r="AM318" s="59">
        <v>0.137583333333333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37:48" x14ac:dyDescent="0.25">
      <c r="AK319">
        <v>319</v>
      </c>
      <c r="AL319" s="59">
        <v>0.169333333333333</v>
      </c>
      <c r="AM319" s="59">
        <v>0.148166666666667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37:48" x14ac:dyDescent="0.25">
      <c r="AK320">
        <v>320</v>
      </c>
      <c r="AL320" s="59">
        <v>0.169333333333333</v>
      </c>
      <c r="AM320" s="59">
        <v>0.15875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37:48" x14ac:dyDescent="0.25">
      <c r="AK321">
        <v>321</v>
      </c>
      <c r="AL321" s="59">
        <v>0.169333333333333</v>
      </c>
      <c r="AM321" s="59">
        <v>0.169333333333333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37:48" x14ac:dyDescent="0.25">
      <c r="AK322">
        <v>322</v>
      </c>
      <c r="AL322" s="59">
        <v>0.169333333333333</v>
      </c>
      <c r="AM322" s="59">
        <v>0.179916666666667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37:48" x14ac:dyDescent="0.25">
      <c r="AK323">
        <v>323</v>
      </c>
      <c r="AL323" s="59">
        <v>0.169333333333333</v>
      </c>
      <c r="AM323" s="59">
        <v>0.1905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37:48" x14ac:dyDescent="0.25">
      <c r="AK324">
        <v>324</v>
      </c>
      <c r="AL324" s="59">
        <v>0.169333333333333</v>
      </c>
      <c r="AM324" s="59">
        <v>0.201083333333333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37:48" x14ac:dyDescent="0.25">
      <c r="AK325">
        <v>325</v>
      </c>
      <c r="AL325" s="59">
        <v>0.169333333333333</v>
      </c>
      <c r="AM325" s="59">
        <v>0.211666666666667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37:48" x14ac:dyDescent="0.25">
      <c r="AK326">
        <v>326</v>
      </c>
      <c r="AL326" s="59">
        <v>0.169333333333333</v>
      </c>
      <c r="AM326" s="59">
        <v>0.22225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37:48" x14ac:dyDescent="0.25">
      <c r="AK327">
        <v>327</v>
      </c>
      <c r="AL327" s="59">
        <v>0.169333333333333</v>
      </c>
      <c r="AM327" s="59">
        <v>0.232833333333333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37:48" x14ac:dyDescent="0.25">
      <c r="AK328">
        <v>328</v>
      </c>
      <c r="AL328" s="59">
        <v>0.169333333333333</v>
      </c>
      <c r="AM328" s="59">
        <v>0.243416666666667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37:48" x14ac:dyDescent="0.25">
      <c r="AK329">
        <v>329</v>
      </c>
      <c r="AL329" s="59">
        <v>0.169333333333333</v>
      </c>
      <c r="AM329" s="59">
        <v>0.254</v>
      </c>
      <c r="AN329">
        <v>0</v>
      </c>
      <c r="AO329">
        <v>1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</row>
    <row r="330" spans="37:48" x14ac:dyDescent="0.25">
      <c r="AK330">
        <v>330</v>
      </c>
      <c r="AL330" s="59">
        <v>0.179916666666667</v>
      </c>
      <c r="AM330" s="59">
        <v>0</v>
      </c>
      <c r="AN330">
        <v>0</v>
      </c>
      <c r="AO330">
        <v>1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</row>
    <row r="331" spans="37:48" x14ac:dyDescent="0.25">
      <c r="AK331">
        <v>331</v>
      </c>
      <c r="AL331" s="59">
        <v>0.179916666666667</v>
      </c>
      <c r="AM331" s="59">
        <v>2.1166666666666702E-2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37:48" x14ac:dyDescent="0.25">
      <c r="AK332">
        <v>332</v>
      </c>
      <c r="AL332" s="59">
        <v>0.179916666666667</v>
      </c>
      <c r="AM332" s="59">
        <v>4.2333333333333299E-2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37:48" x14ac:dyDescent="0.25">
      <c r="AK333">
        <v>333</v>
      </c>
      <c r="AL333" s="59">
        <v>0.179916666666667</v>
      </c>
      <c r="AM333" s="59">
        <v>6.3500000000000001E-2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37:48" x14ac:dyDescent="0.25">
      <c r="AK334">
        <v>334</v>
      </c>
      <c r="AL334" s="59">
        <v>0.179916666666667</v>
      </c>
      <c r="AM334" s="59">
        <v>8.4666666666666696E-2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37:48" x14ac:dyDescent="0.25">
      <c r="AK335">
        <v>335</v>
      </c>
      <c r="AL335" s="59">
        <v>0.179916666666667</v>
      </c>
      <c r="AM335" s="59">
        <v>0.105833333333333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37:48" x14ac:dyDescent="0.25">
      <c r="AK336">
        <v>336</v>
      </c>
      <c r="AL336" s="59">
        <v>0.179916666666667</v>
      </c>
      <c r="AM336" s="59">
        <v>0.127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37:48" x14ac:dyDescent="0.25">
      <c r="AK337">
        <v>337</v>
      </c>
      <c r="AL337" s="59">
        <v>0.179916666666667</v>
      </c>
      <c r="AM337" s="59">
        <v>0.148166666666667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37:48" x14ac:dyDescent="0.25">
      <c r="AK338">
        <v>338</v>
      </c>
      <c r="AL338" s="59">
        <v>0.179916666666667</v>
      </c>
      <c r="AM338" s="59">
        <v>0.169333333333333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37:48" x14ac:dyDescent="0.25">
      <c r="AK339">
        <v>339</v>
      </c>
      <c r="AL339" s="59">
        <v>0.179916666666667</v>
      </c>
      <c r="AM339" s="59">
        <v>0.1905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37:48" x14ac:dyDescent="0.25">
      <c r="AK340">
        <v>340</v>
      </c>
      <c r="AL340" s="59">
        <v>0.179916666666667</v>
      </c>
      <c r="AM340" s="59">
        <v>0.211666666666667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37:48" x14ac:dyDescent="0.25">
      <c r="AK341">
        <v>341</v>
      </c>
      <c r="AL341" s="59">
        <v>0.179916666666667</v>
      </c>
      <c r="AM341" s="59">
        <v>0.232833333333333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37:48" x14ac:dyDescent="0.25">
      <c r="AK342">
        <v>342</v>
      </c>
      <c r="AL342" s="59">
        <v>0.179916666666667</v>
      </c>
      <c r="AM342" s="59">
        <v>0.254</v>
      </c>
      <c r="AN342">
        <v>0</v>
      </c>
      <c r="AO342">
        <v>1</v>
      </c>
      <c r="AP342">
        <v>0</v>
      </c>
      <c r="AQ342">
        <v>1</v>
      </c>
      <c r="AR342">
        <v>1</v>
      </c>
      <c r="AS342">
        <v>0</v>
      </c>
      <c r="AT342">
        <v>0</v>
      </c>
      <c r="AU342">
        <v>0</v>
      </c>
      <c r="AV342">
        <v>0</v>
      </c>
    </row>
    <row r="343" spans="37:48" x14ac:dyDescent="0.25">
      <c r="AK343">
        <v>343</v>
      </c>
      <c r="AL343" s="59">
        <v>0.1905</v>
      </c>
      <c r="AM343" s="59">
        <v>0</v>
      </c>
      <c r="AN343">
        <v>0</v>
      </c>
      <c r="AO343">
        <v>1</v>
      </c>
      <c r="AP343">
        <v>0</v>
      </c>
      <c r="AQ343">
        <v>1</v>
      </c>
      <c r="AR343">
        <v>1</v>
      </c>
      <c r="AS343">
        <v>0</v>
      </c>
      <c r="AT343">
        <v>0</v>
      </c>
      <c r="AU343">
        <v>0</v>
      </c>
      <c r="AV343">
        <v>0</v>
      </c>
    </row>
    <row r="344" spans="37:48" x14ac:dyDescent="0.25">
      <c r="AK344">
        <v>344</v>
      </c>
      <c r="AL344" s="59">
        <v>0.1905</v>
      </c>
      <c r="AM344" s="59">
        <v>1.0583333333333301E-2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37:48" x14ac:dyDescent="0.25">
      <c r="AK345">
        <v>345</v>
      </c>
      <c r="AL345" s="59">
        <v>0.1905</v>
      </c>
      <c r="AM345" s="59">
        <v>2.1166666666666702E-2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37:48" x14ac:dyDescent="0.25">
      <c r="AK346">
        <v>346</v>
      </c>
      <c r="AL346" s="59">
        <v>0.1905</v>
      </c>
      <c r="AM346" s="59">
        <v>3.175E-2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37:48" x14ac:dyDescent="0.25">
      <c r="AK347">
        <v>347</v>
      </c>
      <c r="AL347" s="59">
        <v>0.1905</v>
      </c>
      <c r="AM347" s="59">
        <v>4.2333333333333299E-2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37:48" x14ac:dyDescent="0.25">
      <c r="AK348">
        <v>348</v>
      </c>
      <c r="AL348" s="59">
        <v>0.1905</v>
      </c>
      <c r="AM348" s="59">
        <v>5.2916666666666702E-2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37:48" x14ac:dyDescent="0.25">
      <c r="AK349">
        <v>349</v>
      </c>
      <c r="AL349" s="59">
        <v>0.1905</v>
      </c>
      <c r="AM349" s="59">
        <v>6.3500000000000001E-2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37:48" x14ac:dyDescent="0.25">
      <c r="AK350">
        <v>350</v>
      </c>
      <c r="AL350" s="59">
        <v>0.1905</v>
      </c>
      <c r="AM350" s="59">
        <v>7.4083333333333307E-2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37:48" x14ac:dyDescent="0.25">
      <c r="AK351">
        <v>351</v>
      </c>
      <c r="AL351" s="59">
        <v>0.1905</v>
      </c>
      <c r="AM351" s="59">
        <v>8.4666666666666696E-2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37:48" x14ac:dyDescent="0.25">
      <c r="AK352">
        <v>352</v>
      </c>
      <c r="AL352" s="59">
        <v>0.1905</v>
      </c>
      <c r="AM352" s="59">
        <v>9.5250000000000001E-2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37:48" x14ac:dyDescent="0.25">
      <c r="AK353">
        <v>353</v>
      </c>
      <c r="AL353" s="59">
        <v>0.1905</v>
      </c>
      <c r="AM353" s="59">
        <v>0.105833333333333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37:48" x14ac:dyDescent="0.25">
      <c r="AK354">
        <v>354</v>
      </c>
      <c r="AL354" s="59">
        <v>0.1905</v>
      </c>
      <c r="AM354" s="59">
        <v>0.116416666666667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37:48" x14ac:dyDescent="0.25">
      <c r="AK355">
        <v>355</v>
      </c>
      <c r="AL355" s="59">
        <v>0.1905</v>
      </c>
      <c r="AM355" s="59">
        <v>0.127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37:48" x14ac:dyDescent="0.25">
      <c r="AK356">
        <v>356</v>
      </c>
      <c r="AL356" s="59">
        <v>0.1905</v>
      </c>
      <c r="AM356" s="59">
        <v>0.137583333333333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37:48" x14ac:dyDescent="0.25">
      <c r="AK357">
        <v>357</v>
      </c>
      <c r="AL357" s="59">
        <v>0.1905</v>
      </c>
      <c r="AM357" s="59">
        <v>0.148166666666667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37:48" x14ac:dyDescent="0.25">
      <c r="AK358">
        <v>358</v>
      </c>
      <c r="AL358" s="59">
        <v>0.1905</v>
      </c>
      <c r="AM358" s="59">
        <v>0.15875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37:48" x14ac:dyDescent="0.25">
      <c r="AK359">
        <v>359</v>
      </c>
      <c r="AL359" s="59">
        <v>0.1905</v>
      </c>
      <c r="AM359" s="59">
        <v>0.169333333333333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37:48" x14ac:dyDescent="0.25">
      <c r="AK360">
        <v>360</v>
      </c>
      <c r="AL360" s="59">
        <v>0.1905</v>
      </c>
      <c r="AM360" s="59">
        <v>0.179916666666667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37:48" x14ac:dyDescent="0.25">
      <c r="AK361">
        <v>361</v>
      </c>
      <c r="AL361" s="59">
        <v>0.1905</v>
      </c>
      <c r="AM361" s="59">
        <v>0.1905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37:48" x14ac:dyDescent="0.25">
      <c r="AK362">
        <v>362</v>
      </c>
      <c r="AL362" s="59">
        <v>0.1905</v>
      </c>
      <c r="AM362" s="59">
        <v>0.201083333333333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37:48" x14ac:dyDescent="0.25">
      <c r="AK363">
        <v>363</v>
      </c>
      <c r="AL363" s="59">
        <v>0.1905</v>
      </c>
      <c r="AM363" s="59">
        <v>0.211666666666667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37:48" x14ac:dyDescent="0.25">
      <c r="AK364">
        <v>364</v>
      </c>
      <c r="AL364" s="59">
        <v>0.1905</v>
      </c>
      <c r="AM364" s="59">
        <v>0.22225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37:48" x14ac:dyDescent="0.25">
      <c r="AK365">
        <v>365</v>
      </c>
      <c r="AL365" s="59">
        <v>0.1905</v>
      </c>
      <c r="AM365" s="59">
        <v>0.232833333333333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37:48" x14ac:dyDescent="0.25">
      <c r="AK366">
        <v>366</v>
      </c>
      <c r="AL366" s="59">
        <v>0.1905</v>
      </c>
      <c r="AM366" s="59">
        <v>0.243416666666667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37:48" x14ac:dyDescent="0.25">
      <c r="AK367">
        <v>367</v>
      </c>
      <c r="AL367" s="59">
        <v>0.1905</v>
      </c>
      <c r="AM367" s="59">
        <v>0.254</v>
      </c>
      <c r="AN367">
        <v>0</v>
      </c>
      <c r="AO367">
        <v>1</v>
      </c>
      <c r="AP367">
        <v>0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</row>
    <row r="368" spans="37:48" x14ac:dyDescent="0.25">
      <c r="AK368">
        <v>368</v>
      </c>
      <c r="AL368" s="59">
        <v>0.201083333333333</v>
      </c>
      <c r="AM368" s="59">
        <v>0</v>
      </c>
      <c r="AN368">
        <v>0</v>
      </c>
      <c r="AO368">
        <v>1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</row>
    <row r="369" spans="37:48" x14ac:dyDescent="0.25">
      <c r="AK369">
        <v>369</v>
      </c>
      <c r="AL369" s="59">
        <v>0.201083333333333</v>
      </c>
      <c r="AM369" s="59">
        <v>2.1166666666666702E-2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37:48" x14ac:dyDescent="0.25">
      <c r="AK370">
        <v>370</v>
      </c>
      <c r="AL370" s="59">
        <v>0.201083333333333</v>
      </c>
      <c r="AM370" s="59">
        <v>4.2333333333333299E-2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37:48" x14ac:dyDescent="0.25">
      <c r="AK371">
        <v>371</v>
      </c>
      <c r="AL371" s="59">
        <v>0.201083333333333</v>
      </c>
      <c r="AM371" s="59">
        <v>6.3500000000000001E-2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37:48" x14ac:dyDescent="0.25">
      <c r="AK372">
        <v>372</v>
      </c>
      <c r="AL372" s="59">
        <v>0.201083333333333</v>
      </c>
      <c r="AM372" s="59">
        <v>8.4666666666666696E-2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37:48" x14ac:dyDescent="0.25">
      <c r="AK373">
        <v>373</v>
      </c>
      <c r="AL373" s="59">
        <v>0.201083333333333</v>
      </c>
      <c r="AM373" s="59">
        <v>0.105833333333333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37:48" x14ac:dyDescent="0.25">
      <c r="AK374">
        <v>374</v>
      </c>
      <c r="AL374" s="59">
        <v>0.201083333333333</v>
      </c>
      <c r="AM374" s="59">
        <v>0.127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37:48" x14ac:dyDescent="0.25">
      <c r="AK375">
        <v>375</v>
      </c>
      <c r="AL375" s="59">
        <v>0.201083333333333</v>
      </c>
      <c r="AM375" s="59">
        <v>0.148166666666667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37:48" x14ac:dyDescent="0.25">
      <c r="AK376">
        <v>376</v>
      </c>
      <c r="AL376" s="59">
        <v>0.201083333333333</v>
      </c>
      <c r="AM376" s="59">
        <v>0.169333333333333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37:48" x14ac:dyDescent="0.25">
      <c r="AK377">
        <v>377</v>
      </c>
      <c r="AL377" s="59">
        <v>0.201083333333333</v>
      </c>
      <c r="AM377" s="59">
        <v>0.1905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37:48" x14ac:dyDescent="0.25">
      <c r="AK378">
        <v>378</v>
      </c>
      <c r="AL378" s="59">
        <v>0.201083333333333</v>
      </c>
      <c r="AM378" s="59">
        <v>0.211666666666667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37:48" x14ac:dyDescent="0.25">
      <c r="AK379">
        <v>379</v>
      </c>
      <c r="AL379" s="59">
        <v>0.201083333333333</v>
      </c>
      <c r="AM379" s="59">
        <v>0.232833333333333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37:48" x14ac:dyDescent="0.25">
      <c r="AK380">
        <v>380</v>
      </c>
      <c r="AL380" s="59">
        <v>0.201083333333333</v>
      </c>
      <c r="AM380" s="59">
        <v>0.254</v>
      </c>
      <c r="AN380">
        <v>0</v>
      </c>
      <c r="AO380">
        <v>1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0</v>
      </c>
      <c r="AV380">
        <v>0</v>
      </c>
    </row>
    <row r="381" spans="37:48" x14ac:dyDescent="0.25">
      <c r="AK381">
        <v>381</v>
      </c>
      <c r="AL381" s="59">
        <v>0.211666666666667</v>
      </c>
      <c r="AM381" s="59">
        <v>0</v>
      </c>
      <c r="AN381">
        <v>0</v>
      </c>
      <c r="AO381">
        <v>1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</row>
    <row r="382" spans="37:48" x14ac:dyDescent="0.25">
      <c r="AK382">
        <v>382</v>
      </c>
      <c r="AL382" s="59">
        <v>0.211666666666667</v>
      </c>
      <c r="AM382" s="59">
        <v>1.0583333333333301E-2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37:48" x14ac:dyDescent="0.25">
      <c r="AK383">
        <v>383</v>
      </c>
      <c r="AL383" s="59">
        <v>0.211666666666667</v>
      </c>
      <c r="AM383" s="59">
        <v>2.1166666666666702E-2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37:48" x14ac:dyDescent="0.25">
      <c r="AK384">
        <v>384</v>
      </c>
      <c r="AL384" s="59">
        <v>0.211666666666667</v>
      </c>
      <c r="AM384" s="59">
        <v>3.175E-2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37:48" x14ac:dyDescent="0.25">
      <c r="AK385">
        <v>385</v>
      </c>
      <c r="AL385" s="59">
        <v>0.211666666666667</v>
      </c>
      <c r="AM385" s="59">
        <v>4.2333333333333299E-2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37:48" x14ac:dyDescent="0.25">
      <c r="AK386">
        <v>386</v>
      </c>
      <c r="AL386" s="59">
        <v>0.211666666666667</v>
      </c>
      <c r="AM386" s="59">
        <v>5.2916666666666702E-2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37:48" x14ac:dyDescent="0.25">
      <c r="AK387">
        <v>387</v>
      </c>
      <c r="AL387" s="59">
        <v>0.211666666666667</v>
      </c>
      <c r="AM387" s="59">
        <v>6.3500000000000001E-2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37:48" x14ac:dyDescent="0.25">
      <c r="AK388">
        <v>388</v>
      </c>
      <c r="AL388" s="59">
        <v>0.211666666666667</v>
      </c>
      <c r="AM388" s="59">
        <v>7.4083333333333307E-2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37:48" x14ac:dyDescent="0.25">
      <c r="AK389">
        <v>389</v>
      </c>
      <c r="AL389" s="59">
        <v>0.211666666666667</v>
      </c>
      <c r="AM389" s="59">
        <v>8.4666666666666696E-2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37:48" x14ac:dyDescent="0.25">
      <c r="AK390">
        <v>390</v>
      </c>
      <c r="AL390" s="59">
        <v>0.211666666666667</v>
      </c>
      <c r="AM390" s="59">
        <v>9.5250000000000001E-2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37:48" x14ac:dyDescent="0.25">
      <c r="AK391">
        <v>391</v>
      </c>
      <c r="AL391" s="59">
        <v>0.211666666666667</v>
      </c>
      <c r="AM391" s="59">
        <v>0.105833333333333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37:48" x14ac:dyDescent="0.25">
      <c r="AK392">
        <v>392</v>
      </c>
      <c r="AL392" s="59">
        <v>0.211666666666667</v>
      </c>
      <c r="AM392" s="59">
        <v>0.116416666666667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37:48" x14ac:dyDescent="0.25">
      <c r="AK393">
        <v>393</v>
      </c>
      <c r="AL393" s="59">
        <v>0.211666666666667</v>
      </c>
      <c r="AM393" s="59">
        <v>0.127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37:48" x14ac:dyDescent="0.25">
      <c r="AK394">
        <v>394</v>
      </c>
      <c r="AL394" s="59">
        <v>0.211666666666667</v>
      </c>
      <c r="AM394" s="59">
        <v>0.137583333333333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37:48" x14ac:dyDescent="0.25">
      <c r="AK395">
        <v>395</v>
      </c>
      <c r="AL395" s="59">
        <v>0.211666666666667</v>
      </c>
      <c r="AM395" s="59">
        <v>0.148166666666667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37:48" x14ac:dyDescent="0.25">
      <c r="AK396">
        <v>396</v>
      </c>
      <c r="AL396" s="59">
        <v>0.211666666666667</v>
      </c>
      <c r="AM396" s="59">
        <v>0.15875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37:48" x14ac:dyDescent="0.25">
      <c r="AK397">
        <v>397</v>
      </c>
      <c r="AL397" s="59">
        <v>0.211666666666667</v>
      </c>
      <c r="AM397" s="59">
        <v>0.169333333333333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37:48" x14ac:dyDescent="0.25">
      <c r="AK398">
        <v>398</v>
      </c>
      <c r="AL398" s="59">
        <v>0.211666666666667</v>
      </c>
      <c r="AM398" s="59">
        <v>0.179916666666667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37:48" x14ac:dyDescent="0.25">
      <c r="AK399">
        <v>399</v>
      </c>
      <c r="AL399" s="59">
        <v>0.211666666666667</v>
      </c>
      <c r="AM399" s="59">
        <v>0.1905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37:48" x14ac:dyDescent="0.25">
      <c r="AK400">
        <v>400</v>
      </c>
      <c r="AL400" s="59">
        <v>0.211666666666667</v>
      </c>
      <c r="AM400" s="59">
        <v>0.201083333333333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37:48" x14ac:dyDescent="0.25">
      <c r="AK401">
        <v>401</v>
      </c>
      <c r="AL401" s="59">
        <v>0.211666666666667</v>
      </c>
      <c r="AM401" s="59">
        <v>0.211666666666667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37:48" x14ac:dyDescent="0.25">
      <c r="AK402">
        <v>402</v>
      </c>
      <c r="AL402" s="59">
        <v>0.211666666666667</v>
      </c>
      <c r="AM402" s="59">
        <v>0.22225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37:48" x14ac:dyDescent="0.25">
      <c r="AK403">
        <v>403</v>
      </c>
      <c r="AL403" s="59">
        <v>0.211666666666667</v>
      </c>
      <c r="AM403" s="59">
        <v>0.232833333333333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37:48" x14ac:dyDescent="0.25">
      <c r="AK404">
        <v>404</v>
      </c>
      <c r="AL404" s="59">
        <v>0.211666666666667</v>
      </c>
      <c r="AM404" s="59">
        <v>0.243416666666667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37:48" x14ac:dyDescent="0.25">
      <c r="AK405">
        <v>405</v>
      </c>
      <c r="AL405" s="59">
        <v>0.211666666666667</v>
      </c>
      <c r="AM405" s="59">
        <v>0.254</v>
      </c>
      <c r="AN405">
        <v>0</v>
      </c>
      <c r="AO405">
        <v>1</v>
      </c>
      <c r="AP405">
        <v>0</v>
      </c>
      <c r="AQ405">
        <v>1</v>
      </c>
      <c r="AR405">
        <v>1</v>
      </c>
      <c r="AS405">
        <v>0</v>
      </c>
      <c r="AT405">
        <v>0</v>
      </c>
      <c r="AU405">
        <v>0</v>
      </c>
      <c r="AV405">
        <v>0</v>
      </c>
    </row>
    <row r="406" spans="37:48" x14ac:dyDescent="0.25">
      <c r="AK406">
        <v>406</v>
      </c>
      <c r="AL406" s="59">
        <v>0.22225</v>
      </c>
      <c r="AM406" s="59">
        <v>0</v>
      </c>
      <c r="AN406">
        <v>0</v>
      </c>
      <c r="AO406">
        <v>1</v>
      </c>
      <c r="AP406">
        <v>0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0</v>
      </c>
    </row>
    <row r="407" spans="37:48" x14ac:dyDescent="0.25">
      <c r="AK407">
        <v>407</v>
      </c>
      <c r="AL407" s="59">
        <v>0.22225</v>
      </c>
      <c r="AM407" s="59">
        <v>2.1166666666666702E-2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37:48" x14ac:dyDescent="0.25">
      <c r="AK408">
        <v>408</v>
      </c>
      <c r="AL408" s="59">
        <v>0.22225</v>
      </c>
      <c r="AM408" s="59">
        <v>4.2333333333333299E-2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37:48" x14ac:dyDescent="0.25">
      <c r="AK409">
        <v>409</v>
      </c>
      <c r="AL409" s="59">
        <v>0.22225</v>
      </c>
      <c r="AM409" s="59">
        <v>6.3500000000000001E-2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37:48" x14ac:dyDescent="0.25">
      <c r="AK410">
        <v>410</v>
      </c>
      <c r="AL410" s="59">
        <v>0.22225</v>
      </c>
      <c r="AM410" s="59">
        <v>8.4666666666666696E-2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37:48" x14ac:dyDescent="0.25">
      <c r="AK411">
        <v>411</v>
      </c>
      <c r="AL411" s="59">
        <v>0.22225</v>
      </c>
      <c r="AM411" s="59">
        <v>0.105833333333333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37:48" x14ac:dyDescent="0.25">
      <c r="AK412">
        <v>412</v>
      </c>
      <c r="AL412" s="59">
        <v>0.22225</v>
      </c>
      <c r="AM412" s="59">
        <v>0.127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37:48" x14ac:dyDescent="0.25">
      <c r="AK413">
        <v>413</v>
      </c>
      <c r="AL413" s="59">
        <v>0.22225</v>
      </c>
      <c r="AM413" s="59">
        <v>0.148166666666667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37:48" x14ac:dyDescent="0.25">
      <c r="AK414">
        <v>414</v>
      </c>
      <c r="AL414" s="59">
        <v>0.22225</v>
      </c>
      <c r="AM414" s="59">
        <v>0.169333333333333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37:48" x14ac:dyDescent="0.25">
      <c r="AK415">
        <v>415</v>
      </c>
      <c r="AL415" s="59">
        <v>0.22225</v>
      </c>
      <c r="AM415" s="59">
        <v>0.1905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37:48" x14ac:dyDescent="0.25">
      <c r="AK416">
        <v>416</v>
      </c>
      <c r="AL416" s="59">
        <v>0.22225</v>
      </c>
      <c r="AM416" s="59">
        <v>0.211666666666667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37:48" x14ac:dyDescent="0.25">
      <c r="AK417">
        <v>417</v>
      </c>
      <c r="AL417" s="59">
        <v>0.22225</v>
      </c>
      <c r="AM417" s="59">
        <v>0.232833333333333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37:48" x14ac:dyDescent="0.25">
      <c r="AK418">
        <v>418</v>
      </c>
      <c r="AL418" s="59">
        <v>0.22225</v>
      </c>
      <c r="AM418" s="59">
        <v>0.254</v>
      </c>
      <c r="AN418">
        <v>0</v>
      </c>
      <c r="AO418">
        <v>1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</row>
    <row r="419" spans="37:48" x14ac:dyDescent="0.25">
      <c r="AK419">
        <v>419</v>
      </c>
      <c r="AL419" s="59">
        <v>0.232833333333333</v>
      </c>
      <c r="AM419" s="59">
        <v>0</v>
      </c>
      <c r="AN419">
        <v>0</v>
      </c>
      <c r="AO419">
        <v>1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0</v>
      </c>
    </row>
    <row r="420" spans="37:48" x14ac:dyDescent="0.25">
      <c r="AK420">
        <v>420</v>
      </c>
      <c r="AL420" s="59">
        <v>0.232833333333333</v>
      </c>
      <c r="AM420" s="59">
        <v>1.0583333333333301E-2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37:48" x14ac:dyDescent="0.25">
      <c r="AK421">
        <v>421</v>
      </c>
      <c r="AL421" s="59">
        <v>0.232833333333333</v>
      </c>
      <c r="AM421" s="59">
        <v>2.1166666666666702E-2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37:48" x14ac:dyDescent="0.25">
      <c r="AK422">
        <v>422</v>
      </c>
      <c r="AL422" s="59">
        <v>0.232833333333333</v>
      </c>
      <c r="AM422" s="59">
        <v>3.175E-2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37:48" x14ac:dyDescent="0.25">
      <c r="AK423">
        <v>423</v>
      </c>
      <c r="AL423" s="59">
        <v>0.232833333333333</v>
      </c>
      <c r="AM423" s="59">
        <v>4.2333333333333299E-2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37:48" x14ac:dyDescent="0.25">
      <c r="AK424">
        <v>424</v>
      </c>
      <c r="AL424" s="59">
        <v>0.232833333333333</v>
      </c>
      <c r="AM424" s="59">
        <v>5.2916666666666702E-2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37:48" x14ac:dyDescent="0.25">
      <c r="AK425">
        <v>425</v>
      </c>
      <c r="AL425" s="59">
        <v>0.232833333333333</v>
      </c>
      <c r="AM425" s="59">
        <v>6.3500000000000001E-2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37:48" x14ac:dyDescent="0.25">
      <c r="AK426">
        <v>426</v>
      </c>
      <c r="AL426" s="59">
        <v>0.232833333333333</v>
      </c>
      <c r="AM426" s="59">
        <v>7.4083333333333307E-2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37:48" x14ac:dyDescent="0.25">
      <c r="AK427">
        <v>427</v>
      </c>
      <c r="AL427" s="59">
        <v>0.232833333333333</v>
      </c>
      <c r="AM427" s="59">
        <v>8.4666666666666696E-2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37:48" x14ac:dyDescent="0.25">
      <c r="AK428">
        <v>428</v>
      </c>
      <c r="AL428" s="59">
        <v>0.232833333333333</v>
      </c>
      <c r="AM428" s="59">
        <v>9.5250000000000001E-2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37:48" x14ac:dyDescent="0.25">
      <c r="AK429">
        <v>429</v>
      </c>
      <c r="AL429" s="59">
        <v>0.232833333333333</v>
      </c>
      <c r="AM429" s="59">
        <v>0.105833333333333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37:48" x14ac:dyDescent="0.25">
      <c r="AK430">
        <v>430</v>
      </c>
      <c r="AL430" s="59">
        <v>0.232833333333333</v>
      </c>
      <c r="AM430" s="59">
        <v>0.116416666666667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37:48" x14ac:dyDescent="0.25">
      <c r="AK431">
        <v>431</v>
      </c>
      <c r="AL431" s="59">
        <v>0.232833333333333</v>
      </c>
      <c r="AM431" s="59">
        <v>0.127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37:48" x14ac:dyDescent="0.25">
      <c r="AK432">
        <v>432</v>
      </c>
      <c r="AL432" s="59">
        <v>0.232833333333333</v>
      </c>
      <c r="AM432" s="59">
        <v>0.137583333333333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37:48" x14ac:dyDescent="0.25">
      <c r="AK433">
        <v>433</v>
      </c>
      <c r="AL433" s="59">
        <v>0.232833333333333</v>
      </c>
      <c r="AM433" s="59">
        <v>0.148166666666667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37:48" x14ac:dyDescent="0.25">
      <c r="AK434">
        <v>434</v>
      </c>
      <c r="AL434" s="59">
        <v>0.232833333333333</v>
      </c>
      <c r="AM434" s="59">
        <v>0.15875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37:48" x14ac:dyDescent="0.25">
      <c r="AK435">
        <v>435</v>
      </c>
      <c r="AL435" s="59">
        <v>0.232833333333333</v>
      </c>
      <c r="AM435" s="59">
        <v>0.169333333333333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37:48" x14ac:dyDescent="0.25">
      <c r="AK436">
        <v>436</v>
      </c>
      <c r="AL436" s="59">
        <v>0.232833333333333</v>
      </c>
      <c r="AM436" s="59">
        <v>0.179916666666667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37:48" x14ac:dyDescent="0.25">
      <c r="AK437">
        <v>437</v>
      </c>
      <c r="AL437" s="59">
        <v>0.232833333333333</v>
      </c>
      <c r="AM437" s="59">
        <v>0.1905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37:48" x14ac:dyDescent="0.25">
      <c r="AK438">
        <v>438</v>
      </c>
      <c r="AL438" s="59">
        <v>0.232833333333333</v>
      </c>
      <c r="AM438" s="59">
        <v>0.201083333333333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37:48" x14ac:dyDescent="0.25">
      <c r="AK439">
        <v>439</v>
      </c>
      <c r="AL439" s="59">
        <v>0.232833333333333</v>
      </c>
      <c r="AM439" s="59">
        <v>0.211666666666667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37:48" x14ac:dyDescent="0.25">
      <c r="AK440">
        <v>440</v>
      </c>
      <c r="AL440" s="59">
        <v>0.232833333333333</v>
      </c>
      <c r="AM440" s="59">
        <v>0.22225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37:48" x14ac:dyDescent="0.25">
      <c r="AK441">
        <v>441</v>
      </c>
      <c r="AL441" s="59">
        <v>0.232833333333333</v>
      </c>
      <c r="AM441" s="59">
        <v>0.232833333333333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37:48" x14ac:dyDescent="0.25">
      <c r="AK442">
        <v>442</v>
      </c>
      <c r="AL442" s="59">
        <v>0.232833333333333</v>
      </c>
      <c r="AM442" s="59">
        <v>0.243416666666667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37:48" x14ac:dyDescent="0.25">
      <c r="AK443">
        <v>443</v>
      </c>
      <c r="AL443" s="59">
        <v>0.232833333333333</v>
      </c>
      <c r="AM443" s="59">
        <v>0.254</v>
      </c>
      <c r="AN443">
        <v>0</v>
      </c>
      <c r="AO443">
        <v>1</v>
      </c>
      <c r="AP443">
        <v>0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0</v>
      </c>
    </row>
    <row r="444" spans="37:48" x14ac:dyDescent="0.25">
      <c r="AK444">
        <v>444</v>
      </c>
      <c r="AL444" s="59">
        <v>0.243416666666667</v>
      </c>
      <c r="AM444" s="59">
        <v>0</v>
      </c>
      <c r="AN444">
        <v>0</v>
      </c>
      <c r="AO444">
        <v>1</v>
      </c>
      <c r="AP444">
        <v>0</v>
      </c>
      <c r="AQ444">
        <v>1</v>
      </c>
      <c r="AR444">
        <v>1</v>
      </c>
      <c r="AS444">
        <v>0</v>
      </c>
      <c r="AT444">
        <v>0</v>
      </c>
      <c r="AU444">
        <v>0</v>
      </c>
      <c r="AV444">
        <v>0</v>
      </c>
    </row>
    <row r="445" spans="37:48" x14ac:dyDescent="0.25">
      <c r="AK445">
        <v>445</v>
      </c>
      <c r="AL445" s="59">
        <v>0.243416666666667</v>
      </c>
      <c r="AM445" s="59">
        <v>2.1166666666666702E-2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37:48" x14ac:dyDescent="0.25">
      <c r="AK446">
        <v>446</v>
      </c>
      <c r="AL446" s="59">
        <v>0.243416666666667</v>
      </c>
      <c r="AM446" s="59">
        <v>4.2333333333333299E-2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37:48" x14ac:dyDescent="0.25">
      <c r="AK447">
        <v>447</v>
      </c>
      <c r="AL447" s="59">
        <v>0.243416666666667</v>
      </c>
      <c r="AM447" s="59">
        <v>6.3500000000000001E-2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37:48" x14ac:dyDescent="0.25">
      <c r="AK448">
        <v>448</v>
      </c>
      <c r="AL448" s="59">
        <v>0.243416666666667</v>
      </c>
      <c r="AM448" s="59">
        <v>8.4666666666666696E-2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37:48" x14ac:dyDescent="0.25">
      <c r="AK449">
        <v>449</v>
      </c>
      <c r="AL449" s="59">
        <v>0.243416666666667</v>
      </c>
      <c r="AM449" s="59">
        <v>0.105833333333333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37:48" x14ac:dyDescent="0.25">
      <c r="AK450">
        <v>450</v>
      </c>
      <c r="AL450" s="59">
        <v>0.243416666666667</v>
      </c>
      <c r="AM450" s="59">
        <v>0.127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37:48" x14ac:dyDescent="0.25">
      <c r="AK451">
        <v>451</v>
      </c>
      <c r="AL451" s="59">
        <v>0.243416666666667</v>
      </c>
      <c r="AM451" s="59">
        <v>0.148166666666667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37:48" x14ac:dyDescent="0.25">
      <c r="AK452">
        <v>452</v>
      </c>
      <c r="AL452" s="59">
        <v>0.243416666666667</v>
      </c>
      <c r="AM452" s="59">
        <v>0.169333333333333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37:48" x14ac:dyDescent="0.25">
      <c r="AK453">
        <v>453</v>
      </c>
      <c r="AL453" s="59">
        <v>0.243416666666667</v>
      </c>
      <c r="AM453" s="59">
        <v>0.1905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37:48" x14ac:dyDescent="0.25">
      <c r="AK454">
        <v>454</v>
      </c>
      <c r="AL454" s="59">
        <v>0.243416666666667</v>
      </c>
      <c r="AM454" s="59">
        <v>0.211666666666667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37:48" x14ac:dyDescent="0.25">
      <c r="AK455">
        <v>455</v>
      </c>
      <c r="AL455" s="59">
        <v>0.243416666666667</v>
      </c>
      <c r="AM455" s="59">
        <v>0.232833333333333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37:48" x14ac:dyDescent="0.25">
      <c r="AK456">
        <v>456</v>
      </c>
      <c r="AL456" s="59">
        <v>0.243416666666667</v>
      </c>
      <c r="AM456" s="59">
        <v>0.254</v>
      </c>
      <c r="AN456">
        <v>0</v>
      </c>
      <c r="AO456">
        <v>1</v>
      </c>
      <c r="AP456">
        <v>0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</row>
    <row r="457" spans="37:48" x14ac:dyDescent="0.25">
      <c r="AK457">
        <v>457</v>
      </c>
      <c r="AL457" s="59">
        <v>0.254</v>
      </c>
      <c r="AM457" s="59">
        <v>0</v>
      </c>
      <c r="AN457">
        <v>0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0</v>
      </c>
      <c r="AU457">
        <v>0</v>
      </c>
      <c r="AV457">
        <v>0</v>
      </c>
    </row>
    <row r="458" spans="37:48" x14ac:dyDescent="0.25">
      <c r="AK458">
        <v>458</v>
      </c>
      <c r="AL458" s="59">
        <v>0.254</v>
      </c>
      <c r="AM458" s="59">
        <v>1.0583333333333301E-2</v>
      </c>
      <c r="AN458">
        <v>0</v>
      </c>
      <c r="AO458">
        <v>0</v>
      </c>
      <c r="AP458">
        <v>1</v>
      </c>
      <c r="AQ458">
        <v>1</v>
      </c>
      <c r="AR458">
        <v>0</v>
      </c>
      <c r="AS458">
        <v>1</v>
      </c>
      <c r="AT458">
        <v>0</v>
      </c>
      <c r="AU458">
        <v>0</v>
      </c>
      <c r="AV458">
        <v>0</v>
      </c>
    </row>
    <row r="459" spans="37:48" x14ac:dyDescent="0.25">
      <c r="AK459">
        <v>459</v>
      </c>
      <c r="AL459" s="59">
        <v>0.254</v>
      </c>
      <c r="AM459" s="59">
        <v>2.1166666666666702E-2</v>
      </c>
      <c r="AN459">
        <v>0</v>
      </c>
      <c r="AO459">
        <v>0</v>
      </c>
      <c r="AP459">
        <v>1</v>
      </c>
      <c r="AQ459">
        <v>1</v>
      </c>
      <c r="AR459">
        <v>0</v>
      </c>
      <c r="AS459">
        <v>1</v>
      </c>
      <c r="AT459">
        <v>0</v>
      </c>
      <c r="AU459">
        <v>0</v>
      </c>
      <c r="AV459">
        <v>0</v>
      </c>
    </row>
    <row r="460" spans="37:48" x14ac:dyDescent="0.25">
      <c r="AK460">
        <v>460</v>
      </c>
      <c r="AL460" s="59">
        <v>0.254</v>
      </c>
      <c r="AM460" s="59">
        <v>3.175E-2</v>
      </c>
      <c r="AN460">
        <v>0</v>
      </c>
      <c r="AO460">
        <v>0</v>
      </c>
      <c r="AP460">
        <v>1</v>
      </c>
      <c r="AQ460">
        <v>1</v>
      </c>
      <c r="AR460">
        <v>0</v>
      </c>
      <c r="AS460">
        <v>1</v>
      </c>
      <c r="AT460">
        <v>0</v>
      </c>
      <c r="AU460">
        <v>0</v>
      </c>
      <c r="AV460">
        <v>0</v>
      </c>
    </row>
    <row r="461" spans="37:48" x14ac:dyDescent="0.25">
      <c r="AK461">
        <v>461</v>
      </c>
      <c r="AL461" s="59">
        <v>0.254</v>
      </c>
      <c r="AM461" s="59">
        <v>4.2333333333333299E-2</v>
      </c>
      <c r="AN461">
        <v>0</v>
      </c>
      <c r="AO461">
        <v>0</v>
      </c>
      <c r="AP461">
        <v>1</v>
      </c>
      <c r="AQ461">
        <v>1</v>
      </c>
      <c r="AR461">
        <v>0</v>
      </c>
      <c r="AS461">
        <v>1</v>
      </c>
      <c r="AT461">
        <v>0</v>
      </c>
      <c r="AU461">
        <v>0</v>
      </c>
      <c r="AV461">
        <v>0</v>
      </c>
    </row>
    <row r="462" spans="37:48" x14ac:dyDescent="0.25">
      <c r="AK462">
        <v>462</v>
      </c>
      <c r="AL462" s="59">
        <v>0.254</v>
      </c>
      <c r="AM462" s="59">
        <v>5.2916666666666702E-2</v>
      </c>
      <c r="AN462">
        <v>0</v>
      </c>
      <c r="AO462">
        <v>0</v>
      </c>
      <c r="AP462">
        <v>1</v>
      </c>
      <c r="AQ462">
        <v>1</v>
      </c>
      <c r="AR462">
        <v>0</v>
      </c>
      <c r="AS462">
        <v>1</v>
      </c>
      <c r="AT462">
        <v>0</v>
      </c>
      <c r="AU462">
        <v>0</v>
      </c>
      <c r="AV462">
        <v>0</v>
      </c>
    </row>
    <row r="463" spans="37:48" x14ac:dyDescent="0.25">
      <c r="AK463">
        <v>463</v>
      </c>
      <c r="AL463" s="59">
        <v>0.254</v>
      </c>
      <c r="AM463" s="59">
        <v>6.3500000000000001E-2</v>
      </c>
      <c r="AN463">
        <v>0</v>
      </c>
      <c r="AO463">
        <v>0</v>
      </c>
      <c r="AP463">
        <v>1</v>
      </c>
      <c r="AQ463">
        <v>1</v>
      </c>
      <c r="AR463">
        <v>0</v>
      </c>
      <c r="AS463">
        <v>1</v>
      </c>
      <c r="AT463">
        <v>0</v>
      </c>
      <c r="AU463">
        <v>0</v>
      </c>
      <c r="AV463">
        <v>0</v>
      </c>
    </row>
    <row r="464" spans="37:48" x14ac:dyDescent="0.25">
      <c r="AK464">
        <v>464</v>
      </c>
      <c r="AL464" s="59">
        <v>0.254</v>
      </c>
      <c r="AM464" s="59">
        <v>7.4083333333333307E-2</v>
      </c>
      <c r="AN464">
        <v>0</v>
      </c>
      <c r="AO464">
        <v>0</v>
      </c>
      <c r="AP464">
        <v>1</v>
      </c>
      <c r="AQ464">
        <v>1</v>
      </c>
      <c r="AR464">
        <v>0</v>
      </c>
      <c r="AS464">
        <v>1</v>
      </c>
      <c r="AT464">
        <v>0</v>
      </c>
      <c r="AU464">
        <v>0</v>
      </c>
      <c r="AV464">
        <v>0</v>
      </c>
    </row>
    <row r="465" spans="37:48" x14ac:dyDescent="0.25">
      <c r="AK465">
        <v>465</v>
      </c>
      <c r="AL465" s="59">
        <v>0.254</v>
      </c>
      <c r="AM465" s="59">
        <v>8.4666666666666696E-2</v>
      </c>
      <c r="AN465">
        <v>0</v>
      </c>
      <c r="AO465">
        <v>0</v>
      </c>
      <c r="AP465">
        <v>1</v>
      </c>
      <c r="AQ465">
        <v>1</v>
      </c>
      <c r="AR465">
        <v>0</v>
      </c>
      <c r="AS465">
        <v>1</v>
      </c>
      <c r="AT465">
        <v>0</v>
      </c>
      <c r="AU465">
        <v>0</v>
      </c>
      <c r="AV465">
        <v>0</v>
      </c>
    </row>
    <row r="466" spans="37:48" x14ac:dyDescent="0.25">
      <c r="AK466">
        <v>466</v>
      </c>
      <c r="AL466" s="59">
        <v>0.254</v>
      </c>
      <c r="AM466" s="59">
        <v>9.5250000000000001E-2</v>
      </c>
      <c r="AN466">
        <v>0</v>
      </c>
      <c r="AO466">
        <v>0</v>
      </c>
      <c r="AP466">
        <v>1</v>
      </c>
      <c r="AQ466">
        <v>1</v>
      </c>
      <c r="AR466">
        <v>0</v>
      </c>
      <c r="AS466">
        <v>1</v>
      </c>
      <c r="AT466">
        <v>0</v>
      </c>
      <c r="AU466">
        <v>0</v>
      </c>
      <c r="AV466">
        <v>0</v>
      </c>
    </row>
    <row r="467" spans="37:48" x14ac:dyDescent="0.25">
      <c r="AK467">
        <v>467</v>
      </c>
      <c r="AL467" s="59">
        <v>0.254</v>
      </c>
      <c r="AM467" s="59">
        <v>0.105833333333333</v>
      </c>
      <c r="AN467">
        <v>0</v>
      </c>
      <c r="AO467">
        <v>0</v>
      </c>
      <c r="AP467">
        <v>1</v>
      </c>
      <c r="AQ467">
        <v>1</v>
      </c>
      <c r="AR467">
        <v>0</v>
      </c>
      <c r="AS467">
        <v>1</v>
      </c>
      <c r="AT467">
        <v>0</v>
      </c>
      <c r="AU467">
        <v>0</v>
      </c>
      <c r="AV467">
        <v>0</v>
      </c>
    </row>
    <row r="468" spans="37:48" x14ac:dyDescent="0.25">
      <c r="AK468">
        <v>468</v>
      </c>
      <c r="AL468" s="59">
        <v>0.254</v>
      </c>
      <c r="AM468" s="59">
        <v>0.116416666666667</v>
      </c>
      <c r="AN468">
        <v>0</v>
      </c>
      <c r="AO468">
        <v>0</v>
      </c>
      <c r="AP468">
        <v>1</v>
      </c>
      <c r="AQ468">
        <v>1</v>
      </c>
      <c r="AR468">
        <v>0</v>
      </c>
      <c r="AS468">
        <v>1</v>
      </c>
      <c r="AT468">
        <v>0</v>
      </c>
      <c r="AU468">
        <v>0</v>
      </c>
      <c r="AV468">
        <v>0</v>
      </c>
    </row>
    <row r="469" spans="37:48" x14ac:dyDescent="0.25">
      <c r="AK469">
        <v>469</v>
      </c>
      <c r="AL469" s="59">
        <v>0.254</v>
      </c>
      <c r="AM469" s="59">
        <v>0.127</v>
      </c>
      <c r="AN469">
        <v>0</v>
      </c>
      <c r="AO469">
        <v>0</v>
      </c>
      <c r="AP469">
        <v>1</v>
      </c>
      <c r="AQ469">
        <v>1</v>
      </c>
      <c r="AR469">
        <v>0</v>
      </c>
      <c r="AS469">
        <v>1</v>
      </c>
      <c r="AT469">
        <v>0</v>
      </c>
      <c r="AU469">
        <v>0</v>
      </c>
      <c r="AV469">
        <v>0</v>
      </c>
    </row>
    <row r="470" spans="37:48" x14ac:dyDescent="0.25">
      <c r="AK470">
        <v>470</v>
      </c>
      <c r="AL470" s="59">
        <v>0.254</v>
      </c>
      <c r="AM470" s="59">
        <v>0.137583333333333</v>
      </c>
      <c r="AN470">
        <v>0</v>
      </c>
      <c r="AO470">
        <v>0</v>
      </c>
      <c r="AP470">
        <v>1</v>
      </c>
      <c r="AQ470">
        <v>1</v>
      </c>
      <c r="AR470">
        <v>0</v>
      </c>
      <c r="AS470">
        <v>1</v>
      </c>
      <c r="AT470">
        <v>0</v>
      </c>
      <c r="AU470">
        <v>0</v>
      </c>
      <c r="AV470">
        <v>0</v>
      </c>
    </row>
    <row r="471" spans="37:48" x14ac:dyDescent="0.25">
      <c r="AK471">
        <v>471</v>
      </c>
      <c r="AL471" s="59">
        <v>0.254</v>
      </c>
      <c r="AM471" s="59">
        <v>0.148166666666667</v>
      </c>
      <c r="AN471">
        <v>0</v>
      </c>
      <c r="AO471">
        <v>0</v>
      </c>
      <c r="AP471">
        <v>1</v>
      </c>
      <c r="AQ471">
        <v>1</v>
      </c>
      <c r="AR471">
        <v>0</v>
      </c>
      <c r="AS471">
        <v>1</v>
      </c>
      <c r="AT471">
        <v>0</v>
      </c>
      <c r="AU471">
        <v>0</v>
      </c>
      <c r="AV471">
        <v>0</v>
      </c>
    </row>
    <row r="472" spans="37:48" x14ac:dyDescent="0.25">
      <c r="AK472">
        <v>472</v>
      </c>
      <c r="AL472" s="59">
        <v>0.254</v>
      </c>
      <c r="AM472" s="59">
        <v>0.15875</v>
      </c>
      <c r="AN472">
        <v>0</v>
      </c>
      <c r="AO472">
        <v>0</v>
      </c>
      <c r="AP472">
        <v>1</v>
      </c>
      <c r="AQ472">
        <v>1</v>
      </c>
      <c r="AR472">
        <v>0</v>
      </c>
      <c r="AS472">
        <v>1</v>
      </c>
      <c r="AT472">
        <v>0</v>
      </c>
      <c r="AU472">
        <v>0</v>
      </c>
      <c r="AV472">
        <v>0</v>
      </c>
    </row>
    <row r="473" spans="37:48" x14ac:dyDescent="0.25">
      <c r="AK473">
        <v>473</v>
      </c>
      <c r="AL473" s="59">
        <v>0.254</v>
      </c>
      <c r="AM473" s="59">
        <v>0.169333333333333</v>
      </c>
      <c r="AN473">
        <v>0</v>
      </c>
      <c r="AO473">
        <v>0</v>
      </c>
      <c r="AP473">
        <v>1</v>
      </c>
      <c r="AQ473">
        <v>1</v>
      </c>
      <c r="AR473">
        <v>0</v>
      </c>
      <c r="AS473">
        <v>1</v>
      </c>
      <c r="AT473">
        <v>0</v>
      </c>
      <c r="AU473">
        <v>0</v>
      </c>
      <c r="AV473">
        <v>0</v>
      </c>
    </row>
    <row r="474" spans="37:48" x14ac:dyDescent="0.25">
      <c r="AK474">
        <v>474</v>
      </c>
      <c r="AL474" s="59">
        <v>0.254</v>
      </c>
      <c r="AM474" s="59">
        <v>0.179916666666667</v>
      </c>
      <c r="AN474">
        <v>0</v>
      </c>
      <c r="AO474">
        <v>0</v>
      </c>
      <c r="AP474">
        <v>1</v>
      </c>
      <c r="AQ474">
        <v>1</v>
      </c>
      <c r="AR474">
        <v>0</v>
      </c>
      <c r="AS474">
        <v>1</v>
      </c>
      <c r="AT474">
        <v>0</v>
      </c>
      <c r="AU474">
        <v>0</v>
      </c>
      <c r="AV474">
        <v>0</v>
      </c>
    </row>
    <row r="475" spans="37:48" x14ac:dyDescent="0.25">
      <c r="AK475">
        <v>475</v>
      </c>
      <c r="AL475" s="59">
        <v>0.254</v>
      </c>
      <c r="AM475" s="59">
        <v>0.1905</v>
      </c>
      <c r="AN475">
        <v>0</v>
      </c>
      <c r="AO475">
        <v>0</v>
      </c>
      <c r="AP475">
        <v>1</v>
      </c>
      <c r="AQ475">
        <v>1</v>
      </c>
      <c r="AR475">
        <v>0</v>
      </c>
      <c r="AS475">
        <v>1</v>
      </c>
      <c r="AT475">
        <v>0</v>
      </c>
      <c r="AU475">
        <v>0</v>
      </c>
      <c r="AV475">
        <v>0</v>
      </c>
    </row>
    <row r="476" spans="37:48" x14ac:dyDescent="0.25">
      <c r="AK476">
        <v>476</v>
      </c>
      <c r="AL476" s="59">
        <v>0.254</v>
      </c>
      <c r="AM476" s="59">
        <v>0.201083333333333</v>
      </c>
      <c r="AN476">
        <v>0</v>
      </c>
      <c r="AO476">
        <v>0</v>
      </c>
      <c r="AP476">
        <v>1</v>
      </c>
      <c r="AQ476">
        <v>1</v>
      </c>
      <c r="AR476">
        <v>0</v>
      </c>
      <c r="AS476">
        <v>1</v>
      </c>
      <c r="AT476">
        <v>0</v>
      </c>
      <c r="AU476">
        <v>0</v>
      </c>
      <c r="AV476">
        <v>0</v>
      </c>
    </row>
    <row r="477" spans="37:48" x14ac:dyDescent="0.25">
      <c r="AK477">
        <v>477</v>
      </c>
      <c r="AL477" s="59">
        <v>0.254</v>
      </c>
      <c r="AM477" s="59">
        <v>0.211666666666667</v>
      </c>
      <c r="AN477">
        <v>0</v>
      </c>
      <c r="AO477">
        <v>0</v>
      </c>
      <c r="AP477">
        <v>1</v>
      </c>
      <c r="AQ477">
        <v>1</v>
      </c>
      <c r="AR477">
        <v>0</v>
      </c>
      <c r="AS477">
        <v>1</v>
      </c>
      <c r="AT477">
        <v>0</v>
      </c>
      <c r="AU477">
        <v>0</v>
      </c>
      <c r="AV477">
        <v>0</v>
      </c>
    </row>
    <row r="478" spans="37:48" x14ac:dyDescent="0.25">
      <c r="AK478">
        <v>478</v>
      </c>
      <c r="AL478" s="59">
        <v>0.254</v>
      </c>
      <c r="AM478" s="59">
        <v>0.22225</v>
      </c>
      <c r="AN478">
        <v>0</v>
      </c>
      <c r="AO478">
        <v>0</v>
      </c>
      <c r="AP478">
        <v>1</v>
      </c>
      <c r="AQ478">
        <v>1</v>
      </c>
      <c r="AR478">
        <v>0</v>
      </c>
      <c r="AS478">
        <v>1</v>
      </c>
      <c r="AT478">
        <v>0</v>
      </c>
      <c r="AU478">
        <v>0</v>
      </c>
      <c r="AV478">
        <v>0</v>
      </c>
    </row>
    <row r="479" spans="37:48" x14ac:dyDescent="0.25">
      <c r="AK479">
        <v>479</v>
      </c>
      <c r="AL479" s="59">
        <v>0.254</v>
      </c>
      <c r="AM479" s="59">
        <v>0.232833333333333</v>
      </c>
      <c r="AN479">
        <v>0</v>
      </c>
      <c r="AO479">
        <v>0</v>
      </c>
      <c r="AP479">
        <v>1</v>
      </c>
      <c r="AQ479">
        <v>1</v>
      </c>
      <c r="AR479">
        <v>0</v>
      </c>
      <c r="AS479">
        <v>1</v>
      </c>
      <c r="AT479">
        <v>0</v>
      </c>
      <c r="AU479">
        <v>0</v>
      </c>
      <c r="AV479">
        <v>0</v>
      </c>
    </row>
    <row r="480" spans="37:48" x14ac:dyDescent="0.25">
      <c r="AK480">
        <v>480</v>
      </c>
      <c r="AL480" s="59">
        <v>0.254</v>
      </c>
      <c r="AM480" s="59">
        <v>0.243416666666667</v>
      </c>
      <c r="AN480">
        <v>0</v>
      </c>
      <c r="AO480">
        <v>0</v>
      </c>
      <c r="AP480">
        <v>1</v>
      </c>
      <c r="AQ480">
        <v>1</v>
      </c>
      <c r="AR480">
        <v>0</v>
      </c>
      <c r="AS480">
        <v>1</v>
      </c>
      <c r="AT480">
        <v>0</v>
      </c>
      <c r="AU480">
        <v>0</v>
      </c>
      <c r="AV480">
        <v>0</v>
      </c>
    </row>
    <row r="481" spans="37:48" x14ac:dyDescent="0.25">
      <c r="AK481">
        <v>481</v>
      </c>
      <c r="AL481" s="59">
        <v>0.254</v>
      </c>
      <c r="AM481" s="59">
        <v>0.254</v>
      </c>
      <c r="AN481">
        <v>0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0</v>
      </c>
      <c r="AU481">
        <v>0</v>
      </c>
      <c r="AV48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"/>
  <sheetViews>
    <sheetView workbookViewId="0">
      <selection activeCell="B1" sqref="B1"/>
    </sheetView>
  </sheetViews>
  <sheetFormatPr defaultRowHeight="14" x14ac:dyDescent="0.25"/>
  <cols>
    <col min="5" max="5" width="9.26953125" bestFit="1" customWidth="1"/>
    <col min="7" max="7" width="9.26953125" bestFit="1" customWidth="1"/>
    <col min="9" max="9" width="9.26953125" bestFit="1" customWidth="1"/>
  </cols>
  <sheetData>
    <row r="1" spans="2:9" x14ac:dyDescent="0.25">
      <c r="B1">
        <f>(0.56*(166000000000)*((0.012)^4))/(0.254)^4</f>
        <v>463112.21148699359</v>
      </c>
      <c r="E1" s="1">
        <v>63000000</v>
      </c>
      <c r="F1">
        <f>0.254^2</f>
        <v>6.4516000000000004E-2</v>
      </c>
      <c r="G1" s="1">
        <v>166000000000</v>
      </c>
      <c r="H1">
        <f>0.012^2</f>
        <v>1.44E-4</v>
      </c>
      <c r="I1" s="1">
        <f>E1*F1/G1*H1</f>
        <v>3.5258382650602414E-9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1"/>
  <sheetViews>
    <sheetView topLeftCell="H43" workbookViewId="0">
      <selection activeCell="T56" sqref="T56:T66"/>
    </sheetView>
  </sheetViews>
  <sheetFormatPr defaultRowHeight="14" x14ac:dyDescent="0.25"/>
  <cols>
    <col min="7" max="7" width="22.54296875" customWidth="1"/>
    <col min="8" max="8" width="16.08984375" customWidth="1"/>
    <col min="9" max="9" width="10.54296875" customWidth="1"/>
    <col min="10" max="10" width="8.7265625" customWidth="1"/>
    <col min="12" max="13" width="9.26953125" bestFit="1" customWidth="1"/>
    <col min="18" max="18" width="8.6328125" customWidth="1"/>
  </cols>
  <sheetData>
    <row r="1" spans="1:24" x14ac:dyDescent="0.25">
      <c r="A1">
        <v>137011110.142048</v>
      </c>
      <c r="B1">
        <v>62120716.440688103</v>
      </c>
      <c r="C1">
        <v>-121870311.79963499</v>
      </c>
      <c r="D1">
        <v>-1824180.31233386</v>
      </c>
      <c r="E1">
        <v>-19890579.7550947</v>
      </c>
      <c r="G1">
        <v>72524998.142043397</v>
      </c>
      <c r="H1">
        <v>25591574.499374099</v>
      </c>
      <c r="I1">
        <v>-73949073.323663607</v>
      </c>
      <c r="J1">
        <v>-1296558.1332965901</v>
      </c>
      <c r="K1">
        <v>-9165655.0296895094</v>
      </c>
      <c r="N1">
        <v>248477413.30435699</v>
      </c>
      <c r="O1">
        <v>137388161.417377</v>
      </c>
      <c r="P1">
        <v>-177510615.11922899</v>
      </c>
      <c r="Q1">
        <v>-2471945.4559388999</v>
      </c>
      <c r="R1">
        <v>-37866557.071298502</v>
      </c>
      <c r="T1">
        <v>174837878.89932901</v>
      </c>
      <c r="U1">
        <v>79801225.891161397</v>
      </c>
      <c r="V1">
        <v>-141417937.570535</v>
      </c>
      <c r="W1">
        <v>-1859992.5971155199</v>
      </c>
      <c r="X1">
        <v>-21097564.770674601</v>
      </c>
    </row>
    <row r="2" spans="1:24" x14ac:dyDescent="0.25">
      <c r="A2">
        <v>828452294.63388097</v>
      </c>
      <c r="B2">
        <v>405874286.53516102</v>
      </c>
      <c r="C2">
        <v>13031939.1244769</v>
      </c>
      <c r="D2">
        <v>850300.35090838501</v>
      </c>
      <c r="E2">
        <v>-4086926.08837122</v>
      </c>
      <c r="G2">
        <v>436774960.935054</v>
      </c>
      <c r="H2">
        <v>171104510.11927301</v>
      </c>
      <c r="I2">
        <v>5766795.5937225204</v>
      </c>
      <c r="J2">
        <v>443208.05827784998</v>
      </c>
      <c r="K2">
        <v>-1612063.18059297</v>
      </c>
      <c r="N2">
        <v>1481038059.23193</v>
      </c>
      <c r="O2">
        <v>870762573.11491096</v>
      </c>
      <c r="P2">
        <v>28815833.734809998</v>
      </c>
      <c r="Q2">
        <v>1752674.25352419</v>
      </c>
      <c r="R2">
        <v>-8785497.2570094503</v>
      </c>
      <c r="T2">
        <v>967730929.76852405</v>
      </c>
      <c r="U2">
        <v>481520366.66688198</v>
      </c>
      <c r="V2">
        <v>22281487.671815801</v>
      </c>
      <c r="W2">
        <v>897739.93060105003</v>
      </c>
      <c r="X2">
        <v>-4779079.1758224498</v>
      </c>
    </row>
    <row r="3" spans="1:24" x14ac:dyDescent="0.25">
      <c r="A3">
        <v>701702898.39407504</v>
      </c>
      <c r="B3">
        <v>346089834.35394001</v>
      </c>
      <c r="C3">
        <v>26742449.432146698</v>
      </c>
      <c r="D3">
        <v>1409520.4542745401</v>
      </c>
      <c r="E3">
        <v>-4311336.2424851097</v>
      </c>
      <c r="G3">
        <v>370004806.62439001</v>
      </c>
      <c r="H3">
        <v>146231413.11634001</v>
      </c>
      <c r="I3">
        <v>14910804.4886533</v>
      </c>
      <c r="J3">
        <v>716806.58685700595</v>
      </c>
      <c r="K3">
        <v>-1987334.73185228</v>
      </c>
      <c r="N3">
        <v>1249372644.2608099</v>
      </c>
      <c r="O3">
        <v>738551291.83253896</v>
      </c>
      <c r="P3">
        <v>46646167.064236201</v>
      </c>
      <c r="Q3">
        <v>2326116.1757090599</v>
      </c>
      <c r="R3">
        <v>-9038432.9947343692</v>
      </c>
      <c r="T3">
        <v>811834754.56275594</v>
      </c>
      <c r="U3">
        <v>407121902.457623</v>
      </c>
      <c r="V3">
        <v>35272733.102693997</v>
      </c>
      <c r="W3">
        <v>1485441.3414996399</v>
      </c>
      <c r="X3">
        <v>-5459502.5604015104</v>
      </c>
    </row>
    <row r="4" spans="1:24" x14ac:dyDescent="0.25">
      <c r="A4">
        <v>712891714.01617706</v>
      </c>
      <c r="B4">
        <v>351845206.92457598</v>
      </c>
      <c r="C4">
        <v>26142484.029619399</v>
      </c>
      <c r="D4">
        <v>145245.67931360501</v>
      </c>
      <c r="E4">
        <v>-6114421.1882887799</v>
      </c>
      <c r="G4">
        <v>375838105.61433703</v>
      </c>
      <c r="H4">
        <v>148659103.609359</v>
      </c>
      <c r="I4">
        <v>15130079.062751999</v>
      </c>
      <c r="J4">
        <v>66021.877535369204</v>
      </c>
      <c r="K4">
        <v>-2968256.7442515199</v>
      </c>
      <c r="N4">
        <v>1268942485.9387</v>
      </c>
      <c r="O4">
        <v>750538030.16188395</v>
      </c>
      <c r="P4">
        <v>43171495.872210599</v>
      </c>
      <c r="Q4">
        <v>199408.90671740301</v>
      </c>
      <c r="R4">
        <v>-12253053.5988438</v>
      </c>
      <c r="T4">
        <v>823063873.65108895</v>
      </c>
      <c r="U4">
        <v>413167328.75045699</v>
      </c>
      <c r="V4">
        <v>33271752.741801199</v>
      </c>
      <c r="W4">
        <v>140812.95317404301</v>
      </c>
      <c r="X4">
        <v>-7560161.3404473504</v>
      </c>
    </row>
    <row r="5" spans="1:24" x14ac:dyDescent="0.25">
      <c r="A5">
        <v>703446736.82334495</v>
      </c>
      <c r="B5">
        <v>347263984.59116799</v>
      </c>
      <c r="C5">
        <v>15017179.4921018</v>
      </c>
      <c r="D5">
        <v>-24816.259423130101</v>
      </c>
      <c r="E5">
        <v>-6530619.9878073502</v>
      </c>
      <c r="G5">
        <v>370857344.63266802</v>
      </c>
      <c r="H5">
        <v>146731094.958415</v>
      </c>
      <c r="I5">
        <v>8820957.4731602594</v>
      </c>
      <c r="J5">
        <v>-9236.4857706005005</v>
      </c>
      <c r="K5">
        <v>-3226741.6565342201</v>
      </c>
      <c r="N5">
        <v>1252485504.36676</v>
      </c>
      <c r="O5">
        <v>740972420.62207496</v>
      </c>
      <c r="P5">
        <v>24391464.750620499</v>
      </c>
      <c r="Q5">
        <v>-47436.3939617098</v>
      </c>
      <c r="R5">
        <v>-12923673.9283095</v>
      </c>
      <c r="T5">
        <v>812061709.72360802</v>
      </c>
      <c r="U5">
        <v>407754272.567761</v>
      </c>
      <c r="V5">
        <v>18982978.966553099</v>
      </c>
      <c r="W5">
        <v>-35149.428752123102</v>
      </c>
      <c r="X5">
        <v>-8094070.7284292197</v>
      </c>
    </row>
    <row r="6" spans="1:24" x14ac:dyDescent="0.25">
      <c r="A6">
        <v>704281021.435166</v>
      </c>
      <c r="B6">
        <v>347728939.89455903</v>
      </c>
      <c r="C6" s="1">
        <v>-2.2282474674284501E-6</v>
      </c>
      <c r="D6" s="1">
        <v>3.23052518069744E-7</v>
      </c>
      <c r="E6">
        <v>-6650132.2927743597</v>
      </c>
      <c r="G6">
        <v>371308911.97035497</v>
      </c>
      <c r="H6">
        <v>146939028.79325601</v>
      </c>
      <c r="I6" s="1">
        <v>2.0015868358313999E-6</v>
      </c>
      <c r="J6" s="1">
        <v>1.9455910660326501E-8</v>
      </c>
      <c r="K6">
        <v>-3306600.4418856399</v>
      </c>
      <c r="N6">
        <v>1254123655.6951499</v>
      </c>
      <c r="O6">
        <v>742030888.43179905</v>
      </c>
      <c r="P6" s="1">
        <v>-9.8987948149442694E-7</v>
      </c>
      <c r="Q6" s="1">
        <v>-2.01049260795116E-7</v>
      </c>
      <c r="R6">
        <v>-13132437.424893999</v>
      </c>
      <c r="T6">
        <v>812922061.00941706</v>
      </c>
      <c r="U6">
        <v>408253791.56891298</v>
      </c>
      <c r="V6" s="1">
        <v>6.7474320530891397E-7</v>
      </c>
      <c r="W6" s="1">
        <v>1.2095551937818501E-7</v>
      </c>
      <c r="X6">
        <v>-8251763.7196635101</v>
      </c>
    </row>
    <row r="7" spans="1:24" s="2" customFormat="1" x14ac:dyDescent="0.25">
      <c r="A7" s="2">
        <v>703446736.82333899</v>
      </c>
      <c r="B7" s="2">
        <v>347263984.59116501</v>
      </c>
      <c r="C7" s="2">
        <v>-15017179.492103299</v>
      </c>
      <c r="D7" s="2">
        <v>24816.259422105501</v>
      </c>
      <c r="E7" s="2">
        <v>-6530619.9878074899</v>
      </c>
      <c r="G7" s="2">
        <v>370857344.63267303</v>
      </c>
      <c r="H7" s="58">
        <v>146731094.958417</v>
      </c>
      <c r="I7" s="58">
        <v>-8820957.4731577002</v>
      </c>
      <c r="J7" s="2">
        <v>9236.4857703769994</v>
      </c>
      <c r="K7" s="2">
        <v>-3226741.6565341</v>
      </c>
      <c r="N7" s="2">
        <v>1252485504.36677</v>
      </c>
      <c r="O7" s="2">
        <v>740972420.62207699</v>
      </c>
      <c r="P7" s="2">
        <v>-24391464.7506213</v>
      </c>
      <c r="Q7" s="2">
        <v>47436.3939612018</v>
      </c>
      <c r="R7" s="2">
        <v>-12923673.9283079</v>
      </c>
      <c r="T7" s="2">
        <v>812061709.723616</v>
      </c>
      <c r="U7" s="2">
        <v>407754272.567765</v>
      </c>
      <c r="V7" s="2">
        <v>-18982978.966551501</v>
      </c>
      <c r="W7" s="2">
        <v>35149.428752285203</v>
      </c>
      <c r="X7" s="2">
        <v>-8094070.7284281095</v>
      </c>
    </row>
    <row r="8" spans="1:24" s="2" customFormat="1" x14ac:dyDescent="0.25">
      <c r="A8" s="2">
        <v>712891714.01618195</v>
      </c>
      <c r="B8" s="2">
        <v>351845206.92457902</v>
      </c>
      <c r="C8" s="2">
        <v>-26142484.029616199</v>
      </c>
      <c r="D8" s="2">
        <v>-145245.67931301001</v>
      </c>
      <c r="E8" s="2">
        <v>-6114421.1882887902</v>
      </c>
      <c r="G8" s="2">
        <v>375838105.614344</v>
      </c>
      <c r="H8" s="2">
        <v>148659103.60936201</v>
      </c>
      <c r="I8" s="58">
        <v>-15130079.062751999</v>
      </c>
      <c r="J8" s="2">
        <v>-66021.877535232503</v>
      </c>
      <c r="K8" s="2">
        <v>-2968256.7442519199</v>
      </c>
      <c r="N8" s="2">
        <v>1268942485.9386899</v>
      </c>
      <c r="O8" s="2">
        <v>750538030.16188097</v>
      </c>
      <c r="P8" s="2">
        <v>-43171495.8722068</v>
      </c>
      <c r="Q8" s="2">
        <v>-199408.90671776101</v>
      </c>
      <c r="R8" s="2">
        <v>-12253053.598846899</v>
      </c>
      <c r="T8" s="2">
        <v>823063873.65108502</v>
      </c>
      <c r="U8" s="2">
        <v>413167328.75045502</v>
      </c>
      <c r="V8" s="2">
        <v>-33271752.741803098</v>
      </c>
      <c r="W8" s="2">
        <v>-140812.953174489</v>
      </c>
      <c r="X8" s="2">
        <v>-7560161.3404469304</v>
      </c>
    </row>
    <row r="9" spans="1:24" s="2" customFormat="1" x14ac:dyDescent="0.25">
      <c r="A9" s="2">
        <v>701702898.394081</v>
      </c>
      <c r="B9" s="2">
        <v>346089834.35394299</v>
      </c>
      <c r="C9" s="2">
        <v>-26742449.4321445</v>
      </c>
      <c r="D9" s="2">
        <v>-1409520.45427466</v>
      </c>
      <c r="E9" s="2">
        <v>-4311336.2424864797</v>
      </c>
      <c r="G9" s="2">
        <v>370004806.62439603</v>
      </c>
      <c r="H9" s="2">
        <v>146231413.11634201</v>
      </c>
      <c r="I9" s="58">
        <v>-14910804.488655601</v>
      </c>
      <c r="J9" s="2">
        <v>-716806.58685683704</v>
      </c>
      <c r="K9" s="2">
        <v>-1987334.7318529601</v>
      </c>
      <c r="L9"/>
      <c r="M9"/>
      <c r="N9" s="2">
        <v>1249372644.2608099</v>
      </c>
      <c r="O9" s="2">
        <v>738551291.83254194</v>
      </c>
      <c r="P9" s="2">
        <v>-46646167.064232998</v>
      </c>
      <c r="Q9" s="2">
        <v>-2326116.17570836</v>
      </c>
      <c r="R9" s="2">
        <v>-9038432.9947318509</v>
      </c>
      <c r="T9" s="2">
        <v>811834754.56276202</v>
      </c>
      <c r="U9" s="2">
        <v>407121902.457627</v>
      </c>
      <c r="V9" s="2">
        <v>-35272733.102698997</v>
      </c>
      <c r="W9" s="2">
        <v>-1485441.34149916</v>
      </c>
      <c r="X9" s="2">
        <v>-5459502.5604004096</v>
      </c>
    </row>
    <row r="10" spans="1:24" s="2" customFormat="1" x14ac:dyDescent="0.25">
      <c r="A10" s="2">
        <v>828452294.63388395</v>
      </c>
      <c r="B10" s="2">
        <v>405874286.53516299</v>
      </c>
      <c r="C10" s="2">
        <v>-13031939.1244778</v>
      </c>
      <c r="D10" s="2">
        <v>-850300.35090799304</v>
      </c>
      <c r="E10" s="2">
        <v>-4086926.0883732899</v>
      </c>
      <c r="G10" s="58">
        <v>436774960.935058</v>
      </c>
      <c r="H10" s="58">
        <v>171104510.119275</v>
      </c>
      <c r="I10" s="58">
        <v>-5766795.5937230904</v>
      </c>
      <c r="J10" s="2">
        <v>-443208.058278226</v>
      </c>
      <c r="K10" s="2">
        <v>-1612063.18059335</v>
      </c>
      <c r="L10" s="1"/>
      <c r="M10" s="1"/>
      <c r="N10" s="2">
        <v>1481038059.23193</v>
      </c>
      <c r="O10" s="2">
        <v>870762573.11491394</v>
      </c>
      <c r="P10" s="2">
        <v>-28815833.734806601</v>
      </c>
      <c r="Q10" s="2">
        <v>-1752674.2535245901</v>
      </c>
      <c r="R10" s="2">
        <v>-8785497.2570114397</v>
      </c>
      <c r="T10" s="2">
        <v>967730929.768538</v>
      </c>
      <c r="U10" s="2">
        <v>481520366.66688901</v>
      </c>
      <c r="V10" s="2">
        <v>-22281487.671817601</v>
      </c>
      <c r="W10" s="2">
        <v>-897739.93060103897</v>
      </c>
      <c r="X10" s="2">
        <v>-4779079.1758223204</v>
      </c>
    </row>
    <row r="11" spans="1:24" x14ac:dyDescent="0.25">
      <c r="A11">
        <v>137011110.14204401</v>
      </c>
      <c r="B11">
        <v>62120716.440685697</v>
      </c>
      <c r="C11">
        <v>121870311.799632</v>
      </c>
      <c r="D11">
        <v>1824180.31233306</v>
      </c>
      <c r="E11">
        <v>-19890579.755093701</v>
      </c>
      <c r="G11" s="58">
        <v>72524998.142041102</v>
      </c>
      <c r="H11" s="58">
        <v>25591574.499373298</v>
      </c>
      <c r="I11" s="1">
        <v>73949073.323663607</v>
      </c>
      <c r="J11">
        <v>1296558.13329676</v>
      </c>
      <c r="K11">
        <v>-9165655.0296889208</v>
      </c>
      <c r="L11" s="1"/>
      <c r="M11" s="1"/>
      <c r="N11">
        <v>248477413.304351</v>
      </c>
      <c r="O11">
        <v>137388161.417373</v>
      </c>
      <c r="P11">
        <v>177510615.11923</v>
      </c>
      <c r="Q11">
        <v>2471945.4559388901</v>
      </c>
      <c r="R11">
        <v>-37866557.071298897</v>
      </c>
      <c r="T11">
        <v>174837878.89932501</v>
      </c>
      <c r="U11">
        <v>79801225.8911594</v>
      </c>
      <c r="V11">
        <v>141417937.57053199</v>
      </c>
      <c r="W11">
        <v>1859992.59711562</v>
      </c>
      <c r="X11">
        <v>-21097564.770675302</v>
      </c>
    </row>
    <row r="12" spans="1:24" x14ac:dyDescent="0.25">
      <c r="A12">
        <v>82567310.107486293</v>
      </c>
      <c r="B12">
        <v>51710975.356036201</v>
      </c>
      <c r="C12">
        <v>-57158478.490491398</v>
      </c>
      <c r="D12">
        <v>2347777.0796937002</v>
      </c>
      <c r="E12">
        <v>4862580.2877269899</v>
      </c>
      <c r="G12" s="58">
        <v>42944280.416914403</v>
      </c>
      <c r="H12" s="58">
        <v>23626695.955020301</v>
      </c>
      <c r="I12" s="1">
        <v>-34771302.267135203</v>
      </c>
      <c r="J12">
        <v>1033615.05912965</v>
      </c>
      <c r="K12">
        <v>2193136.9995349101</v>
      </c>
      <c r="L12" s="1"/>
      <c r="M12" s="1"/>
      <c r="N12">
        <v>152261635.17240101</v>
      </c>
      <c r="O12">
        <v>106254144.736632</v>
      </c>
      <c r="P12">
        <v>-85541119.134270102</v>
      </c>
      <c r="Q12">
        <v>4308284.7071599402</v>
      </c>
      <c r="R12">
        <v>9561706.7001937404</v>
      </c>
      <c r="T12">
        <v>104143580.14554</v>
      </c>
      <c r="U12">
        <v>63653938.025938801</v>
      </c>
      <c r="V12">
        <v>-74608232.085351497</v>
      </c>
      <c r="W12">
        <v>2451804.2382499301</v>
      </c>
      <c r="X12">
        <v>5082576.9583713096</v>
      </c>
    </row>
    <row r="13" spans="1:24" x14ac:dyDescent="0.25">
      <c r="A13">
        <v>458999103.321639</v>
      </c>
      <c r="B13">
        <v>218901987.37891299</v>
      </c>
      <c r="C13">
        <v>-14052194.4700037</v>
      </c>
      <c r="D13">
        <v>133374.44228054999</v>
      </c>
      <c r="E13">
        <v>-774431.56415925198</v>
      </c>
      <c r="G13">
        <v>246488211.91288701</v>
      </c>
      <c r="H13">
        <v>93605463.937230602</v>
      </c>
      <c r="I13" s="1">
        <v>-9410903.3152223304</v>
      </c>
      <c r="J13">
        <v>6108.4448246913398</v>
      </c>
      <c r="K13">
        <v>-207307.934496275</v>
      </c>
      <c r="L13" s="58"/>
      <c r="M13" s="58"/>
      <c r="N13">
        <v>815059210.67546701</v>
      </c>
      <c r="O13">
        <v>466236741.83491302</v>
      </c>
      <c r="P13">
        <v>-17074248.784254398</v>
      </c>
      <c r="Q13">
        <v>196028.669066779</v>
      </c>
      <c r="R13">
        <v>-1964557.32637581</v>
      </c>
      <c r="T13">
        <v>573208823.52121496</v>
      </c>
      <c r="U13">
        <v>272150650.214369</v>
      </c>
      <c r="V13">
        <v>-17846343.5357728</v>
      </c>
      <c r="W13">
        <v>70639.696063361102</v>
      </c>
      <c r="X13">
        <v>-520758.07931657601</v>
      </c>
    </row>
    <row r="14" spans="1:24" x14ac:dyDescent="0.25">
      <c r="A14">
        <v>541506792.72963798</v>
      </c>
      <c r="B14">
        <v>261725253.107858</v>
      </c>
      <c r="C14">
        <v>14554677.6011358</v>
      </c>
      <c r="D14">
        <v>-694555.76426368102</v>
      </c>
      <c r="E14">
        <v>-1706870.9979192601</v>
      </c>
      <c r="G14">
        <v>289663442.25133801</v>
      </c>
      <c r="H14">
        <v>111598128.46383099</v>
      </c>
      <c r="I14" s="1">
        <v>7907072.7705063904</v>
      </c>
      <c r="J14">
        <v>-394241.96738855803</v>
      </c>
      <c r="K14">
        <v>-678972.59990971</v>
      </c>
      <c r="L14" s="1"/>
      <c r="M14" s="1"/>
      <c r="N14">
        <v>949605468.76723397</v>
      </c>
      <c r="O14">
        <v>549864296.18132305</v>
      </c>
      <c r="P14">
        <v>26198235.276207499</v>
      </c>
      <c r="Q14">
        <v>-1163067.36121036</v>
      </c>
      <c r="R14">
        <v>-3677994.9941906999</v>
      </c>
      <c r="T14">
        <v>652252667.92178297</v>
      </c>
      <c r="U14">
        <v>314876137.34858501</v>
      </c>
      <c r="V14">
        <v>19011825.786396299</v>
      </c>
      <c r="W14">
        <v>-812671.55062188697</v>
      </c>
      <c r="X14">
        <v>-1443463.12059087</v>
      </c>
    </row>
    <row r="15" spans="1:24" x14ac:dyDescent="0.25">
      <c r="A15">
        <v>538564538.85076201</v>
      </c>
      <c r="B15">
        <v>259611776.237845</v>
      </c>
      <c r="C15">
        <v>19349984.2113057</v>
      </c>
      <c r="D15">
        <v>-304902.13873492501</v>
      </c>
      <c r="E15">
        <v>-1415975.525132</v>
      </c>
      <c r="G15">
        <v>287575487.06151497</v>
      </c>
      <c r="H15">
        <v>110102897.98930299</v>
      </c>
      <c r="I15" s="1">
        <v>11149805.5114318</v>
      </c>
      <c r="J15">
        <v>-175924.364325526</v>
      </c>
      <c r="K15">
        <v>-598969.34180594503</v>
      </c>
      <c r="L15" s="1"/>
      <c r="M15" s="1"/>
      <c r="N15">
        <v>938354203.33638597</v>
      </c>
      <c r="O15">
        <v>542872442.43633699</v>
      </c>
      <c r="P15">
        <v>32247413.548637498</v>
      </c>
      <c r="Q15">
        <v>-518240.06042373902</v>
      </c>
      <c r="R15">
        <v>-3058066.9171939399</v>
      </c>
      <c r="T15">
        <v>641160714.02761102</v>
      </c>
      <c r="U15">
        <v>308527582.01054901</v>
      </c>
      <c r="V15">
        <v>24815428.581802301</v>
      </c>
      <c r="W15">
        <v>-367076.80186712102</v>
      </c>
      <c r="X15">
        <v>-1233014.25908561</v>
      </c>
    </row>
    <row r="16" spans="1:24" x14ac:dyDescent="0.25">
      <c r="A16">
        <v>531789892.74664098</v>
      </c>
      <c r="B16">
        <v>255453682.39975601</v>
      </c>
      <c r="C16">
        <v>12363593.817248</v>
      </c>
      <c r="D16">
        <v>-140859.731614722</v>
      </c>
      <c r="E16">
        <v>-1655589.37762301</v>
      </c>
      <c r="G16">
        <v>283529517.65814602</v>
      </c>
      <c r="H16" s="1">
        <v>107825501.710315</v>
      </c>
      <c r="I16" s="1">
        <v>7238512.3245870303</v>
      </c>
      <c r="J16">
        <v>-83440.514961930297</v>
      </c>
      <c r="K16">
        <v>-757482.65954125195</v>
      </c>
      <c r="L16" s="1"/>
      <c r="M16" s="1"/>
      <c r="N16">
        <v>924323022.55939102</v>
      </c>
      <c r="O16">
        <v>533734488.70957297</v>
      </c>
      <c r="P16">
        <v>20183059.867661301</v>
      </c>
      <c r="Q16">
        <v>-244187.75368094799</v>
      </c>
      <c r="R16">
        <v>-3528028.3286073399</v>
      </c>
      <c r="T16">
        <v>629926326.943591</v>
      </c>
      <c r="U16">
        <v>301787048.20466202</v>
      </c>
      <c r="V16">
        <v>15734109.643628599</v>
      </c>
      <c r="W16">
        <v>-168611.30147605401</v>
      </c>
      <c r="X16">
        <v>-1555158.5253403001</v>
      </c>
    </row>
    <row r="17" spans="1:24" x14ac:dyDescent="0.25">
      <c r="A17">
        <v>528731735.15893698</v>
      </c>
      <c r="B17">
        <v>253562707.83131799</v>
      </c>
      <c r="C17" s="1">
        <v>-2.73273690254428E-6</v>
      </c>
      <c r="D17" s="1">
        <v>8.1876805779757005E-8</v>
      </c>
      <c r="E17">
        <v>-1811876.6314806601</v>
      </c>
      <c r="G17" s="1">
        <v>281727265.46633399</v>
      </c>
      <c r="H17" s="1">
        <v>106817546.980168</v>
      </c>
      <c r="I17" s="1">
        <v>2.50516040978255E-6</v>
      </c>
      <c r="J17" s="1">
        <v>-2.1315145204425802E-9</v>
      </c>
      <c r="K17">
        <v>-848350.79261555604</v>
      </c>
      <c r="L17" s="1"/>
      <c r="M17" s="1"/>
      <c r="N17">
        <v>918445276.25285697</v>
      </c>
      <c r="O17">
        <v>529799430.85853702</v>
      </c>
      <c r="P17" s="1">
        <v>-1.4224715414457E-6</v>
      </c>
      <c r="Q17" s="1">
        <v>4.11291694035754E-8</v>
      </c>
      <c r="R17">
        <v>-3811897.6783692399</v>
      </c>
      <c r="T17">
        <v>625511617.88989699</v>
      </c>
      <c r="U17">
        <v>299055494.90371603</v>
      </c>
      <c r="V17" s="1">
        <v>1.6655721992719899E-6</v>
      </c>
      <c r="W17" s="1">
        <v>-1.26261966215679E-7</v>
      </c>
      <c r="X17">
        <v>-1743523.0869687099</v>
      </c>
    </row>
    <row r="18" spans="1:24" x14ac:dyDescent="0.25">
      <c r="A18">
        <v>531789892.74663198</v>
      </c>
      <c r="B18">
        <v>255453682.39975199</v>
      </c>
      <c r="C18">
        <v>-12363593.8172505</v>
      </c>
      <c r="D18">
        <v>140859.731615058</v>
      </c>
      <c r="E18">
        <v>-1655589.3776219301</v>
      </c>
      <c r="G18" s="1">
        <v>283529517.65812802</v>
      </c>
      <c r="H18" s="1">
        <v>107825501.71030501</v>
      </c>
      <c r="I18">
        <v>-7238512.32458454</v>
      </c>
      <c r="J18">
        <v>83440.5149618453</v>
      </c>
      <c r="K18">
        <v>-757482.65954180295</v>
      </c>
      <c r="L18" s="1"/>
      <c r="M18" s="1"/>
      <c r="N18">
        <v>924323022.55940294</v>
      </c>
      <c r="O18">
        <v>533734488.70958298</v>
      </c>
      <c r="P18">
        <v>-20183059.867661402</v>
      </c>
      <c r="Q18">
        <v>244187.75368161101</v>
      </c>
      <c r="R18">
        <v>-3528028.3286060798</v>
      </c>
      <c r="T18">
        <v>629926326.94360697</v>
      </c>
      <c r="U18">
        <v>301787048.20467001</v>
      </c>
      <c r="V18">
        <v>-15734109.643626099</v>
      </c>
      <c r="W18">
        <v>168611.30147563701</v>
      </c>
      <c r="X18">
        <v>-1555158.5253407999</v>
      </c>
    </row>
    <row r="19" spans="1:24" x14ac:dyDescent="0.25">
      <c r="A19">
        <v>538564538.85074794</v>
      </c>
      <c r="B19">
        <v>259611776.23783901</v>
      </c>
      <c r="C19">
        <v>-19349984.211302798</v>
      </c>
      <c r="D19">
        <v>304902.13873402798</v>
      </c>
      <c r="E19">
        <v>-1415975.5251316801</v>
      </c>
      <c r="G19" s="1">
        <v>287575487.06149399</v>
      </c>
      <c r="H19" s="1">
        <v>110102897.989291</v>
      </c>
      <c r="I19">
        <v>-11149805.5114327</v>
      </c>
      <c r="J19">
        <v>175924.36432535501</v>
      </c>
      <c r="K19">
        <v>-598969.34180672199</v>
      </c>
      <c r="N19">
        <v>938354203.33639503</v>
      </c>
      <c r="O19">
        <v>542872442.43634403</v>
      </c>
      <c r="P19">
        <v>-32247413.548634201</v>
      </c>
      <c r="Q19">
        <v>518240.06042377098</v>
      </c>
      <c r="R19">
        <v>-3058066.9171950598</v>
      </c>
      <c r="T19">
        <v>641160714.02766395</v>
      </c>
      <c r="U19">
        <v>308527582.01057398</v>
      </c>
      <c r="V19">
        <v>-24815428.581801899</v>
      </c>
      <c r="W19">
        <v>367076.80186723801</v>
      </c>
      <c r="X19">
        <v>-1233014.2590858701</v>
      </c>
    </row>
    <row r="20" spans="1:24" x14ac:dyDescent="0.25">
      <c r="A20">
        <v>541506792.72959197</v>
      </c>
      <c r="B20">
        <v>261725253.107831</v>
      </c>
      <c r="C20">
        <v>-14554677.601134401</v>
      </c>
      <c r="D20">
        <v>694555.76426356798</v>
      </c>
      <c r="E20">
        <v>-1706870.9979213399</v>
      </c>
      <c r="G20" s="1">
        <v>289663442.25132</v>
      </c>
      <c r="H20" s="1">
        <v>111598128.46382099</v>
      </c>
      <c r="I20">
        <v>-7907072.7705079904</v>
      </c>
      <c r="J20">
        <v>394241.96738872898</v>
      </c>
      <c r="K20">
        <v>-678972.59990965505</v>
      </c>
      <c r="N20">
        <v>949605468.76725805</v>
      </c>
      <c r="O20">
        <v>549864296.18133903</v>
      </c>
      <c r="P20">
        <v>-26198235.276203498</v>
      </c>
      <c r="Q20">
        <v>1163067.3612100701</v>
      </c>
      <c r="R20">
        <v>-3677994.99418863</v>
      </c>
      <c r="T20">
        <v>652252667.92181802</v>
      </c>
      <c r="U20">
        <v>314876137.34860301</v>
      </c>
      <c r="V20">
        <v>-19011825.786401201</v>
      </c>
      <c r="W20">
        <v>812671.55062237498</v>
      </c>
      <c r="X20">
        <v>-1443463.12059087</v>
      </c>
    </row>
    <row r="21" spans="1:24" x14ac:dyDescent="0.25">
      <c r="A21">
        <v>458999103.321612</v>
      </c>
      <c r="B21">
        <v>218901987.37889701</v>
      </c>
      <c r="C21">
        <v>14052194.470003299</v>
      </c>
      <c r="D21">
        <v>-133374.442280905</v>
      </c>
      <c r="E21">
        <v>-774431.56415982405</v>
      </c>
      <c r="G21" s="1">
        <v>246488211.91287401</v>
      </c>
      <c r="H21" s="1">
        <v>93605463.937225804</v>
      </c>
      <c r="I21">
        <v>9410903.3152220603</v>
      </c>
      <c r="J21">
        <v>-6108.4448247869695</v>
      </c>
      <c r="K21">
        <v>-207307.93449671601</v>
      </c>
      <c r="N21">
        <v>815059210.67547297</v>
      </c>
      <c r="O21">
        <v>466236741.83491802</v>
      </c>
      <c r="P21">
        <v>17074248.784258001</v>
      </c>
      <c r="Q21">
        <v>-196028.66906767801</v>
      </c>
      <c r="R21">
        <v>-1964557.32637566</v>
      </c>
      <c r="T21">
        <v>573208823.52123594</v>
      </c>
      <c r="U21">
        <v>272150650.21438199</v>
      </c>
      <c r="V21">
        <v>17846343.535768799</v>
      </c>
      <c r="W21">
        <v>-70639.696063985393</v>
      </c>
      <c r="X21">
        <v>-520758.079316332</v>
      </c>
    </row>
    <row r="22" spans="1:24" x14ac:dyDescent="0.25">
      <c r="A22">
        <v>82567310.1074844</v>
      </c>
      <c r="B22">
        <v>51710975.356035598</v>
      </c>
      <c r="C22">
        <v>57158478.490489498</v>
      </c>
      <c r="D22">
        <v>-2347777.0796923102</v>
      </c>
      <c r="E22">
        <v>4862580.2877284205</v>
      </c>
      <c r="G22">
        <v>42944280.416914001</v>
      </c>
      <c r="H22">
        <v>23626695.955020599</v>
      </c>
      <c r="I22">
        <v>34771302.267134897</v>
      </c>
      <c r="J22">
        <v>-1033615.05912915</v>
      </c>
      <c r="K22">
        <v>2193136.99953447</v>
      </c>
      <c r="N22">
        <v>152261635.1724</v>
      </c>
      <c r="O22">
        <v>106254144.736632</v>
      </c>
      <c r="P22">
        <v>85541119.134271294</v>
      </c>
      <c r="Q22">
        <v>-4308284.7071580896</v>
      </c>
      <c r="R22">
        <v>9561706.7001932804</v>
      </c>
      <c r="T22">
        <v>104143580.145539</v>
      </c>
      <c r="U22">
        <v>63653938.025938503</v>
      </c>
      <c r="V22">
        <v>74608232.085345805</v>
      </c>
      <c r="W22">
        <v>-2451804.2382491501</v>
      </c>
      <c r="X22">
        <v>5082576.9583697002</v>
      </c>
    </row>
    <row r="23" spans="1:24" x14ac:dyDescent="0.25">
      <c r="A23">
        <v>17640389.963176802</v>
      </c>
      <c r="B23">
        <v>23290274.7087682</v>
      </c>
      <c r="C23">
        <v>-30548823.7814123</v>
      </c>
      <c r="D23">
        <v>310358.04122464999</v>
      </c>
      <c r="E23">
        <v>1322015.3397876199</v>
      </c>
      <c r="G23">
        <v>8474321.8009926397</v>
      </c>
      <c r="H23">
        <v>11972616.3764692</v>
      </c>
      <c r="I23">
        <v>-18346829.964336999</v>
      </c>
      <c r="J23">
        <v>127868.083974461</v>
      </c>
      <c r="K23">
        <v>774359.271843847</v>
      </c>
      <c r="N23">
        <v>34429086.690047197</v>
      </c>
      <c r="O23">
        <v>42608345.7624579</v>
      </c>
      <c r="P23">
        <v>-46428986.764569201</v>
      </c>
      <c r="Q23">
        <v>460453.81244130601</v>
      </c>
      <c r="R23">
        <v>1897695.9840470599</v>
      </c>
      <c r="T23">
        <v>21525408.125072099</v>
      </c>
      <c r="U23">
        <v>27457169.856286202</v>
      </c>
      <c r="V23">
        <v>-40859767.612310097</v>
      </c>
      <c r="W23">
        <v>421840.37815896299</v>
      </c>
      <c r="X23">
        <v>1416891.7121138701</v>
      </c>
    </row>
    <row r="24" spans="1:24" x14ac:dyDescent="0.25">
      <c r="A24">
        <v>323846482.61049402</v>
      </c>
      <c r="B24">
        <v>159642687.04720899</v>
      </c>
      <c r="C24">
        <v>-20220724.1563714</v>
      </c>
      <c r="D24">
        <v>191687.64560654599</v>
      </c>
      <c r="E24">
        <v>-1154621.4491991701</v>
      </c>
      <c r="G24">
        <v>174022505.190828</v>
      </c>
      <c r="H24">
        <v>69626790.356320798</v>
      </c>
      <c r="I24">
        <v>-12454252.7486945</v>
      </c>
      <c r="J24">
        <v>33793.445664581101</v>
      </c>
      <c r="K24">
        <v>-592542.27696243604</v>
      </c>
      <c r="N24">
        <v>571665518.80353606</v>
      </c>
      <c r="O24">
        <v>333627547.31374902</v>
      </c>
      <c r="P24">
        <v>-30482720.478476699</v>
      </c>
      <c r="Q24">
        <v>329471.44735684001</v>
      </c>
      <c r="R24">
        <v>-2044334.6111212799</v>
      </c>
      <c r="T24">
        <v>411660203.00442702</v>
      </c>
      <c r="U24">
        <v>201837091.840251</v>
      </c>
      <c r="V24">
        <v>-27157588.978557698</v>
      </c>
      <c r="W24">
        <v>218124.63383634001</v>
      </c>
      <c r="X24">
        <v>-1068230.2593897199</v>
      </c>
    </row>
    <row r="25" spans="1:24" x14ac:dyDescent="0.25">
      <c r="A25">
        <v>492160712.71017098</v>
      </c>
      <c r="B25">
        <v>233769651.28485</v>
      </c>
      <c r="C25">
        <v>732615.32095894497</v>
      </c>
      <c r="D25">
        <v>87316.480507738597</v>
      </c>
      <c r="E25">
        <v>269964.669376062</v>
      </c>
      <c r="G25">
        <v>264515086.344731</v>
      </c>
      <c r="H25">
        <v>100115587.27021</v>
      </c>
      <c r="I25">
        <v>-76249.941679458701</v>
      </c>
      <c r="J25">
        <v>-17898.309779478099</v>
      </c>
      <c r="K25">
        <v>224913.06524563601</v>
      </c>
      <c r="N25">
        <v>865603079.05709195</v>
      </c>
      <c r="O25">
        <v>492076288.65180999</v>
      </c>
      <c r="P25">
        <v>2586732.5578656001</v>
      </c>
      <c r="Q25">
        <v>166537.74369285701</v>
      </c>
      <c r="R25">
        <v>418069.40273717197</v>
      </c>
      <c r="T25">
        <v>622391353.70858896</v>
      </c>
      <c r="U25">
        <v>294845824.91070199</v>
      </c>
      <c r="V25">
        <v>543643.60319399496</v>
      </c>
      <c r="W25">
        <v>36217.350252980301</v>
      </c>
      <c r="X25">
        <v>606290.90882328898</v>
      </c>
    </row>
    <row r="26" spans="1:24" x14ac:dyDescent="0.25">
      <c r="A26">
        <v>542378183.60726297</v>
      </c>
      <c r="B26">
        <v>253656394.58261499</v>
      </c>
      <c r="C26">
        <v>9219470.0322440509</v>
      </c>
      <c r="D26">
        <v>-260478.65740600301</v>
      </c>
      <c r="E26">
        <v>566903.21883711405</v>
      </c>
      <c r="G26">
        <v>290982985.85466999</v>
      </c>
      <c r="H26">
        <v>107384488.340561</v>
      </c>
      <c r="I26">
        <v>5157915.1375471996</v>
      </c>
      <c r="J26">
        <v>-172682.71159066699</v>
      </c>
      <c r="K26">
        <v>384315.662288133</v>
      </c>
      <c r="N26">
        <v>949028768.36281502</v>
      </c>
      <c r="O26">
        <v>534023554.33058798</v>
      </c>
      <c r="P26">
        <v>15567413.3631397</v>
      </c>
      <c r="Q26">
        <v>-459554.8061931</v>
      </c>
      <c r="R26">
        <v>820241.95328614605</v>
      </c>
      <c r="T26">
        <v>681333623.79599404</v>
      </c>
      <c r="U26">
        <v>317764829.33520299</v>
      </c>
      <c r="V26">
        <v>11763529.541128401</v>
      </c>
      <c r="W26">
        <v>-339822.26276020199</v>
      </c>
      <c r="X26">
        <v>992341.94430833706</v>
      </c>
    </row>
    <row r="27" spans="1:24" x14ac:dyDescent="0.25">
      <c r="A27">
        <v>559224152.66150999</v>
      </c>
      <c r="B27">
        <v>258714398.54203501</v>
      </c>
      <c r="C27">
        <v>7402494.5417032205</v>
      </c>
      <c r="D27">
        <v>-196958.26249591701</v>
      </c>
      <c r="E27">
        <v>339503.70668590203</v>
      </c>
      <c r="G27">
        <v>299504059.978737</v>
      </c>
      <c r="H27">
        <v>108553326.86632299</v>
      </c>
      <c r="I27">
        <v>4264221.0525462497</v>
      </c>
      <c r="J27">
        <v>-121721.93326911</v>
      </c>
      <c r="K27">
        <v>263950.46359957999</v>
      </c>
      <c r="N27">
        <v>976093663.73807502</v>
      </c>
      <c r="O27">
        <v>545384694.93061197</v>
      </c>
      <c r="P27">
        <v>12105820.7950068</v>
      </c>
      <c r="Q27">
        <v>-334394.10457012098</v>
      </c>
      <c r="R27">
        <v>440468.73740218597</v>
      </c>
      <c r="T27">
        <v>699653165.26818001</v>
      </c>
      <c r="U27">
        <v>322642854.28403598</v>
      </c>
      <c r="V27">
        <v>9495476.5032374505</v>
      </c>
      <c r="W27">
        <v>-245442.981392149</v>
      </c>
      <c r="X27">
        <v>748885.70298467402</v>
      </c>
    </row>
    <row r="28" spans="1:24" x14ac:dyDescent="0.25">
      <c r="A28">
        <v>561820435.20368195</v>
      </c>
      <c r="B28">
        <v>258839679.723667</v>
      </c>
      <c r="C28" s="1">
        <v>-1.0562653187662399E-6</v>
      </c>
      <c r="D28" s="1">
        <v>8.8584783952683197E-8</v>
      </c>
      <c r="E28">
        <v>312418.69823351601</v>
      </c>
      <c r="G28">
        <v>300705254.004767</v>
      </c>
      <c r="H28">
        <v>108235534.61728001</v>
      </c>
      <c r="I28" s="1">
        <v>3.5228149499744198E-6</v>
      </c>
      <c r="J28" s="1">
        <v>-5.2157702157273902E-8</v>
      </c>
      <c r="K28">
        <v>246509.16294135599</v>
      </c>
      <c r="N28">
        <v>979799048.24827302</v>
      </c>
      <c r="O28">
        <v>545969619.97383499</v>
      </c>
      <c r="P28" s="1">
        <v>-3.9989245124161201E-6</v>
      </c>
      <c r="Q28" s="1">
        <v>-2.26660631597042E-7</v>
      </c>
      <c r="R28">
        <v>422522.422024792</v>
      </c>
      <c r="T28">
        <v>702161501.50120199</v>
      </c>
      <c r="U28">
        <v>322375442.26668501</v>
      </c>
      <c r="V28" s="1">
        <v>2.1228188415989301E-6</v>
      </c>
      <c r="W28" s="1">
        <v>-6.7444489104673298E-7</v>
      </c>
      <c r="X28">
        <v>711894.16372702597</v>
      </c>
    </row>
    <row r="29" spans="1:24" x14ac:dyDescent="0.25">
      <c r="A29">
        <v>559224152.66154397</v>
      </c>
      <c r="B29">
        <v>258714398.54205799</v>
      </c>
      <c r="C29">
        <v>-7402494.5417036004</v>
      </c>
      <c r="D29">
        <v>196958.26249596299</v>
      </c>
      <c r="E29">
        <v>339503.70668757602</v>
      </c>
      <c r="G29">
        <v>299504059.97874397</v>
      </c>
      <c r="H29">
        <v>108553326.866318</v>
      </c>
      <c r="I29">
        <v>-4264221.0525446096</v>
      </c>
      <c r="J29">
        <v>121721.933268451</v>
      </c>
      <c r="K29">
        <v>263950.46359985002</v>
      </c>
      <c r="N29">
        <v>976093663.73808801</v>
      </c>
      <c r="O29">
        <v>545384694.93062794</v>
      </c>
      <c r="P29">
        <v>-12105820.795005299</v>
      </c>
      <c r="Q29">
        <v>334394.10457130999</v>
      </c>
      <c r="R29">
        <v>440468.737406481</v>
      </c>
      <c r="T29">
        <v>699653165.26816905</v>
      </c>
      <c r="U29">
        <v>322642854.28403002</v>
      </c>
      <c r="V29">
        <v>-9495476.5032360796</v>
      </c>
      <c r="W29">
        <v>245442.981392174</v>
      </c>
      <c r="X29">
        <v>748885.70298464398</v>
      </c>
    </row>
    <row r="30" spans="1:24" x14ac:dyDescent="0.25">
      <c r="A30">
        <v>542378183.607252</v>
      </c>
      <c r="B30">
        <v>253656394.582607</v>
      </c>
      <c r="C30">
        <v>-9219470.0322448798</v>
      </c>
      <c r="D30">
        <v>260478.65740537399</v>
      </c>
      <c r="E30">
        <v>566903.21883639297</v>
      </c>
      <c r="G30">
        <v>290982985.85462999</v>
      </c>
      <c r="H30">
        <v>107384488.34053899</v>
      </c>
      <c r="I30">
        <v>-5157915.1375514297</v>
      </c>
      <c r="J30">
        <v>172682.71159092401</v>
      </c>
      <c r="K30">
        <v>384315.66228704201</v>
      </c>
      <c r="N30">
        <v>949028768.36288202</v>
      </c>
      <c r="O30">
        <v>534023554.33063501</v>
      </c>
      <c r="P30">
        <v>-15567413.3631343</v>
      </c>
      <c r="Q30">
        <v>459554.806192177</v>
      </c>
      <c r="R30">
        <v>820241.95328583696</v>
      </c>
      <c r="T30">
        <v>681333623.79590797</v>
      </c>
      <c r="U30">
        <v>317764829.33515</v>
      </c>
      <c r="V30">
        <v>-11763529.541129</v>
      </c>
      <c r="W30">
        <v>339822.26275886799</v>
      </c>
      <c r="X30">
        <v>992341.94430943998</v>
      </c>
    </row>
    <row r="31" spans="1:24" x14ac:dyDescent="0.25">
      <c r="A31">
        <v>492160712.71014601</v>
      </c>
      <c r="B31">
        <v>233769651.28483501</v>
      </c>
      <c r="C31">
        <v>-732615.32096030004</v>
      </c>
      <c r="D31">
        <v>-87316.480507600107</v>
      </c>
      <c r="E31">
        <v>269964.669374611</v>
      </c>
      <c r="G31">
        <v>264515086.344679</v>
      </c>
      <c r="H31">
        <v>100115587.27018701</v>
      </c>
      <c r="I31">
        <v>76249.9416782435</v>
      </c>
      <c r="J31">
        <v>17898.309779599502</v>
      </c>
      <c r="K31">
        <v>224913.06524558901</v>
      </c>
      <c r="N31">
        <v>865603079.05709195</v>
      </c>
      <c r="O31">
        <v>492076288.65180701</v>
      </c>
      <c r="P31">
        <v>-2586732.5578624601</v>
      </c>
      <c r="Q31">
        <v>-166537.74369226099</v>
      </c>
      <c r="R31">
        <v>418069.40273512399</v>
      </c>
      <c r="T31">
        <v>622391353.70855999</v>
      </c>
      <c r="U31">
        <v>294845824.91068703</v>
      </c>
      <c r="V31">
        <v>-543643.60319631197</v>
      </c>
      <c r="W31">
        <v>-36217.3502522079</v>
      </c>
      <c r="X31">
        <v>606290.90882196103</v>
      </c>
    </row>
    <row r="32" spans="1:24" x14ac:dyDescent="0.25">
      <c r="A32">
        <v>323846482.610457</v>
      </c>
      <c r="B32">
        <v>159642687.04718599</v>
      </c>
      <c r="C32">
        <v>20220724.1563721</v>
      </c>
      <c r="D32">
        <v>-191687.64560723599</v>
      </c>
      <c r="E32">
        <v>-1154621.4491991799</v>
      </c>
      <c r="G32">
        <v>174022505.19080299</v>
      </c>
      <c r="H32">
        <v>69626790.356311202</v>
      </c>
      <c r="I32">
        <v>12454252.748695601</v>
      </c>
      <c r="J32">
        <v>-33793.445664766703</v>
      </c>
      <c r="K32">
        <v>-592542.276962679</v>
      </c>
      <c r="N32">
        <v>571665518.80356896</v>
      </c>
      <c r="O32">
        <v>333627547.31377</v>
      </c>
      <c r="P32">
        <v>30482720.478477798</v>
      </c>
      <c r="Q32">
        <v>-329471.44735741999</v>
      </c>
      <c r="R32">
        <v>-2044334.6111218799</v>
      </c>
      <c r="T32">
        <v>411660203.004439</v>
      </c>
      <c r="U32">
        <v>201837091.840258</v>
      </c>
      <c r="V32">
        <v>27157588.978553999</v>
      </c>
      <c r="W32">
        <v>-218124.63383672401</v>
      </c>
      <c r="X32">
        <v>-1068230.2593898601</v>
      </c>
    </row>
    <row r="33" spans="1:24" x14ac:dyDescent="0.25">
      <c r="A33">
        <v>17640389.963175699</v>
      </c>
      <c r="B33">
        <v>23290274.708768599</v>
      </c>
      <c r="C33">
        <v>30548823.781412601</v>
      </c>
      <c r="D33">
        <v>-310358.04122279701</v>
      </c>
      <c r="E33">
        <v>1322015.33978908</v>
      </c>
      <c r="G33">
        <v>8474321.8009921405</v>
      </c>
      <c r="H33">
        <v>11972616.376468699</v>
      </c>
      <c r="I33">
        <v>18346829.964337301</v>
      </c>
      <c r="J33">
        <v>-127868.08397365701</v>
      </c>
      <c r="K33">
        <v>774359.271844459</v>
      </c>
      <c r="N33">
        <v>34429086.690046698</v>
      </c>
      <c r="O33">
        <v>42608345.762458198</v>
      </c>
      <c r="P33">
        <v>46428986.764567897</v>
      </c>
      <c r="Q33">
        <v>-460453.81243929203</v>
      </c>
      <c r="R33">
        <v>1897695.9840488399</v>
      </c>
      <c r="T33">
        <v>21525408.125071902</v>
      </c>
      <c r="U33">
        <v>27457169.8562847</v>
      </c>
      <c r="V33">
        <v>40859767.612302199</v>
      </c>
      <c r="W33">
        <v>-421840.37815750198</v>
      </c>
      <c r="X33">
        <v>1416891.7121131399</v>
      </c>
    </row>
    <row r="34" spans="1:24" x14ac:dyDescent="0.25">
      <c r="A34">
        <v>13430845.882374501</v>
      </c>
      <c r="B34">
        <v>20800995.881710701</v>
      </c>
      <c r="C34">
        <v>-18418108.5336437</v>
      </c>
      <c r="D34">
        <v>497236.08461165801</v>
      </c>
      <c r="E34">
        <v>-169532.34297492399</v>
      </c>
      <c r="G34">
        <v>6126144.6181847304</v>
      </c>
      <c r="H34">
        <v>10788699.362721</v>
      </c>
      <c r="I34">
        <v>-10945547.283051001</v>
      </c>
      <c r="J34">
        <v>207392.07916092101</v>
      </c>
      <c r="K34">
        <v>-84033.446842374906</v>
      </c>
      <c r="N34">
        <v>27033703.4894877</v>
      </c>
      <c r="O34">
        <v>37624471.179110996</v>
      </c>
      <c r="P34">
        <v>-28896307.3830477</v>
      </c>
      <c r="Q34">
        <v>841400.94219425705</v>
      </c>
      <c r="R34">
        <v>-385893.29554805701</v>
      </c>
      <c r="T34">
        <v>16365479.5700572</v>
      </c>
      <c r="U34">
        <v>24469552.7677132</v>
      </c>
      <c r="V34">
        <v>-24371347.2319276</v>
      </c>
      <c r="W34">
        <v>624550.92936584598</v>
      </c>
      <c r="X34">
        <v>-134933.94203314101</v>
      </c>
    </row>
    <row r="35" spans="1:24" x14ac:dyDescent="0.25">
      <c r="A35">
        <v>273244262.565265</v>
      </c>
      <c r="B35">
        <v>137458738.94851699</v>
      </c>
      <c r="C35">
        <v>-14092099.7524438</v>
      </c>
      <c r="D35">
        <v>378606.58177122101</v>
      </c>
      <c r="E35">
        <v>-57321.9121172331</v>
      </c>
      <c r="G35">
        <v>146491892.74478701</v>
      </c>
      <c r="H35">
        <v>60378737.452188797</v>
      </c>
      <c r="I35">
        <v>-8557703.4195562992</v>
      </c>
      <c r="J35">
        <v>148992.470709908</v>
      </c>
      <c r="K35">
        <v>-40454.586172080497</v>
      </c>
      <c r="N35">
        <v>484063054.62430298</v>
      </c>
      <c r="O35">
        <v>286200291.82108802</v>
      </c>
      <c r="P35">
        <v>-22024781.000997301</v>
      </c>
      <c r="Q35">
        <v>637845.73267397203</v>
      </c>
      <c r="R35">
        <v>-16909.6627856503</v>
      </c>
      <c r="T35">
        <v>349812510.69057</v>
      </c>
      <c r="U35">
        <v>175319159.60214901</v>
      </c>
      <c r="V35">
        <v>-18762408.927150499</v>
      </c>
      <c r="W35">
        <v>464838.71520693798</v>
      </c>
      <c r="X35">
        <v>-42038.674851568903</v>
      </c>
    </row>
    <row r="36" spans="1:24" x14ac:dyDescent="0.25">
      <c r="A36">
        <v>464277912.17815399</v>
      </c>
      <c r="B36">
        <v>221260886.19403201</v>
      </c>
      <c r="C36">
        <v>-4027422.5715189702</v>
      </c>
      <c r="D36">
        <v>-9483.5945571578704</v>
      </c>
      <c r="E36">
        <v>224530.578970061</v>
      </c>
      <c r="G36">
        <v>250021672.90281501</v>
      </c>
      <c r="H36">
        <v>95425262.731018499</v>
      </c>
      <c r="I36">
        <v>-2722611.0719008199</v>
      </c>
      <c r="J36">
        <v>-52190.065074014798</v>
      </c>
      <c r="K36">
        <v>135569.26404697401</v>
      </c>
      <c r="N36">
        <v>820195073.35655797</v>
      </c>
      <c r="O36">
        <v>466384998.657336</v>
      </c>
      <c r="P36">
        <v>-6055204.5657787798</v>
      </c>
      <c r="Q36">
        <v>-38905.199945589397</v>
      </c>
      <c r="R36">
        <v>428883.67958627798</v>
      </c>
      <c r="T36">
        <v>594759515.97817302</v>
      </c>
      <c r="U36">
        <v>283517229.97975498</v>
      </c>
      <c r="V36">
        <v>-5562278.5838697804</v>
      </c>
      <c r="W36">
        <v>-10532.1356486151</v>
      </c>
      <c r="X36">
        <v>361941.72993578599</v>
      </c>
    </row>
    <row r="37" spans="1:24" x14ac:dyDescent="0.25">
      <c r="A37">
        <v>569363106.06088698</v>
      </c>
      <c r="B37">
        <v>264872359.84026</v>
      </c>
      <c r="C37">
        <v>2418712.0470589702</v>
      </c>
      <c r="D37">
        <v>-233097.21924639601</v>
      </c>
      <c r="E37">
        <v>394979.28548814502</v>
      </c>
      <c r="G37">
        <v>306769976.32625097</v>
      </c>
      <c r="H37">
        <v>112817058.299578</v>
      </c>
      <c r="I37">
        <v>1172151.8200201299</v>
      </c>
      <c r="J37">
        <v>-162753.39676739799</v>
      </c>
      <c r="K37">
        <v>257364.00573048199</v>
      </c>
      <c r="N37">
        <v>1004500405.18516</v>
      </c>
      <c r="O37">
        <v>561829528.17450202</v>
      </c>
      <c r="P37">
        <v>4080916.4452786301</v>
      </c>
      <c r="Q37">
        <v>-388143.78795613197</v>
      </c>
      <c r="R37">
        <v>737163.00735909701</v>
      </c>
      <c r="T37">
        <v>727930244.17984295</v>
      </c>
      <c r="U37">
        <v>339034619.22560298</v>
      </c>
      <c r="V37">
        <v>3035941.0938333799</v>
      </c>
      <c r="W37">
        <v>-288071.315506996</v>
      </c>
      <c r="X37">
        <v>627504.29223280097</v>
      </c>
    </row>
    <row r="38" spans="1:24" x14ac:dyDescent="0.25">
      <c r="A38">
        <v>616864965.83745301</v>
      </c>
      <c r="B38">
        <v>282876246.615282</v>
      </c>
      <c r="C38">
        <v>3153705.868789</v>
      </c>
      <c r="D38">
        <v>-165580.82476703799</v>
      </c>
      <c r="E38">
        <v>670339.34652724396</v>
      </c>
      <c r="G38">
        <v>332293996.38647598</v>
      </c>
      <c r="H38">
        <v>119423044.32789899</v>
      </c>
      <c r="I38">
        <v>1741332.39996371</v>
      </c>
      <c r="J38">
        <v>-109470.531788889</v>
      </c>
      <c r="K38">
        <v>402988.01857625699</v>
      </c>
      <c r="N38">
        <v>1086940681.95647</v>
      </c>
      <c r="O38">
        <v>602208964.36000395</v>
      </c>
      <c r="P38">
        <v>5137610.2321674004</v>
      </c>
      <c r="Q38">
        <v>-273225.50013125601</v>
      </c>
      <c r="R38">
        <v>1253599.89678236</v>
      </c>
      <c r="T38">
        <v>787099134.84822297</v>
      </c>
      <c r="U38">
        <v>361421980.92321002</v>
      </c>
      <c r="V38">
        <v>4103744.8429055298</v>
      </c>
      <c r="W38">
        <v>-209201.05972773899</v>
      </c>
      <c r="X38">
        <v>944126.59815320105</v>
      </c>
    </row>
    <row r="39" spans="1:24" x14ac:dyDescent="0.25">
      <c r="A39">
        <v>629645273.90069604</v>
      </c>
      <c r="B39">
        <v>287272316.85425198</v>
      </c>
      <c r="C39" s="1">
        <v>1.81566792889498E-6</v>
      </c>
      <c r="D39" s="1">
        <v>7.4804120231419802E-8</v>
      </c>
      <c r="E39">
        <v>754984.34928005305</v>
      </c>
      <c r="G39">
        <v>339131679.39751899</v>
      </c>
      <c r="H39">
        <v>120878258.30447599</v>
      </c>
      <c r="I39" s="1">
        <v>2.9016373446211202E-6</v>
      </c>
      <c r="J39" s="1">
        <v>-5.1919050747528704E-7</v>
      </c>
      <c r="K39">
        <v>446303.91141047201</v>
      </c>
      <c r="N39">
        <v>1109116727.6998401</v>
      </c>
      <c r="O39">
        <v>612455331.18319499</v>
      </c>
      <c r="P39" s="1">
        <v>-1.97498593479395E-6</v>
      </c>
      <c r="Q39" s="1">
        <v>1.21939228847623E-6</v>
      </c>
      <c r="R39">
        <v>1391426.14944274</v>
      </c>
      <c r="T39">
        <v>802867783.24887204</v>
      </c>
      <c r="U39">
        <v>366783444.86239499</v>
      </c>
      <c r="V39" s="1">
        <v>2.0128500182181601E-6</v>
      </c>
      <c r="W39" s="1">
        <v>-6.53002643957734E-7</v>
      </c>
      <c r="X39">
        <v>1037766.395957</v>
      </c>
    </row>
    <row r="40" spans="1:24" x14ac:dyDescent="0.25">
      <c r="A40">
        <v>616864965.837448</v>
      </c>
      <c r="B40">
        <v>282876246.61528301</v>
      </c>
      <c r="C40">
        <v>-3153705.8687885799</v>
      </c>
      <c r="D40">
        <v>165580.82476662999</v>
      </c>
      <c r="E40">
        <v>670339.34652769403</v>
      </c>
      <c r="G40">
        <v>332293996.38641202</v>
      </c>
      <c r="H40">
        <v>119423044.327856</v>
      </c>
      <c r="I40">
        <v>-1741332.3999617901</v>
      </c>
      <c r="J40">
        <v>109470.53178915499</v>
      </c>
      <c r="K40">
        <v>402988.01857485302</v>
      </c>
      <c r="N40">
        <v>1086940681.9565001</v>
      </c>
      <c r="O40">
        <v>602208964.36003494</v>
      </c>
      <c r="P40">
        <v>-5137610.2321677497</v>
      </c>
      <c r="Q40">
        <v>273225.50013043801</v>
      </c>
      <c r="R40">
        <v>1253599.8967808699</v>
      </c>
      <c r="T40">
        <v>787099134.848194</v>
      </c>
      <c r="U40">
        <v>361421980.92318702</v>
      </c>
      <c r="V40">
        <v>-4103744.8429041598</v>
      </c>
      <c r="W40">
        <v>209201.05972818899</v>
      </c>
      <c r="X40">
        <v>944126.59815141698</v>
      </c>
    </row>
    <row r="41" spans="1:24" x14ac:dyDescent="0.25">
      <c r="A41">
        <v>569363106.06086802</v>
      </c>
      <c r="B41">
        <v>264872359.84024599</v>
      </c>
      <c r="C41">
        <v>-2418712.04706374</v>
      </c>
      <c r="D41">
        <v>233097.219245377</v>
      </c>
      <c r="E41">
        <v>394979.28548695397</v>
      </c>
      <c r="G41">
        <v>306769976.32621598</v>
      </c>
      <c r="H41">
        <v>112817058.299558</v>
      </c>
      <c r="I41">
        <v>-1172151.8200231399</v>
      </c>
      <c r="J41">
        <v>162753.396767828</v>
      </c>
      <c r="K41">
        <v>257364.00572906199</v>
      </c>
      <c r="N41">
        <v>1004500405.18511</v>
      </c>
      <c r="O41">
        <v>561829528.17447603</v>
      </c>
      <c r="P41">
        <v>-4080916.4452753798</v>
      </c>
      <c r="Q41">
        <v>388143.787955345</v>
      </c>
      <c r="R41">
        <v>737163.00736092497</v>
      </c>
      <c r="T41">
        <v>727930244.17986</v>
      </c>
      <c r="U41">
        <v>339034619.22560698</v>
      </c>
      <c r="V41">
        <v>-3035941.0938329799</v>
      </c>
      <c r="W41">
        <v>288071.31550710899</v>
      </c>
      <c r="X41">
        <v>627504.29223204497</v>
      </c>
    </row>
    <row r="42" spans="1:24" x14ac:dyDescent="0.25">
      <c r="A42">
        <v>464277912.178123</v>
      </c>
      <c r="B42">
        <v>221260886.19401601</v>
      </c>
      <c r="C42">
        <v>4027422.5715154698</v>
      </c>
      <c r="D42">
        <v>9483.5945588064606</v>
      </c>
      <c r="E42">
        <v>224530.57897248099</v>
      </c>
      <c r="G42">
        <v>250021672.90278399</v>
      </c>
      <c r="H42">
        <v>95425262.731006101</v>
      </c>
      <c r="I42">
        <v>2722611.0718986299</v>
      </c>
      <c r="J42">
        <v>52190.065074471597</v>
      </c>
      <c r="K42">
        <v>135569.264046884</v>
      </c>
      <c r="N42">
        <v>820195073.35659599</v>
      </c>
      <c r="O42">
        <v>466384998.65735799</v>
      </c>
      <c r="P42">
        <v>6055204.5657816799</v>
      </c>
      <c r="Q42">
        <v>38905.199945622502</v>
      </c>
      <c r="R42">
        <v>428883.67958578002</v>
      </c>
      <c r="T42">
        <v>594759515.97817194</v>
      </c>
      <c r="U42">
        <v>283517229.97974902</v>
      </c>
      <c r="V42">
        <v>5562278.5838718498</v>
      </c>
      <c r="W42">
        <v>10532.1356493979</v>
      </c>
      <c r="X42">
        <v>361941.72993263102</v>
      </c>
    </row>
    <row r="43" spans="1:24" x14ac:dyDescent="0.25">
      <c r="A43">
        <v>273244262.56524003</v>
      </c>
      <c r="B43">
        <v>137458738.948504</v>
      </c>
      <c r="C43">
        <v>14092099.752446201</v>
      </c>
      <c r="D43">
        <v>-378606.58177227201</v>
      </c>
      <c r="E43">
        <v>-57321.912116381602</v>
      </c>
      <c r="G43">
        <v>146491892.74477601</v>
      </c>
      <c r="H43">
        <v>60378737.452185899</v>
      </c>
      <c r="I43">
        <v>8557703.4195570499</v>
      </c>
      <c r="J43">
        <v>-148992.47071037401</v>
      </c>
      <c r="K43">
        <v>-40454.586171773699</v>
      </c>
      <c r="N43">
        <v>484063054.62431097</v>
      </c>
      <c r="O43">
        <v>286200291.82109201</v>
      </c>
      <c r="P43">
        <v>22024781.000997499</v>
      </c>
      <c r="Q43">
        <v>-637845.73267481301</v>
      </c>
      <c r="R43">
        <v>-16909.662786794801</v>
      </c>
      <c r="T43">
        <v>349812510.69052702</v>
      </c>
      <c r="U43">
        <v>175319159.602121</v>
      </c>
      <c r="V43">
        <v>18762408.927144799</v>
      </c>
      <c r="W43">
        <v>-464838.71520805999</v>
      </c>
      <c r="X43">
        <v>-42038.674856381796</v>
      </c>
    </row>
    <row r="44" spans="1:24" x14ac:dyDescent="0.25">
      <c r="A44">
        <v>13430845.8823746</v>
      </c>
      <c r="B44">
        <v>20800995.881712001</v>
      </c>
      <c r="C44">
        <v>18418108.533647001</v>
      </c>
      <c r="D44">
        <v>-497236.08460959501</v>
      </c>
      <c r="E44">
        <v>-169532.34297549099</v>
      </c>
      <c r="G44">
        <v>6126144.6181839705</v>
      </c>
      <c r="H44">
        <v>10788699.3627203</v>
      </c>
      <c r="I44">
        <v>10945547.283051601</v>
      </c>
      <c r="J44">
        <v>-207392.07915959699</v>
      </c>
      <c r="K44">
        <v>-84033.446842183504</v>
      </c>
      <c r="N44">
        <v>27033703.489486299</v>
      </c>
      <c r="O44">
        <v>37624471.179109797</v>
      </c>
      <c r="P44">
        <v>28896307.383045599</v>
      </c>
      <c r="Q44">
        <v>-841400.94219257601</v>
      </c>
      <c r="R44">
        <v>-385893.29554655799</v>
      </c>
      <c r="T44">
        <v>16365479.570056001</v>
      </c>
      <c r="U44">
        <v>24469552.767714102</v>
      </c>
      <c r="V44">
        <v>24371347.231918901</v>
      </c>
      <c r="W44">
        <v>-624550.92936326598</v>
      </c>
      <c r="X44">
        <v>-134933.942028691</v>
      </c>
    </row>
    <row r="45" spans="1:24" x14ac:dyDescent="0.25">
      <c r="A45">
        <v>11408399.222798601</v>
      </c>
      <c r="B45">
        <v>19914511.1814695</v>
      </c>
      <c r="C45">
        <v>-8740214.9484639503</v>
      </c>
      <c r="D45">
        <v>487077.25917094899</v>
      </c>
      <c r="E45">
        <v>-57085.919390473202</v>
      </c>
      <c r="G45">
        <v>5029281.8064471604</v>
      </c>
      <c r="H45">
        <v>10392168.2374523</v>
      </c>
      <c r="I45">
        <v>-5178569.2644107901</v>
      </c>
      <c r="J45">
        <v>210626.63965282301</v>
      </c>
      <c r="K45">
        <v>-30951.8389643433</v>
      </c>
      <c r="N45">
        <v>23615176.249439798</v>
      </c>
      <c r="O45">
        <v>35853112.680344701</v>
      </c>
      <c r="P45">
        <v>-13921160.133906599</v>
      </c>
      <c r="Q45">
        <v>829196.72553967999</v>
      </c>
      <c r="R45">
        <v>-82234.879623656103</v>
      </c>
      <c r="T45">
        <v>13692391.284533501</v>
      </c>
      <c r="U45">
        <v>23285744.721896499</v>
      </c>
      <c r="V45">
        <v>-11409241.9156349</v>
      </c>
      <c r="W45">
        <v>617492.20398015401</v>
      </c>
      <c r="X45">
        <v>-55462.606726092403</v>
      </c>
    </row>
    <row r="46" spans="1:24" x14ac:dyDescent="0.25">
      <c r="A46">
        <v>253349865.254509</v>
      </c>
      <c r="B46">
        <v>128961796.85104799</v>
      </c>
      <c r="C46">
        <v>-6979430.0501268404</v>
      </c>
      <c r="D46">
        <v>358869.60840134101</v>
      </c>
      <c r="E46">
        <v>-5849.06643388869</v>
      </c>
      <c r="G46">
        <v>135755109.090013</v>
      </c>
      <c r="H46">
        <v>56880760.043095797</v>
      </c>
      <c r="I46">
        <v>-4207765.4488068204</v>
      </c>
      <c r="J46">
        <v>143905.76479499499</v>
      </c>
      <c r="K46">
        <v>-7853.7914124482204</v>
      </c>
      <c r="N46">
        <v>450745175.24907899</v>
      </c>
      <c r="O46">
        <v>268671272.37436301</v>
      </c>
      <c r="P46">
        <v>-11122737.3838537</v>
      </c>
      <c r="Q46">
        <v>607636.629846817</v>
      </c>
      <c r="R46">
        <v>18420.953251106501</v>
      </c>
      <c r="T46">
        <v>323990599.85943103</v>
      </c>
      <c r="U46">
        <v>164503032.75007799</v>
      </c>
      <c r="V46">
        <v>-9178649.9085748401</v>
      </c>
      <c r="W46">
        <v>456639.300093895</v>
      </c>
      <c r="X46">
        <v>-6511.2131983253403</v>
      </c>
    </row>
    <row r="47" spans="1:24" x14ac:dyDescent="0.25">
      <c r="A47">
        <v>450906454.59728998</v>
      </c>
      <c r="B47">
        <v>216222971.237221</v>
      </c>
      <c r="C47">
        <v>-3026070.85202963</v>
      </c>
      <c r="D47">
        <v>65046.016180488397</v>
      </c>
      <c r="E47">
        <v>30453.8823777158</v>
      </c>
      <c r="G47">
        <v>242933338.771501</v>
      </c>
      <c r="H47">
        <v>93652815.386623502</v>
      </c>
      <c r="I47">
        <v>-1957663.47307172</v>
      </c>
      <c r="J47">
        <v>-11832.397944906799</v>
      </c>
      <c r="K47">
        <v>17252.699664681801</v>
      </c>
      <c r="N47">
        <v>800154933.48732698</v>
      </c>
      <c r="O47">
        <v>456779134.30416697</v>
      </c>
      <c r="P47">
        <v>-4845117.0034220796</v>
      </c>
      <c r="Q47">
        <v>118345.966827129</v>
      </c>
      <c r="R47">
        <v>112312.784390318</v>
      </c>
      <c r="T47">
        <v>577673489.28656602</v>
      </c>
      <c r="U47">
        <v>277569158.24170798</v>
      </c>
      <c r="V47">
        <v>-4038733.2499903101</v>
      </c>
      <c r="W47">
        <v>89671.671151719696</v>
      </c>
      <c r="X47">
        <v>57379.428286498398</v>
      </c>
    </row>
    <row r="48" spans="1:24" x14ac:dyDescent="0.25">
      <c r="A48">
        <v>582295569.94056106</v>
      </c>
      <c r="B48">
        <v>271737653.85419703</v>
      </c>
      <c r="C48">
        <v>116267.114911653</v>
      </c>
      <c r="D48">
        <v>-100172.771569939</v>
      </c>
      <c r="E48">
        <v>241705.28115045599</v>
      </c>
      <c r="G48">
        <v>314488851.87967801</v>
      </c>
      <c r="H48">
        <v>116381503.58053</v>
      </c>
      <c r="I48">
        <v>-82528.799637091404</v>
      </c>
      <c r="J48">
        <v>-93091.132561886698</v>
      </c>
      <c r="K48">
        <v>141949.81778839999</v>
      </c>
      <c r="N48">
        <v>1032743074.35711</v>
      </c>
      <c r="O48">
        <v>578643961.53798199</v>
      </c>
      <c r="P48">
        <v>180891.99922358399</v>
      </c>
      <c r="Q48">
        <v>-150143.14728794101</v>
      </c>
      <c r="R48">
        <v>504552.99277297</v>
      </c>
      <c r="T48">
        <v>745950255.32528901</v>
      </c>
      <c r="U48">
        <v>349238370.85064399</v>
      </c>
      <c r="V48">
        <v>131267.27876660301</v>
      </c>
      <c r="W48">
        <v>-126752.039998486</v>
      </c>
      <c r="X48">
        <v>319419.709605065</v>
      </c>
    </row>
    <row r="49" spans="1:24" x14ac:dyDescent="0.25">
      <c r="A49">
        <v>652001070.14305305</v>
      </c>
      <c r="B49">
        <v>299519738.84134698</v>
      </c>
      <c r="C49">
        <v>978047.50350117194</v>
      </c>
      <c r="D49">
        <v>-116171.553504824</v>
      </c>
      <c r="E49">
        <v>405165.429973925</v>
      </c>
      <c r="G49">
        <v>352494501.13046598</v>
      </c>
      <c r="H49">
        <v>127273871.43585999</v>
      </c>
      <c r="I49">
        <v>498607.77282406599</v>
      </c>
      <c r="J49">
        <v>-84274.992982273994</v>
      </c>
      <c r="K49">
        <v>233943.52552899101</v>
      </c>
      <c r="N49">
        <v>1156092735.98335</v>
      </c>
      <c r="O49">
        <v>641040630.98906898</v>
      </c>
      <c r="P49">
        <v>1571796.87758287</v>
      </c>
      <c r="Q49">
        <v>-186063.63715133301</v>
      </c>
      <c r="R49">
        <v>780142.13508329995</v>
      </c>
      <c r="T49">
        <v>834698731.78046095</v>
      </c>
      <c r="U49">
        <v>384817713.45787102</v>
      </c>
      <c r="V49">
        <v>1292322.9636522101</v>
      </c>
      <c r="W49">
        <v>-147478.728889208</v>
      </c>
      <c r="X49">
        <v>518361.023256691</v>
      </c>
    </row>
    <row r="50" spans="1:24" x14ac:dyDescent="0.25">
      <c r="A50">
        <v>673338182.31714499</v>
      </c>
      <c r="B50">
        <v>307650902.39384502</v>
      </c>
      <c r="C50" s="1">
        <v>6.0925958678126303E-7</v>
      </c>
      <c r="D50" s="1">
        <v>2.77919752988964E-7</v>
      </c>
      <c r="E50">
        <v>412602.51324829302</v>
      </c>
      <c r="G50">
        <v>364125497.93573803</v>
      </c>
      <c r="H50">
        <v>130344725.931569</v>
      </c>
      <c r="I50" s="1">
        <v>-5.1567985792644301E-7</v>
      </c>
      <c r="J50" s="1">
        <v>-6.6436950874049195E-7</v>
      </c>
      <c r="K50">
        <v>240473.96634360799</v>
      </c>
      <c r="N50">
        <v>1193827601.2490799</v>
      </c>
      <c r="O50">
        <v>659631794.44488394</v>
      </c>
      <c r="P50" s="1">
        <v>-9.5437280833721203E-7</v>
      </c>
      <c r="Q50" s="1">
        <v>6.4640698838047704E-7</v>
      </c>
      <c r="R50">
        <v>793082.76762283396</v>
      </c>
      <c r="T50">
        <v>861668260.21344399</v>
      </c>
      <c r="U50">
        <v>395128662.287597</v>
      </c>
      <c r="V50" s="1">
        <v>-6.7859218688681701E-7</v>
      </c>
      <c r="W50" s="1">
        <v>-5.4891279432922602E-7</v>
      </c>
      <c r="X50">
        <v>532832.10941326199</v>
      </c>
    </row>
    <row r="51" spans="1:24" x14ac:dyDescent="0.25">
      <c r="A51">
        <v>652001070.14300394</v>
      </c>
      <c r="B51">
        <v>299519738.84131801</v>
      </c>
      <c r="C51">
        <v>-978047.50350235705</v>
      </c>
      <c r="D51">
        <v>116171.553504048</v>
      </c>
      <c r="E51">
        <v>405165.42997440603</v>
      </c>
      <c r="G51">
        <v>352494501.13041002</v>
      </c>
      <c r="H51">
        <v>127273871.435821</v>
      </c>
      <c r="I51">
        <v>-498607.77282541199</v>
      </c>
      <c r="J51">
        <v>84274.992982332406</v>
      </c>
      <c r="K51">
        <v>233943.525529623</v>
      </c>
      <c r="N51">
        <v>1156092735.9833601</v>
      </c>
      <c r="O51">
        <v>641040630.98908305</v>
      </c>
      <c r="P51">
        <v>-1571796.87758806</v>
      </c>
      <c r="Q51">
        <v>186063.637151909</v>
      </c>
      <c r="R51">
        <v>780142.13508592802</v>
      </c>
      <c r="T51">
        <v>834698731.780406</v>
      </c>
      <c r="U51">
        <v>384817713.45783401</v>
      </c>
      <c r="V51">
        <v>-1292322.96365231</v>
      </c>
      <c r="W51">
        <v>147478.728889627</v>
      </c>
      <c r="X51">
        <v>518361.02325803501</v>
      </c>
    </row>
    <row r="52" spans="1:24" x14ac:dyDescent="0.25">
      <c r="A52">
        <v>582295569.94052196</v>
      </c>
      <c r="B52">
        <v>271737653.85417497</v>
      </c>
      <c r="C52">
        <v>-116267.11491475</v>
      </c>
      <c r="D52">
        <v>100172.771570086</v>
      </c>
      <c r="E52">
        <v>241705.28114932601</v>
      </c>
      <c r="G52">
        <v>314488851.87960303</v>
      </c>
      <c r="H52">
        <v>116381503.58048999</v>
      </c>
      <c r="I52">
        <v>82528.7996366671</v>
      </c>
      <c r="J52">
        <v>93091.132562223997</v>
      </c>
      <c r="K52">
        <v>141949.81778905701</v>
      </c>
      <c r="N52">
        <v>1032743074.35717</v>
      </c>
      <c r="O52">
        <v>578643961.53802395</v>
      </c>
      <c r="P52">
        <v>-180891.99922010599</v>
      </c>
      <c r="Q52">
        <v>150143.14728607601</v>
      </c>
      <c r="R52">
        <v>504552.99277505802</v>
      </c>
      <c r="T52">
        <v>745950255.32518494</v>
      </c>
      <c r="U52">
        <v>349238370.850582</v>
      </c>
      <c r="V52">
        <v>-131267.278765222</v>
      </c>
      <c r="W52">
        <v>126752.039998439</v>
      </c>
      <c r="X52">
        <v>319419.70960851398</v>
      </c>
    </row>
    <row r="53" spans="1:24" x14ac:dyDescent="0.25">
      <c r="A53">
        <v>450906454.59729499</v>
      </c>
      <c r="B53">
        <v>216222971.23722899</v>
      </c>
      <c r="C53">
        <v>3026070.8520302898</v>
      </c>
      <c r="D53">
        <v>-65046.016179548802</v>
      </c>
      <c r="E53">
        <v>30453.8823770524</v>
      </c>
      <c r="G53">
        <v>242933338.77148899</v>
      </c>
      <c r="H53">
        <v>93652815.386623606</v>
      </c>
      <c r="I53">
        <v>1957663.47307351</v>
      </c>
      <c r="J53">
        <v>11832.3979456214</v>
      </c>
      <c r="K53">
        <v>17252.699665279499</v>
      </c>
      <c r="N53">
        <v>800154933.48737097</v>
      </c>
      <c r="O53">
        <v>456779134.30418801</v>
      </c>
      <c r="P53">
        <v>4845117.0034286203</v>
      </c>
      <c r="Q53">
        <v>-118345.966825793</v>
      </c>
      <c r="R53">
        <v>112312.784387098</v>
      </c>
      <c r="T53">
        <v>577673489.286484</v>
      </c>
      <c r="U53">
        <v>277569158.24165702</v>
      </c>
      <c r="V53">
        <v>4038733.2499901298</v>
      </c>
      <c r="W53">
        <v>-89671.671151760194</v>
      </c>
      <c r="X53">
        <v>57379.428287764298</v>
      </c>
    </row>
    <row r="54" spans="1:24" x14ac:dyDescent="0.25">
      <c r="A54">
        <v>253349865.25453499</v>
      </c>
      <c r="B54">
        <v>128961796.851062</v>
      </c>
      <c r="C54">
        <v>6979430.0501288604</v>
      </c>
      <c r="D54">
        <v>-358869.60840245499</v>
      </c>
      <c r="E54">
        <v>-5849.0664341074698</v>
      </c>
      <c r="G54">
        <v>135755109.09000799</v>
      </c>
      <c r="H54">
        <v>56880760.043093801</v>
      </c>
      <c r="I54">
        <v>4207765.4488075497</v>
      </c>
      <c r="J54">
        <v>-143905.764795233</v>
      </c>
      <c r="K54">
        <v>-7853.7914123603696</v>
      </c>
      <c r="N54">
        <v>450745175.249084</v>
      </c>
      <c r="O54">
        <v>268671272.37436002</v>
      </c>
      <c r="P54">
        <v>11122737.383853</v>
      </c>
      <c r="Q54">
        <v>-607636.62984705996</v>
      </c>
      <c r="R54">
        <v>18420.953250066701</v>
      </c>
      <c r="T54">
        <v>323990599.859384</v>
      </c>
      <c r="U54">
        <v>164503032.75004801</v>
      </c>
      <c r="V54">
        <v>9178649.9085742999</v>
      </c>
      <c r="W54">
        <v>-456639.30009368801</v>
      </c>
      <c r="X54">
        <v>-6511.2131972565003</v>
      </c>
    </row>
    <row r="55" spans="1:24" x14ac:dyDescent="0.25">
      <c r="A55">
        <v>11408399.222798999</v>
      </c>
      <c r="B55">
        <v>19914511.1814701</v>
      </c>
      <c r="C55">
        <v>8740214.9484656993</v>
      </c>
      <c r="D55">
        <v>-487077.25916941301</v>
      </c>
      <c r="E55">
        <v>-57085.919389773597</v>
      </c>
      <c r="G55">
        <v>5029281.8064472098</v>
      </c>
      <c r="H55">
        <v>10392168.237452099</v>
      </c>
      <c r="I55">
        <v>5178569.2644104799</v>
      </c>
      <c r="J55">
        <v>-210626.63965193499</v>
      </c>
      <c r="K55">
        <v>-30951.838963994</v>
      </c>
      <c r="N55">
        <v>23615176.249439899</v>
      </c>
      <c r="O55">
        <v>35853112.680346303</v>
      </c>
      <c r="P55">
        <v>13921160.133904099</v>
      </c>
      <c r="Q55">
        <v>-829196.72553638101</v>
      </c>
      <c r="R55">
        <v>-82234.879623560104</v>
      </c>
      <c r="T55">
        <v>13692391.284530999</v>
      </c>
      <c r="U55">
        <v>23285744.721895199</v>
      </c>
      <c r="V55">
        <v>11409241.9156364</v>
      </c>
      <c r="W55">
        <v>-617492.20397790498</v>
      </c>
      <c r="X55">
        <v>-55462.606729633597</v>
      </c>
    </row>
    <row r="56" spans="1:24" s="2" customFormat="1" x14ac:dyDescent="0.25">
      <c r="A56" s="2">
        <v>11096666.570405301</v>
      </c>
      <c r="B56" s="2">
        <v>19731279.775598299</v>
      </c>
      <c r="C56" s="58">
        <v>2.5127810658886999E-6</v>
      </c>
      <c r="D56" s="2">
        <v>498365.91186583799</v>
      </c>
      <c r="E56" s="58">
        <v>1.7455167835578299E-6</v>
      </c>
      <c r="G56" s="2">
        <v>4868809.9948560102</v>
      </c>
      <c r="H56" s="2">
        <v>10311902.325957401</v>
      </c>
      <c r="I56" s="58">
        <v>-1.49697007145733E-6</v>
      </c>
      <c r="J56" s="2">
        <v>218038.71115774501</v>
      </c>
      <c r="K56" s="58">
        <v>-1.5089317457750399E-6</v>
      </c>
      <c r="N56" s="2">
        <v>23037578.550207499</v>
      </c>
      <c r="O56" s="2">
        <v>35468126.577672899</v>
      </c>
      <c r="P56" s="58">
        <v>-2.5526969693601102E-6</v>
      </c>
      <c r="Q56" s="2">
        <v>851149.621002845</v>
      </c>
      <c r="R56" s="58">
        <v>1.1118245311081401E-6</v>
      </c>
      <c r="T56" s="2">
        <v>13269071.6746381</v>
      </c>
      <c r="U56" s="2">
        <v>23031517.347031999</v>
      </c>
      <c r="V56" s="58">
        <v>1.2659147614613201E-6</v>
      </c>
      <c r="W56" s="2">
        <v>630039.60600858601</v>
      </c>
      <c r="X56" s="58">
        <v>2.0484731066972E-6</v>
      </c>
    </row>
    <row r="57" spans="1:24" s="2" customFormat="1" x14ac:dyDescent="0.25">
      <c r="A57" s="2">
        <v>247467444.43794399</v>
      </c>
      <c r="B57" s="2">
        <v>126546284.440061</v>
      </c>
      <c r="C57" s="58">
        <v>2.4558830773457902E-6</v>
      </c>
      <c r="D57" s="2">
        <v>362129.83945175598</v>
      </c>
      <c r="E57" s="58">
        <v>-9.6406802185811102E-7</v>
      </c>
      <c r="G57" s="2">
        <v>132573668.961338</v>
      </c>
      <c r="H57" s="2">
        <v>55894622.0759051</v>
      </c>
      <c r="I57" s="58">
        <v>-2.733722794801E-7</v>
      </c>
      <c r="J57" s="2">
        <v>145808.863473648</v>
      </c>
      <c r="K57" s="58">
        <v>8.0290556070394803E-7</v>
      </c>
      <c r="N57" s="2">
        <v>441043498.13440102</v>
      </c>
      <c r="O57" s="2">
        <v>263750497.50678301</v>
      </c>
      <c r="P57" s="58">
        <v>-3.3668620744720101E-6</v>
      </c>
      <c r="Q57" s="2">
        <v>620810.09909792698</v>
      </c>
      <c r="R57" s="58">
        <v>-3.0892988434061397E-7</v>
      </c>
      <c r="T57" s="2">
        <v>316074889.47352302</v>
      </c>
      <c r="U57" s="2">
        <v>161277261.258656</v>
      </c>
      <c r="V57" s="58">
        <v>3.7224526749923799E-7</v>
      </c>
      <c r="W57" s="2">
        <v>461605.278093478</v>
      </c>
      <c r="X57" s="58">
        <v>-1.50496634887531E-6</v>
      </c>
    </row>
    <row r="58" spans="1:24" s="2" customFormat="1" x14ac:dyDescent="0.25">
      <c r="A58" s="2">
        <v>446556621.57515299</v>
      </c>
      <c r="B58" s="2">
        <v>214664937.81129599</v>
      </c>
      <c r="C58" s="58">
        <v>2.0579891497618502E-6</v>
      </c>
      <c r="D58" s="2">
        <v>95948.729996009002</v>
      </c>
      <c r="E58" s="58">
        <v>-1.59634510055184E-8</v>
      </c>
      <c r="G58" s="2">
        <v>240614486.13526601</v>
      </c>
      <c r="H58" s="2">
        <v>93105167.236141697</v>
      </c>
      <c r="I58" s="58">
        <v>3.8738562579965202E-6</v>
      </c>
      <c r="J58" s="2">
        <v>5714.8782874981398</v>
      </c>
      <c r="K58" s="58">
        <v>1.3168464647606E-6</v>
      </c>
      <c r="N58" s="2">
        <v>793802828.78917801</v>
      </c>
      <c r="O58" s="2">
        <v>453932499.92403102</v>
      </c>
      <c r="P58" s="58">
        <v>1.0572215387583101E-6</v>
      </c>
      <c r="Q58" s="2">
        <v>180312.21078241299</v>
      </c>
      <c r="R58" s="58">
        <v>1.81002542376518E-6</v>
      </c>
      <c r="T58" s="2">
        <v>571507038.79202604</v>
      </c>
      <c r="U58" s="2">
        <v>275425683.67706299</v>
      </c>
      <c r="V58" s="58">
        <v>1.2968457667739101E-6</v>
      </c>
      <c r="W58" s="2">
        <v>127433.83299891801</v>
      </c>
      <c r="X58" s="58">
        <v>-9.1709080152213605E-7</v>
      </c>
    </row>
    <row r="59" spans="1:24" s="2" customFormat="1" x14ac:dyDescent="0.25">
      <c r="A59" s="2">
        <v>585397970.467327</v>
      </c>
      <c r="B59" s="2">
        <v>273650457.55051601</v>
      </c>
      <c r="C59" s="58">
        <v>5.5004784371703895E-7</v>
      </c>
      <c r="D59" s="2">
        <v>-72838.581255086203</v>
      </c>
      <c r="E59" s="58">
        <v>-2.8025242500007199E-6</v>
      </c>
      <c r="G59" s="2">
        <v>316379215.481884</v>
      </c>
      <c r="H59" s="2">
        <v>117424380.63305999</v>
      </c>
      <c r="I59" s="58">
        <v>2.5156186893582302E-6</v>
      </c>
      <c r="J59" s="2">
        <v>-77813.473678841896</v>
      </c>
      <c r="K59" s="58">
        <v>-4.9518348532728904E-7</v>
      </c>
      <c r="N59" s="2">
        <v>1040141201.93839</v>
      </c>
      <c r="O59" s="2">
        <v>583470504.21600401</v>
      </c>
      <c r="P59" s="58">
        <v>2.2592284949496401E-6</v>
      </c>
      <c r="Q59" s="2">
        <v>-102878.135995237</v>
      </c>
      <c r="R59" s="58">
        <v>-1.5512923710048201E-6</v>
      </c>
      <c r="T59" s="2">
        <v>749561903.83599699</v>
      </c>
      <c r="U59" s="2">
        <v>351721440.91350299</v>
      </c>
      <c r="V59" s="58">
        <v>2.3398097255267199E-6</v>
      </c>
      <c r="W59" s="2">
        <v>-91064.273101562401</v>
      </c>
      <c r="X59" s="58">
        <v>4.8163201427087198E-7</v>
      </c>
    </row>
    <row r="60" spans="1:24" s="2" customFormat="1" x14ac:dyDescent="0.25">
      <c r="A60" s="2">
        <v>662664456.436324</v>
      </c>
      <c r="B60" s="2">
        <v>304865932.58209598</v>
      </c>
      <c r="C60" s="58">
        <v>-4.0070390241453399E-6</v>
      </c>
      <c r="D60" s="2">
        <v>-106476.010361286</v>
      </c>
      <c r="E60" s="58">
        <v>-1.7029174159688399E-7</v>
      </c>
      <c r="G60" s="2">
        <v>358653216.06860399</v>
      </c>
      <c r="H60" s="2">
        <v>129851665.043514</v>
      </c>
      <c r="I60" s="58">
        <v>-5.9046669775852902E-7</v>
      </c>
      <c r="J60" s="2">
        <v>-79066.336131449803</v>
      </c>
      <c r="K60" s="58">
        <v>-7.34024979465175E-7</v>
      </c>
      <c r="N60" s="2">
        <v>1177405523.97175</v>
      </c>
      <c r="O60" s="2">
        <v>653516186.74114704</v>
      </c>
      <c r="P60" s="58">
        <v>-7.7294316724874106E-8</v>
      </c>
      <c r="Q60" s="2">
        <v>-166765.71950536399</v>
      </c>
      <c r="R60" s="58">
        <v>4.4705939217237798E-7</v>
      </c>
      <c r="T60" s="2">
        <v>848291742.36593795</v>
      </c>
      <c r="U60" s="2">
        <v>391883360.17828602</v>
      </c>
      <c r="V60" s="58">
        <v>2.8730610210914199E-6</v>
      </c>
      <c r="W60" s="2">
        <v>-133401.51425011299</v>
      </c>
      <c r="X60" s="58">
        <v>2.37126641877694E-7</v>
      </c>
    </row>
    <row r="61" spans="1:24" s="2" customFormat="1" x14ac:dyDescent="0.25">
      <c r="A61" s="2">
        <v>686983111.57355499</v>
      </c>
      <c r="B61" s="2">
        <v>314332825.80564302</v>
      </c>
      <c r="C61" s="58">
        <v>-2.93364337267121E-6</v>
      </c>
      <c r="D61" s="58">
        <v>-8.8170963863376496E-7</v>
      </c>
      <c r="E61" s="58">
        <v>2.0129550648562098E-6</v>
      </c>
      <c r="G61" s="2">
        <v>371970022.48542398</v>
      </c>
      <c r="H61" s="2">
        <v>133513493.66617499</v>
      </c>
      <c r="I61" s="58">
        <v>-1.6928125887716299E-6</v>
      </c>
      <c r="J61" s="58">
        <v>-1.1055581126129299E-6</v>
      </c>
      <c r="K61" s="58">
        <v>1.11273664060718E-6</v>
      </c>
      <c r="N61" s="2">
        <v>1220558871.66273</v>
      </c>
      <c r="O61" s="2">
        <v>675061970.92941594</v>
      </c>
      <c r="P61" s="58">
        <v>8.5797751125937804E-7</v>
      </c>
      <c r="Q61" s="58">
        <v>-4.3182262743357601E-7</v>
      </c>
      <c r="R61" s="58">
        <v>5.4892734624445396E-7</v>
      </c>
      <c r="T61" s="2">
        <v>879225879.03640997</v>
      </c>
      <c r="U61" s="2">
        <v>403986910.04509598</v>
      </c>
      <c r="V61" s="58">
        <v>2.5959017193599699E-6</v>
      </c>
      <c r="W61" s="58">
        <v>-5.8563091442920299E-7</v>
      </c>
      <c r="X61" s="58">
        <v>-1.3162025425117501E-6</v>
      </c>
    </row>
    <row r="62" spans="1:24" s="2" customFormat="1" x14ac:dyDescent="0.25">
      <c r="A62" s="2">
        <v>662664456.43630302</v>
      </c>
      <c r="B62" s="2">
        <v>304865932.58208299</v>
      </c>
      <c r="C62" s="58">
        <v>1.9345716282259698E-6</v>
      </c>
      <c r="D62" s="2">
        <v>106476.010361283</v>
      </c>
      <c r="E62" s="58">
        <v>3.1111667340155699E-6</v>
      </c>
      <c r="G62" s="2">
        <v>358653216.06860298</v>
      </c>
      <c r="H62" s="2">
        <v>129851665.043501</v>
      </c>
      <c r="I62" s="58">
        <v>-2.43728663917864E-6</v>
      </c>
      <c r="J62" s="2">
        <v>79066.3361319143</v>
      </c>
      <c r="K62" s="58">
        <v>3.1261879485100502E-7</v>
      </c>
      <c r="N62" s="2">
        <v>1177405523.9718201</v>
      </c>
      <c r="O62" s="2">
        <v>653516186.741202</v>
      </c>
      <c r="P62" s="58">
        <v>-6.6717257141135601E-7</v>
      </c>
      <c r="Q62" s="2">
        <v>166765.71950715501</v>
      </c>
      <c r="R62" s="58">
        <v>-3.97043550037779E-6</v>
      </c>
      <c r="T62" s="2">
        <v>848291742.36600995</v>
      </c>
      <c r="U62" s="2">
        <v>391883360.17831701</v>
      </c>
      <c r="V62" s="58">
        <v>-2.1350024326238798E-6</v>
      </c>
      <c r="W62" s="2">
        <v>133401.514250312</v>
      </c>
      <c r="X62" s="58">
        <v>-2.9008588171564E-6</v>
      </c>
    </row>
    <row r="63" spans="1:24" s="2" customFormat="1" x14ac:dyDescent="0.25">
      <c r="A63" s="2">
        <v>585397970.46736896</v>
      </c>
      <c r="B63" s="2">
        <v>273650457.55053997</v>
      </c>
      <c r="C63" s="58">
        <v>3.2582320272922499E-6</v>
      </c>
      <c r="D63" s="2">
        <v>72838.581256563702</v>
      </c>
      <c r="E63" s="58">
        <v>2.3064931156113701E-6</v>
      </c>
      <c r="G63" s="2">
        <v>316379215.48187202</v>
      </c>
      <c r="H63" s="2">
        <v>117424380.63305099</v>
      </c>
      <c r="I63" s="58">
        <v>-4.128032742301E-7</v>
      </c>
      <c r="J63" s="2">
        <v>77813.473679509305</v>
      </c>
      <c r="K63" s="58">
        <v>1.19495234685019E-6</v>
      </c>
      <c r="N63" s="2">
        <v>1040141201.93844</v>
      </c>
      <c r="O63" s="2">
        <v>583470504.216043</v>
      </c>
      <c r="P63" s="58">
        <v>1.10550899989903E-7</v>
      </c>
      <c r="Q63" s="2">
        <v>102878.135992672</v>
      </c>
      <c r="R63" s="58">
        <v>-2.8403446776792399E-6</v>
      </c>
      <c r="T63" s="2">
        <v>749561903.83601105</v>
      </c>
      <c r="U63" s="2">
        <v>351721440.91350102</v>
      </c>
      <c r="V63" s="58">
        <v>-4.3865220504812896E-6</v>
      </c>
      <c r="W63" s="2">
        <v>91064.273101060593</v>
      </c>
      <c r="X63" s="58">
        <v>-1.04052014648914E-6</v>
      </c>
    </row>
    <row r="64" spans="1:24" s="2" customFormat="1" x14ac:dyDescent="0.25">
      <c r="A64" s="2">
        <v>446556621.57519698</v>
      </c>
      <c r="B64" s="2">
        <v>214664937.81132501</v>
      </c>
      <c r="C64" s="58">
        <v>1.08234053186607E-6</v>
      </c>
      <c r="D64" s="2">
        <v>-95948.729995917703</v>
      </c>
      <c r="E64" s="58">
        <v>-2.2810418158769599E-6</v>
      </c>
      <c r="G64" s="2">
        <v>240614486.13525999</v>
      </c>
      <c r="H64" s="2">
        <v>93105167.236143902</v>
      </c>
      <c r="I64" s="58">
        <v>4.1019120544660797E-8</v>
      </c>
      <c r="J64" s="2">
        <v>-5714.8782879678001</v>
      </c>
      <c r="K64" s="58">
        <v>5.9087324189022205E-7</v>
      </c>
      <c r="N64" s="2">
        <v>793802828.78911602</v>
      </c>
      <c r="O64" s="2">
        <v>453932499.92398101</v>
      </c>
      <c r="P64" s="58">
        <v>-1.88651029020548E-7</v>
      </c>
      <c r="Q64" s="2">
        <v>-180312.210782749</v>
      </c>
      <c r="R64" s="58">
        <v>-1.18452589958906E-7</v>
      </c>
      <c r="T64" s="2">
        <v>571507038.791996</v>
      </c>
      <c r="U64" s="2">
        <v>275425683.67703998</v>
      </c>
      <c r="V64" s="58">
        <v>-3.1059098546393199E-6</v>
      </c>
      <c r="W64" s="2">
        <v>-127433.8329981</v>
      </c>
      <c r="X64" s="58">
        <v>1.4381803339347201E-6</v>
      </c>
    </row>
    <row r="65" spans="1:24" s="2" customFormat="1" x14ac:dyDescent="0.25">
      <c r="A65" s="2">
        <v>247467444.43797901</v>
      </c>
      <c r="B65" s="2">
        <v>126546284.440084</v>
      </c>
      <c r="C65" s="58">
        <v>-2.9011825972702401E-6</v>
      </c>
      <c r="D65" s="2">
        <v>-362129.83945276</v>
      </c>
      <c r="E65" s="58">
        <v>-1.2281016097404101E-6</v>
      </c>
      <c r="G65" s="2">
        <v>132573668.961319</v>
      </c>
      <c r="H65" s="2">
        <v>55894622.075895898</v>
      </c>
      <c r="I65" s="58">
        <v>-3.4238837542943703E-8</v>
      </c>
      <c r="J65" s="2">
        <v>-145808.86347416</v>
      </c>
      <c r="K65" s="58">
        <v>-9.1941365099046401E-7</v>
      </c>
      <c r="N65" s="2">
        <v>441043498.13435698</v>
      </c>
      <c r="O65" s="2">
        <v>263750497.506751</v>
      </c>
      <c r="P65" s="58">
        <v>1.6740232240408699E-6</v>
      </c>
      <c r="Q65" s="2">
        <v>-620810.099098632</v>
      </c>
      <c r="R65" s="58">
        <v>-6.8272493081167298E-7</v>
      </c>
      <c r="T65" s="2">
        <v>316074889.47351801</v>
      </c>
      <c r="U65" s="2">
        <v>161277261.25864801</v>
      </c>
      <c r="V65" s="58">
        <v>9.2884874902665604E-7</v>
      </c>
      <c r="W65" s="2">
        <v>-461605.278093856</v>
      </c>
      <c r="X65" s="58">
        <v>1.50840787682682E-6</v>
      </c>
    </row>
    <row r="66" spans="1:24" s="2" customFormat="1" x14ac:dyDescent="0.25">
      <c r="A66" s="2">
        <v>11096666.5704048</v>
      </c>
      <c r="B66" s="2">
        <v>19731279.7755978</v>
      </c>
      <c r="C66" s="58">
        <v>-4.0445738704875103E-6</v>
      </c>
      <c r="D66" s="2">
        <v>-498365.91186421202</v>
      </c>
      <c r="E66" s="58">
        <v>1.73019361682236E-6</v>
      </c>
      <c r="G66" s="2">
        <v>4868809.9948561499</v>
      </c>
      <c r="H66" s="2">
        <v>10311902.3259582</v>
      </c>
      <c r="I66" s="58">
        <v>-1.0998701327480399E-6</v>
      </c>
      <c r="J66" s="2">
        <v>-218038.71115651401</v>
      </c>
      <c r="K66" s="58">
        <v>7.6978903962299196E-7</v>
      </c>
      <c r="N66" s="2">
        <v>23037578.5502064</v>
      </c>
      <c r="O66" s="2">
        <v>35468126.5776724</v>
      </c>
      <c r="P66" s="58">
        <v>9.9721364676952404E-7</v>
      </c>
      <c r="Q66" s="2">
        <v>-851149.62099955301</v>
      </c>
      <c r="R66" s="58">
        <v>4.37584822066128E-6</v>
      </c>
      <c r="T66" s="2">
        <v>13269071.674637301</v>
      </c>
      <c r="U66" s="2">
        <v>23031517.3470295</v>
      </c>
      <c r="V66" s="58">
        <v>-1.45866943057626E-6</v>
      </c>
      <c r="W66" s="2">
        <v>-630039.60600608098</v>
      </c>
      <c r="X66" s="58">
        <v>-6.3136394601315302E-7</v>
      </c>
    </row>
    <row r="67" spans="1:24" x14ac:dyDescent="0.25">
      <c r="A67">
        <v>11408399.222797999</v>
      </c>
      <c r="B67">
        <v>19914511.181469899</v>
      </c>
      <c r="C67">
        <v>8740214.9484690093</v>
      </c>
      <c r="D67">
        <v>487077.259170815</v>
      </c>
      <c r="E67">
        <v>57085.9193906324</v>
      </c>
      <c r="G67">
        <v>5029281.8064475805</v>
      </c>
      <c r="H67">
        <v>10392168.2374516</v>
      </c>
      <c r="I67">
        <v>5178569.2644120902</v>
      </c>
      <c r="J67">
        <v>210626.639652913</v>
      </c>
      <c r="K67">
        <v>30951.8389651625</v>
      </c>
      <c r="N67">
        <v>23615176.249437802</v>
      </c>
      <c r="O67">
        <v>35853112.680343598</v>
      </c>
      <c r="P67">
        <v>13921160.133902499</v>
      </c>
      <c r="Q67">
        <v>829196.72553974995</v>
      </c>
      <c r="R67">
        <v>82234.879622493696</v>
      </c>
      <c r="T67">
        <v>13692391.2845327</v>
      </c>
      <c r="U67">
        <v>23285744.721896801</v>
      </c>
      <c r="V67">
        <v>11409241.915637899</v>
      </c>
      <c r="W67">
        <v>617492.203980627</v>
      </c>
      <c r="X67">
        <v>55462.606731827997</v>
      </c>
    </row>
    <row r="68" spans="1:24" x14ac:dyDescent="0.25">
      <c r="A68">
        <v>253349865.254511</v>
      </c>
      <c r="B68">
        <v>128961796.851046</v>
      </c>
      <c r="C68">
        <v>6979430.0501289498</v>
      </c>
      <c r="D68">
        <v>358869.60840139101</v>
      </c>
      <c r="E68">
        <v>5849.0664330616301</v>
      </c>
      <c r="G68">
        <v>135755109.09003699</v>
      </c>
      <c r="H68">
        <v>56880760.043108501</v>
      </c>
      <c r="I68">
        <v>4207765.4488084503</v>
      </c>
      <c r="J68">
        <v>143905.76479512101</v>
      </c>
      <c r="K68">
        <v>7853.7914122994998</v>
      </c>
      <c r="N68">
        <v>450745175.24915701</v>
      </c>
      <c r="O68">
        <v>268671272.37441099</v>
      </c>
      <c r="P68">
        <v>11122737.383850601</v>
      </c>
      <c r="Q68">
        <v>607636.62984753004</v>
      </c>
      <c r="R68">
        <v>-18420.953250066301</v>
      </c>
      <c r="T68">
        <v>323990599.85944802</v>
      </c>
      <c r="U68">
        <v>164503032.750085</v>
      </c>
      <c r="V68">
        <v>9178649.9085753597</v>
      </c>
      <c r="W68">
        <v>456639.30009392998</v>
      </c>
      <c r="X68">
        <v>6511.2131989661102</v>
      </c>
    </row>
    <row r="69" spans="1:24" x14ac:dyDescent="0.25">
      <c r="A69">
        <v>450906454.59723699</v>
      </c>
      <c r="B69">
        <v>216222971.23719099</v>
      </c>
      <c r="C69">
        <v>3026070.8520310698</v>
      </c>
      <c r="D69">
        <v>65046.016180144798</v>
      </c>
      <c r="E69">
        <v>-30453.882376684898</v>
      </c>
      <c r="G69">
        <v>242933338.77151501</v>
      </c>
      <c r="H69">
        <v>93652815.386631295</v>
      </c>
      <c r="I69">
        <v>1957663.47307474</v>
      </c>
      <c r="J69">
        <v>-11832.3979457645</v>
      </c>
      <c r="K69">
        <v>-17252.699664224801</v>
      </c>
      <c r="N69">
        <v>800154933.48745894</v>
      </c>
      <c r="O69">
        <v>456779134.304254</v>
      </c>
      <c r="P69">
        <v>4845117.0034233499</v>
      </c>
      <c r="Q69">
        <v>118345.966826873</v>
      </c>
      <c r="R69">
        <v>-112312.784387543</v>
      </c>
      <c r="T69">
        <v>577673489.28658605</v>
      </c>
      <c r="U69">
        <v>277569158.24172598</v>
      </c>
      <c r="V69">
        <v>4038733.2499915101</v>
      </c>
      <c r="W69">
        <v>89671.671152145602</v>
      </c>
      <c r="X69">
        <v>-57379.428287106202</v>
      </c>
    </row>
    <row r="70" spans="1:24" x14ac:dyDescent="0.25">
      <c r="A70">
        <v>582295569.94050598</v>
      </c>
      <c r="B70">
        <v>271737653.85416698</v>
      </c>
      <c r="C70">
        <v>-116267.11491151599</v>
      </c>
      <c r="D70">
        <v>-100172.77157026601</v>
      </c>
      <c r="E70">
        <v>-241705.281147523</v>
      </c>
      <c r="G70">
        <v>314488851.87962401</v>
      </c>
      <c r="H70">
        <v>116381503.580503</v>
      </c>
      <c r="I70">
        <v>82528.799640358906</v>
      </c>
      <c r="J70">
        <v>-93091.132561834296</v>
      </c>
      <c r="K70">
        <v>-141949.81778989799</v>
      </c>
      <c r="N70">
        <v>1032743074.35721</v>
      </c>
      <c r="O70">
        <v>578643961.53803897</v>
      </c>
      <c r="P70">
        <v>-180891.999223174</v>
      </c>
      <c r="Q70">
        <v>-150143.14728921</v>
      </c>
      <c r="R70">
        <v>-504552.99276728102</v>
      </c>
      <c r="T70">
        <v>745950255.32523596</v>
      </c>
      <c r="U70">
        <v>349238370.85061401</v>
      </c>
      <c r="V70">
        <v>-131267.27876402199</v>
      </c>
      <c r="W70">
        <v>-126752.03999943601</v>
      </c>
      <c r="X70">
        <v>-319419.70960375702</v>
      </c>
    </row>
    <row r="71" spans="1:24" x14ac:dyDescent="0.25">
      <c r="A71">
        <v>652001070.14299202</v>
      </c>
      <c r="B71">
        <v>299519738.84130901</v>
      </c>
      <c r="C71">
        <v>-978047.503504141</v>
      </c>
      <c r="D71">
        <v>-116171.553503045</v>
      </c>
      <c r="E71">
        <v>-405165.429977472</v>
      </c>
      <c r="G71">
        <v>352494501.13043803</v>
      </c>
      <c r="H71">
        <v>127273871.435846</v>
      </c>
      <c r="I71">
        <v>-498607.77282400802</v>
      </c>
      <c r="J71">
        <v>-84274.992981938005</v>
      </c>
      <c r="K71">
        <v>-233943.525531797</v>
      </c>
      <c r="N71">
        <v>1156092735.9834199</v>
      </c>
      <c r="O71">
        <v>641040630.98911202</v>
      </c>
      <c r="P71">
        <v>-1571796.87758708</v>
      </c>
      <c r="Q71">
        <v>-186063.63714961801</v>
      </c>
      <c r="R71">
        <v>-780142.13508683501</v>
      </c>
      <c r="T71">
        <v>834698731.780357</v>
      </c>
      <c r="U71">
        <v>384817713.45782</v>
      </c>
      <c r="V71">
        <v>-1292322.9636473099</v>
      </c>
      <c r="W71">
        <v>-147478.72888936999</v>
      </c>
      <c r="X71">
        <v>-518361.02325852501</v>
      </c>
    </row>
    <row r="72" spans="1:24" x14ac:dyDescent="0.25">
      <c r="A72">
        <v>673338182.31721401</v>
      </c>
      <c r="B72">
        <v>307650902.39389002</v>
      </c>
      <c r="C72" s="1">
        <v>-3.1740783015266099E-6</v>
      </c>
      <c r="D72" s="1">
        <v>1.09131360659376E-6</v>
      </c>
      <c r="E72">
        <v>-412602.51324939099</v>
      </c>
      <c r="G72">
        <v>364125497.93568897</v>
      </c>
      <c r="H72">
        <v>130344725.931548</v>
      </c>
      <c r="I72" s="1">
        <v>-3.7253721529850698E-6</v>
      </c>
      <c r="J72" s="1">
        <v>-2.05000105779618E-7</v>
      </c>
      <c r="K72">
        <v>-240473.96634569799</v>
      </c>
      <c r="N72">
        <v>1193827601.2490699</v>
      </c>
      <c r="O72">
        <v>659631794.444875</v>
      </c>
      <c r="P72" s="1">
        <v>-1.46450474858284E-7</v>
      </c>
      <c r="Q72" s="1">
        <v>1.4039396774023801E-6</v>
      </c>
      <c r="R72">
        <v>-793082.76762566902</v>
      </c>
      <c r="T72">
        <v>861668260.21330905</v>
      </c>
      <c r="U72">
        <v>395128662.28752297</v>
      </c>
      <c r="V72" s="1">
        <v>3.0043702281545801E-6</v>
      </c>
      <c r="W72" s="1">
        <v>-9.8659802461043E-7</v>
      </c>
      <c r="X72">
        <v>-532832.10941362195</v>
      </c>
    </row>
    <row r="73" spans="1:24" x14ac:dyDescent="0.25">
      <c r="A73">
        <v>652001070.14304996</v>
      </c>
      <c r="B73">
        <v>299519738.84134603</v>
      </c>
      <c r="C73">
        <v>978047.50350430503</v>
      </c>
      <c r="D73">
        <v>116171.553503434</v>
      </c>
      <c r="E73">
        <v>-405165.42997571098</v>
      </c>
      <c r="G73">
        <v>352494501.13040298</v>
      </c>
      <c r="H73">
        <v>127273871.435821</v>
      </c>
      <c r="I73">
        <v>498607.77282234997</v>
      </c>
      <c r="J73">
        <v>84274.992982235693</v>
      </c>
      <c r="K73">
        <v>-233943.525529579</v>
      </c>
      <c r="N73">
        <v>1156092735.9833901</v>
      </c>
      <c r="O73">
        <v>641040630.98910105</v>
      </c>
      <c r="P73">
        <v>1571796.87758607</v>
      </c>
      <c r="Q73">
        <v>186063.637150967</v>
      </c>
      <c r="R73">
        <v>-780142.135081955</v>
      </c>
      <c r="T73">
        <v>834698731.78020298</v>
      </c>
      <c r="U73">
        <v>384817713.45772398</v>
      </c>
      <c r="V73">
        <v>1292322.9636486201</v>
      </c>
      <c r="W73">
        <v>147478.728890639</v>
      </c>
      <c r="X73">
        <v>-518361.02326161298</v>
      </c>
    </row>
    <row r="74" spans="1:24" x14ac:dyDescent="0.25">
      <c r="A74">
        <v>582295569.94056499</v>
      </c>
      <c r="B74">
        <v>271737653.85420197</v>
      </c>
      <c r="C74">
        <v>116267.114916736</v>
      </c>
      <c r="D74">
        <v>100172.771570317</v>
      </c>
      <c r="E74">
        <v>-241705.281148051</v>
      </c>
      <c r="G74">
        <v>314488851.87965101</v>
      </c>
      <c r="H74">
        <v>116381503.58051699</v>
      </c>
      <c r="I74">
        <v>-82528.799637370495</v>
      </c>
      <c r="J74">
        <v>93091.132562330007</v>
      </c>
      <c r="K74">
        <v>-141949.817788585</v>
      </c>
      <c r="N74">
        <v>1032743074.35719</v>
      </c>
      <c r="O74">
        <v>578643961.538041</v>
      </c>
      <c r="P74">
        <v>180891.99922002599</v>
      </c>
      <c r="Q74">
        <v>150143.14728619001</v>
      </c>
      <c r="R74">
        <v>-504552.99277216301</v>
      </c>
      <c r="T74">
        <v>745950255.32513702</v>
      </c>
      <c r="U74">
        <v>349238370.85055602</v>
      </c>
      <c r="V74">
        <v>131267.27876181799</v>
      </c>
      <c r="W74">
        <v>126752.03999951801</v>
      </c>
      <c r="X74">
        <v>-319419.70960763999</v>
      </c>
    </row>
    <row r="75" spans="1:24" x14ac:dyDescent="0.25">
      <c r="A75">
        <v>450906454.59727001</v>
      </c>
      <c r="B75">
        <v>216222971.23721001</v>
      </c>
      <c r="C75">
        <v>-3026070.8520308398</v>
      </c>
      <c r="D75">
        <v>-65046.0161798751</v>
      </c>
      <c r="E75">
        <v>-30453.882377300899</v>
      </c>
      <c r="G75">
        <v>242933338.77151501</v>
      </c>
      <c r="H75">
        <v>93652815.386634901</v>
      </c>
      <c r="I75">
        <v>-1957663.4730746299</v>
      </c>
      <c r="J75">
        <v>11832.397945763199</v>
      </c>
      <c r="K75">
        <v>-17252.6996641759</v>
      </c>
      <c r="N75">
        <v>800154933.48736596</v>
      </c>
      <c r="O75">
        <v>456779134.30418301</v>
      </c>
      <c r="P75">
        <v>-4845117.0034267399</v>
      </c>
      <c r="Q75">
        <v>-118345.966825781</v>
      </c>
      <c r="R75">
        <v>-112312.784390781</v>
      </c>
      <c r="T75">
        <v>577673489.28649497</v>
      </c>
      <c r="U75">
        <v>277569158.24166501</v>
      </c>
      <c r="V75">
        <v>-4038733.2499909601</v>
      </c>
      <c r="W75">
        <v>-89671.671151420902</v>
      </c>
      <c r="X75">
        <v>-57379.428290755903</v>
      </c>
    </row>
    <row r="76" spans="1:24" x14ac:dyDescent="0.25">
      <c r="A76">
        <v>253349865.25449601</v>
      </c>
      <c r="B76">
        <v>128961796.851043</v>
      </c>
      <c r="C76">
        <v>-6979430.0501307901</v>
      </c>
      <c r="D76">
        <v>-358869.60840237502</v>
      </c>
      <c r="E76">
        <v>5849.0664330171603</v>
      </c>
      <c r="G76">
        <v>135755109.09003699</v>
      </c>
      <c r="H76">
        <v>56880760.043108098</v>
      </c>
      <c r="I76">
        <v>-4207765.4488074398</v>
      </c>
      <c r="J76">
        <v>-143905.76479580699</v>
      </c>
      <c r="K76">
        <v>7853.7914131439302</v>
      </c>
      <c r="N76">
        <v>450745175.24910301</v>
      </c>
      <c r="O76">
        <v>268671272.37437701</v>
      </c>
      <c r="P76">
        <v>-11122737.383848799</v>
      </c>
      <c r="Q76">
        <v>-607636.62984762201</v>
      </c>
      <c r="R76">
        <v>-18420.953248183399</v>
      </c>
      <c r="T76">
        <v>323990599.85940403</v>
      </c>
      <c r="U76">
        <v>164503032.750058</v>
      </c>
      <c r="V76">
        <v>-9178649.9085751101</v>
      </c>
      <c r="W76">
        <v>-456639.30009456101</v>
      </c>
      <c r="X76">
        <v>6511.2131975840502</v>
      </c>
    </row>
    <row r="77" spans="1:24" x14ac:dyDescent="0.25">
      <c r="A77">
        <v>11408399.222797999</v>
      </c>
      <c r="B77">
        <v>19914511.181469299</v>
      </c>
      <c r="C77">
        <v>-8740214.9484685101</v>
      </c>
      <c r="D77">
        <v>-487077.25916886702</v>
      </c>
      <c r="E77">
        <v>57085.919390525698</v>
      </c>
      <c r="G77">
        <v>5029281.8064476596</v>
      </c>
      <c r="H77">
        <v>10392168.2374519</v>
      </c>
      <c r="I77">
        <v>-5178569.2644108199</v>
      </c>
      <c r="J77">
        <v>-210626.63965201401</v>
      </c>
      <c r="K77">
        <v>30951.838964005699</v>
      </c>
      <c r="N77">
        <v>23615176.249437399</v>
      </c>
      <c r="O77">
        <v>35853112.680342302</v>
      </c>
      <c r="P77">
        <v>-13921160.1339007</v>
      </c>
      <c r="Q77">
        <v>-829196.725536649</v>
      </c>
      <c r="R77">
        <v>82234.879621715707</v>
      </c>
      <c r="T77">
        <v>13692391.284533801</v>
      </c>
      <c r="U77">
        <v>23285744.721898399</v>
      </c>
      <c r="V77">
        <v>-11409241.9156381</v>
      </c>
      <c r="W77">
        <v>-617492.20397776004</v>
      </c>
      <c r="X77">
        <v>55462.606733378503</v>
      </c>
    </row>
    <row r="78" spans="1:24" x14ac:dyDescent="0.25">
      <c r="A78">
        <v>13430845.8823746</v>
      </c>
      <c r="B78">
        <v>20800995.8817131</v>
      </c>
      <c r="C78">
        <v>18418108.533648401</v>
      </c>
      <c r="D78">
        <v>497236.084611364</v>
      </c>
      <c r="E78">
        <v>169532.34297447899</v>
      </c>
      <c r="G78">
        <v>6126144.6181857297</v>
      </c>
      <c r="H78">
        <v>10788699.362722401</v>
      </c>
      <c r="I78">
        <v>10945547.2830538</v>
      </c>
      <c r="J78">
        <v>207392.079161195</v>
      </c>
      <c r="K78">
        <v>84033.446842840698</v>
      </c>
      <c r="N78">
        <v>27033703.4894902</v>
      </c>
      <c r="O78">
        <v>37624471.179114297</v>
      </c>
      <c r="P78">
        <v>28896307.383045498</v>
      </c>
      <c r="Q78">
        <v>841400.94219519605</v>
      </c>
      <c r="R78">
        <v>385893.29554475198</v>
      </c>
      <c r="T78">
        <v>16365479.5700568</v>
      </c>
      <c r="U78">
        <v>24469552.767714001</v>
      </c>
      <c r="V78">
        <v>24371347.231925901</v>
      </c>
      <c r="W78">
        <v>624550.92936609604</v>
      </c>
      <c r="X78">
        <v>134933.94203338801</v>
      </c>
    </row>
    <row r="79" spans="1:24" x14ac:dyDescent="0.25">
      <c r="A79">
        <v>273244262.56520301</v>
      </c>
      <c r="B79">
        <v>137458738.948477</v>
      </c>
      <c r="C79">
        <v>14092099.752446</v>
      </c>
      <c r="D79">
        <v>378606.58177119901</v>
      </c>
      <c r="E79">
        <v>57321.912114722203</v>
      </c>
      <c r="G79">
        <v>146491892.74477801</v>
      </c>
      <c r="H79">
        <v>60378737.452186398</v>
      </c>
      <c r="I79">
        <v>8557703.4195575193</v>
      </c>
      <c r="J79">
        <v>148992.47071007901</v>
      </c>
      <c r="K79">
        <v>40454.586170423601</v>
      </c>
      <c r="N79">
        <v>484063054.62428898</v>
      </c>
      <c r="O79">
        <v>286200291.82108003</v>
      </c>
      <c r="P79">
        <v>22024781.000997901</v>
      </c>
      <c r="Q79">
        <v>637845.73267419601</v>
      </c>
      <c r="R79">
        <v>16909.662785300101</v>
      </c>
      <c r="T79">
        <v>349812510.69058198</v>
      </c>
      <c r="U79">
        <v>175319159.602155</v>
      </c>
      <c r="V79">
        <v>18762408.927150398</v>
      </c>
      <c r="W79">
        <v>464838.71520745498</v>
      </c>
      <c r="X79">
        <v>42038.674852900702</v>
      </c>
    </row>
    <row r="80" spans="1:24" x14ac:dyDescent="0.25">
      <c r="A80">
        <v>464277912.17812097</v>
      </c>
      <c r="B80">
        <v>221260886.194013</v>
      </c>
      <c r="C80">
        <v>4027422.5715171099</v>
      </c>
      <c r="D80">
        <v>-9483.5945578810806</v>
      </c>
      <c r="E80">
        <v>-224530.57897084299</v>
      </c>
      <c r="G80">
        <v>250021672.90278801</v>
      </c>
      <c r="H80">
        <v>95425262.731006801</v>
      </c>
      <c r="I80">
        <v>2722611.0718983398</v>
      </c>
      <c r="J80">
        <v>-52190.065074650702</v>
      </c>
      <c r="K80">
        <v>-135569.26404775499</v>
      </c>
      <c r="N80">
        <v>820195073.35658002</v>
      </c>
      <c r="O80">
        <v>466384998.657359</v>
      </c>
      <c r="P80">
        <v>6055204.5657796003</v>
      </c>
      <c r="Q80">
        <v>-38905.199946714201</v>
      </c>
      <c r="R80">
        <v>-428883.67958565598</v>
      </c>
      <c r="T80">
        <v>594759515.97826505</v>
      </c>
      <c r="U80">
        <v>283517229.97981</v>
      </c>
      <c r="V80">
        <v>5562278.5838709697</v>
      </c>
      <c r="W80">
        <v>-10532.1356489589</v>
      </c>
      <c r="X80">
        <v>-361941.729934328</v>
      </c>
    </row>
    <row r="81" spans="1:24" x14ac:dyDescent="0.25">
      <c r="A81">
        <v>569363106.06087005</v>
      </c>
      <c r="B81">
        <v>264872359.840244</v>
      </c>
      <c r="C81">
        <v>-2418712.0470585302</v>
      </c>
      <c r="D81">
        <v>-233097.219245994</v>
      </c>
      <c r="E81">
        <v>-394979.28548742301</v>
      </c>
      <c r="G81">
        <v>306769976.32625097</v>
      </c>
      <c r="H81">
        <v>112817058.299578</v>
      </c>
      <c r="I81">
        <v>-1172151.82002063</v>
      </c>
      <c r="J81">
        <v>-162753.39676776101</v>
      </c>
      <c r="K81">
        <v>-257364.00572986799</v>
      </c>
      <c r="N81">
        <v>1004500405.18511</v>
      </c>
      <c r="O81">
        <v>561829528.17446196</v>
      </c>
      <c r="P81">
        <v>-4080916.4452807899</v>
      </c>
      <c r="Q81">
        <v>-388143.78795599198</v>
      </c>
      <c r="R81">
        <v>-737163.00736562803</v>
      </c>
      <c r="T81">
        <v>727930244.17996705</v>
      </c>
      <c r="U81">
        <v>339034619.22566998</v>
      </c>
      <c r="V81">
        <v>-3035941.0938367802</v>
      </c>
      <c r="W81">
        <v>-288071.31550714502</v>
      </c>
      <c r="X81">
        <v>-627504.29223144904</v>
      </c>
    </row>
    <row r="82" spans="1:24" x14ac:dyDescent="0.25">
      <c r="A82">
        <v>616864965.83746898</v>
      </c>
      <c r="B82">
        <v>282876246.61528802</v>
      </c>
      <c r="C82">
        <v>-3153705.8687872998</v>
      </c>
      <c r="D82">
        <v>-165580.824767015</v>
      </c>
      <c r="E82">
        <v>-670339.34652832197</v>
      </c>
      <c r="G82">
        <v>332293996.38643903</v>
      </c>
      <c r="H82">
        <v>119423044.327876</v>
      </c>
      <c r="I82">
        <v>-1741332.3999643901</v>
      </c>
      <c r="J82">
        <v>-109470.531789257</v>
      </c>
      <c r="K82">
        <v>-402988.01857502997</v>
      </c>
      <c r="N82">
        <v>1086940681.9564199</v>
      </c>
      <c r="O82">
        <v>602208964.35997796</v>
      </c>
      <c r="P82">
        <v>-5137610.2321703499</v>
      </c>
      <c r="Q82">
        <v>-273225.50013177702</v>
      </c>
      <c r="R82">
        <v>-1253599.8967826499</v>
      </c>
      <c r="T82">
        <v>787099134.84829497</v>
      </c>
      <c r="U82">
        <v>361421980.92325902</v>
      </c>
      <c r="V82">
        <v>-4103744.84290573</v>
      </c>
      <c r="W82">
        <v>-209201.05972916001</v>
      </c>
      <c r="X82">
        <v>-944126.59815183503</v>
      </c>
    </row>
    <row r="83" spans="1:24" x14ac:dyDescent="0.25">
      <c r="A83">
        <v>629645273.90075505</v>
      </c>
      <c r="B83">
        <v>287272316.85429198</v>
      </c>
      <c r="C83" s="1">
        <v>-8.7559601524844797E-7</v>
      </c>
      <c r="D83" s="1">
        <v>2.00598151423037E-7</v>
      </c>
      <c r="E83">
        <v>-754984.34927983605</v>
      </c>
      <c r="G83">
        <v>339131679.39755303</v>
      </c>
      <c r="H83">
        <v>120878258.304492</v>
      </c>
      <c r="I83" s="1">
        <v>-3.1705276342108799E-6</v>
      </c>
      <c r="J83" s="1">
        <v>-2.4517430574633202E-7</v>
      </c>
      <c r="K83">
        <v>-446303.91141094</v>
      </c>
      <c r="N83">
        <v>1109116727.6998501</v>
      </c>
      <c r="O83">
        <v>612455331.18320096</v>
      </c>
      <c r="P83" s="1">
        <v>2.08174606086686E-6</v>
      </c>
      <c r="Q83" s="1">
        <v>-1.11991539597511E-7</v>
      </c>
      <c r="R83">
        <v>-1391426.1494396401</v>
      </c>
      <c r="T83">
        <v>802867783.24886501</v>
      </c>
      <c r="U83">
        <v>366783444.86238003</v>
      </c>
      <c r="V83" s="1">
        <v>-1.1965603334829201E-6</v>
      </c>
      <c r="W83" s="1">
        <v>-8.1879261415451797E-7</v>
      </c>
      <c r="X83">
        <v>-1037766.39595512</v>
      </c>
    </row>
    <row r="84" spans="1:24" x14ac:dyDescent="0.25">
      <c r="A84">
        <v>616864965.83751798</v>
      </c>
      <c r="B84">
        <v>282876246.61532599</v>
      </c>
      <c r="C84">
        <v>3153705.8687884901</v>
      </c>
      <c r="D84">
        <v>165580.82476672201</v>
      </c>
      <c r="E84">
        <v>-670339.34652864398</v>
      </c>
      <c r="G84">
        <v>332293996.386482</v>
      </c>
      <c r="H84">
        <v>119423044.327893</v>
      </c>
      <c r="I84">
        <v>1741332.3999618399</v>
      </c>
      <c r="J84">
        <v>109470.531789125</v>
      </c>
      <c r="K84">
        <v>-402988.01857425203</v>
      </c>
      <c r="N84">
        <v>1086940681.9565001</v>
      </c>
      <c r="O84">
        <v>602208964.36002898</v>
      </c>
      <c r="P84">
        <v>5137610.2321694903</v>
      </c>
      <c r="Q84">
        <v>273225.50013151602</v>
      </c>
      <c r="R84">
        <v>-1253599.89678475</v>
      </c>
      <c r="T84">
        <v>787099134.84826005</v>
      </c>
      <c r="U84">
        <v>361421980.92322397</v>
      </c>
      <c r="V84">
        <v>4103744.8429059102</v>
      </c>
      <c r="W84">
        <v>209201.059727746</v>
      </c>
      <c r="X84">
        <v>-944126.59815182397</v>
      </c>
    </row>
    <row r="85" spans="1:24" x14ac:dyDescent="0.25">
      <c r="A85">
        <v>569363106.06089997</v>
      </c>
      <c r="B85">
        <v>264872359.84026501</v>
      </c>
      <c r="C85">
        <v>2418712.0470605502</v>
      </c>
      <c r="D85">
        <v>233097.219244626</v>
      </c>
      <c r="E85">
        <v>-394979.28548888298</v>
      </c>
      <c r="G85">
        <v>306769976.32625002</v>
      </c>
      <c r="H85">
        <v>112817058.29957899</v>
      </c>
      <c r="I85">
        <v>1172151.82002359</v>
      </c>
      <c r="J85">
        <v>162753.39676760801</v>
      </c>
      <c r="K85">
        <v>-257364.00572923699</v>
      </c>
      <c r="N85">
        <v>1004500405.18511</v>
      </c>
      <c r="O85">
        <v>561829528.17447603</v>
      </c>
      <c r="P85">
        <v>4080916.4452726399</v>
      </c>
      <c r="Q85">
        <v>388143.78795489803</v>
      </c>
      <c r="R85">
        <v>-737163.00736083998</v>
      </c>
      <c r="T85">
        <v>727930244.17986906</v>
      </c>
      <c r="U85">
        <v>339034619.225609</v>
      </c>
      <c r="V85">
        <v>3035941.0938364901</v>
      </c>
      <c r="W85">
        <v>288071.315506796</v>
      </c>
      <c r="X85">
        <v>-627504.292231175</v>
      </c>
    </row>
    <row r="86" spans="1:24" x14ac:dyDescent="0.25">
      <c r="A86">
        <v>464277912.17814201</v>
      </c>
      <c r="B86">
        <v>221260886.194024</v>
      </c>
      <c r="C86">
        <v>-4027422.57151841</v>
      </c>
      <c r="D86">
        <v>9483.5945582711392</v>
      </c>
      <c r="E86">
        <v>-224530.578971518</v>
      </c>
      <c r="G86">
        <v>250021672.902821</v>
      </c>
      <c r="H86">
        <v>95425262.731026396</v>
      </c>
      <c r="I86">
        <v>-2722611.0718961898</v>
      </c>
      <c r="J86">
        <v>52190.065074395898</v>
      </c>
      <c r="K86">
        <v>-135569.26404779899</v>
      </c>
      <c r="N86">
        <v>820195073.35663199</v>
      </c>
      <c r="O86">
        <v>466384998.65738398</v>
      </c>
      <c r="P86">
        <v>-6055204.5657822499</v>
      </c>
      <c r="Q86">
        <v>38905.199946166103</v>
      </c>
      <c r="R86">
        <v>-428883.67958661</v>
      </c>
      <c r="T86">
        <v>594759515.97821105</v>
      </c>
      <c r="U86">
        <v>283517229.97977197</v>
      </c>
      <c r="V86">
        <v>-5562278.5838680901</v>
      </c>
      <c r="W86">
        <v>10532.1356482759</v>
      </c>
      <c r="X86">
        <v>-361941.72993400699</v>
      </c>
    </row>
    <row r="87" spans="1:24" x14ac:dyDescent="0.25">
      <c r="A87">
        <v>273244262.56525099</v>
      </c>
      <c r="B87">
        <v>137458738.948511</v>
      </c>
      <c r="C87">
        <v>-14092099.7524451</v>
      </c>
      <c r="D87">
        <v>-378606.58177255403</v>
      </c>
      <c r="E87">
        <v>57321.912116593703</v>
      </c>
      <c r="G87">
        <v>146491892.74480599</v>
      </c>
      <c r="H87">
        <v>60378737.452199697</v>
      </c>
      <c r="I87">
        <v>-8557703.4195572305</v>
      </c>
      <c r="J87">
        <v>-148992.470710689</v>
      </c>
      <c r="K87">
        <v>40454.586170657298</v>
      </c>
      <c r="N87">
        <v>484063054.62433398</v>
      </c>
      <c r="O87">
        <v>286200291.82110602</v>
      </c>
      <c r="P87">
        <v>-22024781.0009958</v>
      </c>
      <c r="Q87">
        <v>-637845.73267600394</v>
      </c>
      <c r="R87">
        <v>16909.662786697001</v>
      </c>
      <c r="T87">
        <v>349812510.69052398</v>
      </c>
      <c r="U87">
        <v>175319159.602117</v>
      </c>
      <c r="V87">
        <v>-18762408.927148402</v>
      </c>
      <c r="W87">
        <v>-464838.715208198</v>
      </c>
      <c r="X87">
        <v>42038.674853465302</v>
      </c>
    </row>
    <row r="88" spans="1:24" x14ac:dyDescent="0.25">
      <c r="A88">
        <v>13430845.8823763</v>
      </c>
      <c r="B88">
        <v>20800995.881713498</v>
      </c>
      <c r="C88">
        <v>-18418108.533645999</v>
      </c>
      <c r="D88">
        <v>-497236.08461007301</v>
      </c>
      <c r="E88">
        <v>169532.342974495</v>
      </c>
      <c r="G88">
        <v>6126144.6181853898</v>
      </c>
      <c r="H88">
        <v>10788699.362720599</v>
      </c>
      <c r="I88">
        <v>-10945547.283054199</v>
      </c>
      <c r="J88">
        <v>-207392.07916010299</v>
      </c>
      <c r="K88">
        <v>84033.446843472499</v>
      </c>
      <c r="N88">
        <v>27033703.489491101</v>
      </c>
      <c r="O88">
        <v>37624471.179113999</v>
      </c>
      <c r="P88">
        <v>-28896307.383044001</v>
      </c>
      <c r="Q88">
        <v>-841400.94219237496</v>
      </c>
      <c r="R88">
        <v>385893.295546857</v>
      </c>
      <c r="T88">
        <v>16365479.570056999</v>
      </c>
      <c r="U88">
        <v>24469552.7677145</v>
      </c>
      <c r="V88">
        <v>-24371347.231923498</v>
      </c>
      <c r="W88">
        <v>-624550.92936344701</v>
      </c>
      <c r="X88">
        <v>134933.94203314499</v>
      </c>
    </row>
    <row r="89" spans="1:24" x14ac:dyDescent="0.25">
      <c r="A89">
        <v>17640389.963176601</v>
      </c>
      <c r="B89">
        <v>23290274.7087689</v>
      </c>
      <c r="C89">
        <v>30548823.781411201</v>
      </c>
      <c r="D89">
        <v>310358.04122363799</v>
      </c>
      <c r="E89">
        <v>-1322015.33978768</v>
      </c>
      <c r="G89">
        <v>8474321.8009920903</v>
      </c>
      <c r="H89">
        <v>11972616.3764688</v>
      </c>
      <c r="I89">
        <v>18346829.964337599</v>
      </c>
      <c r="J89">
        <v>127868.08397429201</v>
      </c>
      <c r="K89">
        <v>-774359.27184135094</v>
      </c>
      <c r="N89">
        <v>34429086.690048501</v>
      </c>
      <c r="O89">
        <v>42608345.762457497</v>
      </c>
      <c r="P89">
        <v>46428986.764568701</v>
      </c>
      <c r="Q89">
        <v>460453.81244179799</v>
      </c>
      <c r="R89">
        <v>-1897695.9840450599</v>
      </c>
      <c r="T89">
        <v>21525408.125072699</v>
      </c>
      <c r="U89">
        <v>27457169.856284801</v>
      </c>
      <c r="V89">
        <v>40859767.6123081</v>
      </c>
      <c r="W89">
        <v>421840.378159602</v>
      </c>
      <c r="X89">
        <v>-1416891.7121138601</v>
      </c>
    </row>
    <row r="90" spans="1:24" x14ac:dyDescent="0.25">
      <c r="A90">
        <v>323846482.610439</v>
      </c>
      <c r="B90">
        <v>159642687.04717201</v>
      </c>
      <c r="C90">
        <v>20220724.156373002</v>
      </c>
      <c r="D90">
        <v>191687.645606076</v>
      </c>
      <c r="E90">
        <v>1154621.4491993899</v>
      </c>
      <c r="G90">
        <v>174022505.19081101</v>
      </c>
      <c r="H90">
        <v>69626790.356312796</v>
      </c>
      <c r="I90">
        <v>12454252.748694601</v>
      </c>
      <c r="J90">
        <v>33793.4456646873</v>
      </c>
      <c r="K90">
        <v>592542.27696133603</v>
      </c>
      <c r="N90">
        <v>571665518.80355</v>
      </c>
      <c r="O90">
        <v>333627547.313761</v>
      </c>
      <c r="P90">
        <v>30482720.478477899</v>
      </c>
      <c r="Q90">
        <v>329471.447356619</v>
      </c>
      <c r="R90">
        <v>2044334.61111978</v>
      </c>
      <c r="T90">
        <v>411660203.00448799</v>
      </c>
      <c r="U90">
        <v>201837091.84028801</v>
      </c>
      <c r="V90">
        <v>27157588.978557799</v>
      </c>
      <c r="W90">
        <v>218124.633836036</v>
      </c>
      <c r="X90">
        <v>1068230.2593875099</v>
      </c>
    </row>
    <row r="91" spans="1:24" x14ac:dyDescent="0.25">
      <c r="A91">
        <v>492160712.71010602</v>
      </c>
      <c r="B91">
        <v>233769651.284814</v>
      </c>
      <c r="C91">
        <v>-732615.32095745101</v>
      </c>
      <c r="D91">
        <v>87316.480507336601</v>
      </c>
      <c r="E91">
        <v>-269964.66937769903</v>
      </c>
      <c r="G91">
        <v>264515086.34470999</v>
      </c>
      <c r="H91">
        <v>100115587.270202</v>
      </c>
      <c r="I91">
        <v>76249.941678076793</v>
      </c>
      <c r="J91">
        <v>-17898.309779414602</v>
      </c>
      <c r="K91">
        <v>-224913.065247035</v>
      </c>
      <c r="N91">
        <v>865603079.05703998</v>
      </c>
      <c r="O91">
        <v>492076288.651784</v>
      </c>
      <c r="P91">
        <v>-2586732.5578682101</v>
      </c>
      <c r="Q91">
        <v>166537.74369211099</v>
      </c>
      <c r="R91">
        <v>-418069.40274055401</v>
      </c>
      <c r="T91">
        <v>622391353.70864201</v>
      </c>
      <c r="U91">
        <v>294845824.91073799</v>
      </c>
      <c r="V91">
        <v>-543643.60319482</v>
      </c>
      <c r="W91">
        <v>36217.350252294702</v>
      </c>
      <c r="X91">
        <v>-606290.90882472496</v>
      </c>
    </row>
    <row r="92" spans="1:24" x14ac:dyDescent="0.25">
      <c r="A92">
        <v>542378183.60720396</v>
      </c>
      <c r="B92">
        <v>253656394.58258</v>
      </c>
      <c r="C92">
        <v>-9219470.0322432294</v>
      </c>
      <c r="D92">
        <v>-260478.657405951</v>
      </c>
      <c r="E92">
        <v>-566903.21883830999</v>
      </c>
      <c r="G92">
        <v>290982985.85464102</v>
      </c>
      <c r="H92">
        <v>107384488.340547</v>
      </c>
      <c r="I92">
        <v>-5157915.1375500998</v>
      </c>
      <c r="J92">
        <v>-172682.71159097299</v>
      </c>
      <c r="K92">
        <v>-384315.66228878399</v>
      </c>
      <c r="N92">
        <v>949028768.36273801</v>
      </c>
      <c r="O92">
        <v>534023554.33052999</v>
      </c>
      <c r="P92">
        <v>-15567413.3631409</v>
      </c>
      <c r="Q92">
        <v>-459554.80619348102</v>
      </c>
      <c r="R92">
        <v>-820241.95328590204</v>
      </c>
      <c r="T92">
        <v>681333623.79599202</v>
      </c>
      <c r="U92">
        <v>317764829.33520299</v>
      </c>
      <c r="V92">
        <v>-11763529.541130001</v>
      </c>
      <c r="W92">
        <v>-339822.26275933097</v>
      </c>
      <c r="X92">
        <v>-992341.94431368494</v>
      </c>
    </row>
    <row r="93" spans="1:24" x14ac:dyDescent="0.25">
      <c r="A93">
        <v>559224152.66147995</v>
      </c>
      <c r="B93">
        <v>258714398.54201701</v>
      </c>
      <c r="C93">
        <v>-7402494.5417007301</v>
      </c>
      <c r="D93">
        <v>-196958.26249509701</v>
      </c>
      <c r="E93">
        <v>-339503.70668877399</v>
      </c>
      <c r="G93">
        <v>299504059.978742</v>
      </c>
      <c r="H93">
        <v>108553326.86632299</v>
      </c>
      <c r="I93">
        <v>-4264221.0525465701</v>
      </c>
      <c r="J93">
        <v>-121721.93326891</v>
      </c>
      <c r="K93">
        <v>-263950.46360021899</v>
      </c>
      <c r="N93">
        <v>976093663.73806405</v>
      </c>
      <c r="O93">
        <v>545384694.93060803</v>
      </c>
      <c r="P93">
        <v>-12105820.795005601</v>
      </c>
      <c r="Q93">
        <v>-334394.10456932301</v>
      </c>
      <c r="R93">
        <v>-440468.73740690702</v>
      </c>
      <c r="T93">
        <v>699653165.26828206</v>
      </c>
      <c r="U93">
        <v>322642854.28410798</v>
      </c>
      <c r="V93">
        <v>-9495476.5032413807</v>
      </c>
      <c r="W93">
        <v>-245442.98139269601</v>
      </c>
      <c r="X93">
        <v>-748885.70298804296</v>
      </c>
    </row>
    <row r="94" spans="1:24" x14ac:dyDescent="0.25">
      <c r="A94">
        <v>561820435.20369697</v>
      </c>
      <c r="B94">
        <v>258839679.723683</v>
      </c>
      <c r="C94" s="1">
        <v>3.42901330441237E-6</v>
      </c>
      <c r="D94" s="1">
        <v>4.1487510316073901E-8</v>
      </c>
      <c r="E94">
        <v>-312418.69823594502</v>
      </c>
      <c r="G94">
        <v>300705254.00477701</v>
      </c>
      <c r="H94">
        <v>108235534.617287</v>
      </c>
      <c r="I94" s="1">
        <v>-7.6296419138088801E-7</v>
      </c>
      <c r="J94" s="1">
        <v>-1.3307726476341499E-8</v>
      </c>
      <c r="K94">
        <v>-246509.16294191999</v>
      </c>
      <c r="N94">
        <v>979799048.24821496</v>
      </c>
      <c r="O94">
        <v>545969619.97379696</v>
      </c>
      <c r="P94" s="1">
        <v>1.5094119589775801E-6</v>
      </c>
      <c r="Q94" s="1">
        <v>-1.9287836039438799E-7</v>
      </c>
      <c r="R94">
        <v>-422522.42202576698</v>
      </c>
      <c r="T94">
        <v>702161501.50123596</v>
      </c>
      <c r="U94">
        <v>322375442.26669902</v>
      </c>
      <c r="V94" s="1">
        <v>-2.7464120648801301E-6</v>
      </c>
      <c r="W94" s="1">
        <v>-8.1444886745885004E-7</v>
      </c>
      <c r="X94">
        <v>-711894.16372841701</v>
      </c>
    </row>
    <row r="95" spans="1:24" x14ac:dyDescent="0.25">
      <c r="A95">
        <v>559224152.66156304</v>
      </c>
      <c r="B95">
        <v>258714398.54207101</v>
      </c>
      <c r="C95">
        <v>7402494.5417017704</v>
      </c>
      <c r="D95">
        <v>196958.26249538301</v>
      </c>
      <c r="E95">
        <v>-339503.706690319</v>
      </c>
      <c r="G95">
        <v>299504059.97876298</v>
      </c>
      <c r="H95">
        <v>108553326.86633</v>
      </c>
      <c r="I95">
        <v>4264221.0525460998</v>
      </c>
      <c r="J95">
        <v>121721.933268726</v>
      </c>
      <c r="K95">
        <v>-263950.46360122599</v>
      </c>
      <c r="N95">
        <v>976093663.73804104</v>
      </c>
      <c r="O95">
        <v>545384694.93059099</v>
      </c>
      <c r="P95">
        <v>12105820.795006599</v>
      </c>
      <c r="Q95">
        <v>334394.10457096202</v>
      </c>
      <c r="R95">
        <v>-440468.73740665801</v>
      </c>
      <c r="T95">
        <v>699653165.26817596</v>
      </c>
      <c r="U95">
        <v>322642854.284033</v>
      </c>
      <c r="V95">
        <v>9495476.50324063</v>
      </c>
      <c r="W95">
        <v>245442.98139123901</v>
      </c>
      <c r="X95">
        <v>-748885.70298770803</v>
      </c>
    </row>
    <row r="96" spans="1:24" x14ac:dyDescent="0.25">
      <c r="A96">
        <v>542378183.60728002</v>
      </c>
      <c r="B96">
        <v>253656394.58262101</v>
      </c>
      <c r="C96">
        <v>9219470.0322412606</v>
      </c>
      <c r="D96">
        <v>260478.65740557399</v>
      </c>
      <c r="E96">
        <v>-566903.21883806598</v>
      </c>
      <c r="G96">
        <v>290982985.85471398</v>
      </c>
      <c r="H96">
        <v>107384488.34058499</v>
      </c>
      <c r="I96">
        <v>5157915.1375509501</v>
      </c>
      <c r="J96">
        <v>172682.71159101799</v>
      </c>
      <c r="K96">
        <v>-384315.66228877701</v>
      </c>
      <c r="N96">
        <v>949028768.36285996</v>
      </c>
      <c r="O96">
        <v>534023554.33061898</v>
      </c>
      <c r="P96">
        <v>15567413.3631356</v>
      </c>
      <c r="Q96">
        <v>459554.80619314202</v>
      </c>
      <c r="R96">
        <v>-820241.95328901301</v>
      </c>
      <c r="T96">
        <v>681333623.79593301</v>
      </c>
      <c r="U96">
        <v>317764829.335168</v>
      </c>
      <c r="V96">
        <v>11763529.541131999</v>
      </c>
      <c r="W96">
        <v>339822.262759062</v>
      </c>
      <c r="X96">
        <v>-992341.94431240601</v>
      </c>
    </row>
    <row r="97" spans="1:24" x14ac:dyDescent="0.25">
      <c r="A97">
        <v>492160712.71016401</v>
      </c>
      <c r="B97">
        <v>233769651.28484699</v>
      </c>
      <c r="C97">
        <v>732615.32095774403</v>
      </c>
      <c r="D97">
        <v>-87316.480507689994</v>
      </c>
      <c r="E97">
        <v>-269964.669377346</v>
      </c>
      <c r="G97">
        <v>264515086.34474301</v>
      </c>
      <c r="H97">
        <v>100115587.270219</v>
      </c>
      <c r="I97">
        <v>-76249.941677253999</v>
      </c>
      <c r="J97">
        <v>17898.309779072901</v>
      </c>
      <c r="K97">
        <v>-224913.065246974</v>
      </c>
      <c r="N97">
        <v>865603079.05709505</v>
      </c>
      <c r="O97">
        <v>492076288.65181297</v>
      </c>
      <c r="P97">
        <v>2586732.5578647801</v>
      </c>
      <c r="Q97">
        <v>-166537.74369297299</v>
      </c>
      <c r="R97">
        <v>-418069.402737292</v>
      </c>
      <c r="T97">
        <v>622391353.70852602</v>
      </c>
      <c r="U97">
        <v>294845824.91066802</v>
      </c>
      <c r="V97">
        <v>543643.60319686797</v>
      </c>
      <c r="W97">
        <v>-36217.350252105003</v>
      </c>
      <c r="X97">
        <v>-606290.90882425604</v>
      </c>
    </row>
    <row r="98" spans="1:24" x14ac:dyDescent="0.25">
      <c r="A98">
        <v>323846482.61047697</v>
      </c>
      <c r="B98">
        <v>159642687.04719901</v>
      </c>
      <c r="C98">
        <v>-20220724.1563728</v>
      </c>
      <c r="D98">
        <v>-191687.645606943</v>
      </c>
      <c r="E98">
        <v>1154621.44919924</v>
      </c>
      <c r="G98">
        <v>174022505.19081199</v>
      </c>
      <c r="H98">
        <v>69626790.356313407</v>
      </c>
      <c r="I98">
        <v>-12454252.7486952</v>
      </c>
      <c r="J98">
        <v>-33793.445665047897</v>
      </c>
      <c r="K98">
        <v>592542.27696153405</v>
      </c>
      <c r="N98">
        <v>571665518.80356503</v>
      </c>
      <c r="O98">
        <v>333627547.31376803</v>
      </c>
      <c r="P98">
        <v>-30482720.478477798</v>
      </c>
      <c r="Q98">
        <v>-329471.44735787</v>
      </c>
      <c r="R98">
        <v>2044334.61111976</v>
      </c>
      <c r="T98">
        <v>411660203.00441903</v>
      </c>
      <c r="U98">
        <v>201837091.84024501</v>
      </c>
      <c r="V98">
        <v>-27157588.978554301</v>
      </c>
      <c r="W98">
        <v>-218124.63383651499</v>
      </c>
      <c r="X98">
        <v>1068230.2593887199</v>
      </c>
    </row>
    <row r="99" spans="1:24" x14ac:dyDescent="0.25">
      <c r="A99">
        <v>17640389.963177599</v>
      </c>
      <c r="B99">
        <v>23290274.708767999</v>
      </c>
      <c r="C99">
        <v>-30548823.781412698</v>
      </c>
      <c r="D99">
        <v>-310358.04122261499</v>
      </c>
      <c r="E99">
        <v>-1322015.3397876499</v>
      </c>
      <c r="G99">
        <v>8474321.8009926304</v>
      </c>
      <c r="H99">
        <v>11972616.3764691</v>
      </c>
      <c r="I99">
        <v>-18346829.964337699</v>
      </c>
      <c r="J99">
        <v>-127868.083973304</v>
      </c>
      <c r="K99">
        <v>-774359.27184206003</v>
      </c>
      <c r="N99">
        <v>34429086.690049402</v>
      </c>
      <c r="O99">
        <v>42608345.7624579</v>
      </c>
      <c r="P99">
        <v>-46428986.764568299</v>
      </c>
      <c r="Q99">
        <v>-460453.81243904697</v>
      </c>
      <c r="R99">
        <v>-1897695.9840470201</v>
      </c>
      <c r="T99">
        <v>21525408.125072502</v>
      </c>
      <c r="U99">
        <v>27457169.8562847</v>
      </c>
      <c r="V99">
        <v>-40859767.612303302</v>
      </c>
      <c r="W99">
        <v>-421840.37815703801</v>
      </c>
      <c r="X99">
        <v>-1416891.712114</v>
      </c>
    </row>
    <row r="100" spans="1:24" x14ac:dyDescent="0.25">
      <c r="A100">
        <v>82567310.107487604</v>
      </c>
      <c r="B100">
        <v>51710975.356037296</v>
      </c>
      <c r="C100">
        <v>57158478.490488403</v>
      </c>
      <c r="D100">
        <v>2347777.0796936601</v>
      </c>
      <c r="E100">
        <v>-4862580.2877265299</v>
      </c>
      <c r="G100">
        <v>42944280.416914403</v>
      </c>
      <c r="H100">
        <v>23626695.9550208</v>
      </c>
      <c r="I100">
        <v>34771302.267132998</v>
      </c>
      <c r="J100">
        <v>1033615.05912961</v>
      </c>
      <c r="K100">
        <v>-2193136.9995363401</v>
      </c>
      <c r="N100">
        <v>152261635.172405</v>
      </c>
      <c r="O100">
        <v>106254144.736637</v>
      </c>
      <c r="P100">
        <v>85541119.134272695</v>
      </c>
      <c r="Q100">
        <v>4308284.7071601404</v>
      </c>
      <c r="R100">
        <v>-9561706.70019475</v>
      </c>
      <c r="T100">
        <v>104143580.14554299</v>
      </c>
      <c r="U100">
        <v>63653938.025941499</v>
      </c>
      <c r="V100">
        <v>74608232.085349396</v>
      </c>
      <c r="W100">
        <v>2451804.23824989</v>
      </c>
      <c r="X100">
        <v>-5082576.9583693603</v>
      </c>
    </row>
    <row r="101" spans="1:24" x14ac:dyDescent="0.25">
      <c r="A101">
        <v>458999103.32162702</v>
      </c>
      <c r="B101">
        <v>218901987.37890401</v>
      </c>
      <c r="C101">
        <v>14052194.4700027</v>
      </c>
      <c r="D101">
        <v>133374.44228052799</v>
      </c>
      <c r="E101">
        <v>774431.56415940495</v>
      </c>
      <c r="G101">
        <v>246488211.91287801</v>
      </c>
      <c r="H101">
        <v>93605463.937226295</v>
      </c>
      <c r="I101">
        <v>9410903.3152210396</v>
      </c>
      <c r="J101">
        <v>6108.4448248389099</v>
      </c>
      <c r="K101">
        <v>207307.93449650501</v>
      </c>
      <c r="N101">
        <v>815059210.67547798</v>
      </c>
      <c r="O101">
        <v>466236741.83492202</v>
      </c>
      <c r="P101">
        <v>17074248.784255799</v>
      </c>
      <c r="Q101">
        <v>196028.66906755901</v>
      </c>
      <c r="R101">
        <v>1964557.3263741699</v>
      </c>
      <c r="T101">
        <v>573208823.52121305</v>
      </c>
      <c r="U101">
        <v>272150650.21437103</v>
      </c>
      <c r="V101">
        <v>17846343.5357708</v>
      </c>
      <c r="W101">
        <v>70639.696063849799</v>
      </c>
      <c r="X101">
        <v>520758.07931450999</v>
      </c>
    </row>
    <row r="102" spans="1:24" x14ac:dyDescent="0.25">
      <c r="A102">
        <v>541506792.72959697</v>
      </c>
      <c r="B102">
        <v>261725253.10783401</v>
      </c>
      <c r="C102">
        <v>-14554677.601134</v>
      </c>
      <c r="D102">
        <v>-694555.76426323096</v>
      </c>
      <c r="E102">
        <v>1706870.9979197099</v>
      </c>
      <c r="G102">
        <v>289663442.25132799</v>
      </c>
      <c r="H102">
        <v>111598128.463827</v>
      </c>
      <c r="I102">
        <v>-7907072.7705083098</v>
      </c>
      <c r="J102">
        <v>-394241.967388527</v>
      </c>
      <c r="K102">
        <v>678972.59990962199</v>
      </c>
      <c r="N102">
        <v>949605468.76725495</v>
      </c>
      <c r="O102">
        <v>549864296.18133795</v>
      </c>
      <c r="P102">
        <v>-26198235.276209701</v>
      </c>
      <c r="Q102">
        <v>-1163067.3612096501</v>
      </c>
      <c r="R102">
        <v>3677994.99419019</v>
      </c>
      <c r="T102">
        <v>652252667.92179096</v>
      </c>
      <c r="U102">
        <v>314876137.34859198</v>
      </c>
      <c r="V102">
        <v>-19011825.786400199</v>
      </c>
      <c r="W102">
        <v>-812671.55062159197</v>
      </c>
      <c r="X102">
        <v>1443463.1205897999</v>
      </c>
    </row>
    <row r="103" spans="1:24" x14ac:dyDescent="0.25">
      <c r="A103">
        <v>538564538.85073602</v>
      </c>
      <c r="B103">
        <v>259611776.23782799</v>
      </c>
      <c r="C103">
        <v>-19349984.2113025</v>
      </c>
      <c r="D103">
        <v>-304902.13873396599</v>
      </c>
      <c r="E103">
        <v>1415975.5251331199</v>
      </c>
      <c r="G103">
        <v>287575487.06150502</v>
      </c>
      <c r="H103">
        <v>110102897.989298</v>
      </c>
      <c r="I103">
        <v>-11149805.5114336</v>
      </c>
      <c r="J103">
        <v>-175924.36432521499</v>
      </c>
      <c r="K103">
        <v>598969.34180553502</v>
      </c>
      <c r="N103">
        <v>938354203.33642399</v>
      </c>
      <c r="O103">
        <v>542872442.43635595</v>
      </c>
      <c r="P103">
        <v>-32247413.548638701</v>
      </c>
      <c r="Q103">
        <v>-518240.060423246</v>
      </c>
      <c r="R103">
        <v>3058066.9171931199</v>
      </c>
      <c r="T103">
        <v>641160714.02767396</v>
      </c>
      <c r="U103">
        <v>308527582.01058799</v>
      </c>
      <c r="V103">
        <v>-24815428.581801198</v>
      </c>
      <c r="W103">
        <v>-367076.80186632002</v>
      </c>
      <c r="X103">
        <v>1233014.2590842801</v>
      </c>
    </row>
    <row r="104" spans="1:24" x14ac:dyDescent="0.25">
      <c r="A104">
        <v>531789892.74664199</v>
      </c>
      <c r="B104">
        <v>255453682.39975601</v>
      </c>
      <c r="C104">
        <v>-12363593.8172436</v>
      </c>
      <c r="D104">
        <v>-140859.73161374399</v>
      </c>
      <c r="E104">
        <v>1655589.37762183</v>
      </c>
      <c r="G104">
        <v>283529517.65814298</v>
      </c>
      <c r="H104">
        <v>107825501.71031401</v>
      </c>
      <c r="I104">
        <v>-7238512.3245872697</v>
      </c>
      <c r="J104">
        <v>-83440.514961320601</v>
      </c>
      <c r="K104">
        <v>757482.65954080306</v>
      </c>
      <c r="N104">
        <v>924323022.55937898</v>
      </c>
      <c r="O104">
        <v>533734488.70956397</v>
      </c>
      <c r="P104">
        <v>-20183059.867659401</v>
      </c>
      <c r="Q104">
        <v>-244187.753680455</v>
      </c>
      <c r="R104">
        <v>3528028.32860763</v>
      </c>
      <c r="T104">
        <v>629926326.94362795</v>
      </c>
      <c r="U104">
        <v>301787048.204687</v>
      </c>
      <c r="V104">
        <v>-15734109.64363</v>
      </c>
      <c r="W104">
        <v>-168611.301475391</v>
      </c>
      <c r="X104">
        <v>1555158.5253386099</v>
      </c>
    </row>
    <row r="105" spans="1:24" x14ac:dyDescent="0.25">
      <c r="A105">
        <v>528731735.158943</v>
      </c>
      <c r="B105">
        <v>253562707.831323</v>
      </c>
      <c r="C105" s="1">
        <v>2.9270704544615E-6</v>
      </c>
      <c r="D105" s="1">
        <v>5.1943061407655499E-7</v>
      </c>
      <c r="E105">
        <v>1811876.6314801199</v>
      </c>
      <c r="G105">
        <v>281727265.46634299</v>
      </c>
      <c r="H105">
        <v>106817546.98017301</v>
      </c>
      <c r="I105" s="1">
        <v>-5.3885173656453802E-7</v>
      </c>
      <c r="J105" s="1">
        <v>2.91543983621523E-7</v>
      </c>
      <c r="K105">
        <v>848350.79261524696</v>
      </c>
      <c r="N105">
        <v>918445276.25284302</v>
      </c>
      <c r="O105">
        <v>529799430.85852802</v>
      </c>
      <c r="P105" s="1">
        <v>-1.55894667841494E-7</v>
      </c>
      <c r="Q105" s="1">
        <v>4.0869053918868298E-7</v>
      </c>
      <c r="R105">
        <v>3811897.67836757</v>
      </c>
      <c r="T105">
        <v>625511617.88992095</v>
      </c>
      <c r="U105">
        <v>299055494.90373099</v>
      </c>
      <c r="V105" s="1">
        <v>-4.75989872938953E-6</v>
      </c>
      <c r="W105" s="1">
        <v>1.5315163182094701E-7</v>
      </c>
      <c r="X105">
        <v>1743523.0869682201</v>
      </c>
    </row>
    <row r="106" spans="1:24" x14ac:dyDescent="0.25">
      <c r="A106">
        <v>531789892.74662799</v>
      </c>
      <c r="B106">
        <v>255453682.399753</v>
      </c>
      <c r="C106">
        <v>12363593.817245901</v>
      </c>
      <c r="D106">
        <v>140859.73161530701</v>
      </c>
      <c r="E106">
        <v>1655589.3776205799</v>
      </c>
      <c r="G106">
        <v>283529517.65815997</v>
      </c>
      <c r="H106">
        <v>107825501.71032099</v>
      </c>
      <c r="I106">
        <v>7238512.3245879896</v>
      </c>
      <c r="J106">
        <v>83440.5149622998</v>
      </c>
      <c r="K106">
        <v>757482.65954136197</v>
      </c>
      <c r="N106">
        <v>924323022.55936503</v>
      </c>
      <c r="O106">
        <v>533734488.70955402</v>
      </c>
      <c r="P106">
        <v>20183059.867662501</v>
      </c>
      <c r="Q106">
        <v>244187.753682696</v>
      </c>
      <c r="R106">
        <v>3528028.3286086</v>
      </c>
      <c r="T106">
        <v>629926326.94358599</v>
      </c>
      <c r="U106">
        <v>301787048.20465702</v>
      </c>
      <c r="V106">
        <v>15734109.643627699</v>
      </c>
      <c r="W106">
        <v>168611.30147664199</v>
      </c>
      <c r="X106">
        <v>1555158.52534089</v>
      </c>
    </row>
    <row r="107" spans="1:24" x14ac:dyDescent="0.25">
      <c r="A107">
        <v>538564538.85074198</v>
      </c>
      <c r="B107">
        <v>259611776.23783401</v>
      </c>
      <c r="C107">
        <v>19349984.211300999</v>
      </c>
      <c r="D107">
        <v>304902.13873492699</v>
      </c>
      <c r="E107">
        <v>1415975.5251319299</v>
      </c>
      <c r="G107">
        <v>287575487.06151497</v>
      </c>
      <c r="H107">
        <v>110102897.989305</v>
      </c>
      <c r="I107">
        <v>11149805.511433801</v>
      </c>
      <c r="J107">
        <v>175924.364325776</v>
      </c>
      <c r="K107">
        <v>598969.34180510102</v>
      </c>
      <c r="N107">
        <v>938354203.33638501</v>
      </c>
      <c r="O107">
        <v>542872442.43633497</v>
      </c>
      <c r="P107">
        <v>32247413.548636701</v>
      </c>
      <c r="Q107">
        <v>518240.06042480899</v>
      </c>
      <c r="R107">
        <v>3058066.9171924898</v>
      </c>
      <c r="T107">
        <v>641160714.02760696</v>
      </c>
      <c r="U107">
        <v>308527582.01054603</v>
      </c>
      <c r="V107">
        <v>24815428.581805401</v>
      </c>
      <c r="W107">
        <v>367076.80186776002</v>
      </c>
      <c r="X107">
        <v>1233014.25908738</v>
      </c>
    </row>
    <row r="108" spans="1:24" x14ac:dyDescent="0.25">
      <c r="A108">
        <v>541506792.72962797</v>
      </c>
      <c r="B108">
        <v>261725253.10785201</v>
      </c>
      <c r="C108">
        <v>14554677.601134401</v>
      </c>
      <c r="D108">
        <v>694555.76426411595</v>
      </c>
      <c r="E108">
        <v>1706870.9979190801</v>
      </c>
      <c r="G108">
        <v>289663442.25133699</v>
      </c>
      <c r="H108">
        <v>111598128.46383201</v>
      </c>
      <c r="I108">
        <v>7907072.7705072397</v>
      </c>
      <c r="J108">
        <v>394241.96738885902</v>
      </c>
      <c r="K108">
        <v>678972.59990931198</v>
      </c>
      <c r="N108">
        <v>949605468.76725996</v>
      </c>
      <c r="O108">
        <v>549864296.18134296</v>
      </c>
      <c r="P108">
        <v>26198235.2762057</v>
      </c>
      <c r="Q108">
        <v>1163067.3612108801</v>
      </c>
      <c r="R108">
        <v>3677994.99418863</v>
      </c>
      <c r="T108">
        <v>652252667.92177105</v>
      </c>
      <c r="U108">
        <v>314876137.34857899</v>
      </c>
      <c r="V108">
        <v>19011825.786402699</v>
      </c>
      <c r="W108">
        <v>812671.55062283005</v>
      </c>
      <c r="X108">
        <v>1443463.12059105</v>
      </c>
    </row>
    <row r="109" spans="1:24" x14ac:dyDescent="0.25">
      <c r="A109">
        <v>458999103.32163298</v>
      </c>
      <c r="B109">
        <v>218901987.37890899</v>
      </c>
      <c r="C109">
        <v>-14052194.4700041</v>
      </c>
      <c r="D109">
        <v>-133374.44228026399</v>
      </c>
      <c r="E109">
        <v>774431.56415921997</v>
      </c>
      <c r="G109">
        <v>246488211.912884</v>
      </c>
      <c r="H109">
        <v>93605463.937228397</v>
      </c>
      <c r="I109">
        <v>-9410903.3152215406</v>
      </c>
      <c r="J109">
        <v>-6108.4448246708798</v>
      </c>
      <c r="K109">
        <v>207307.934496564</v>
      </c>
      <c r="N109">
        <v>815059210.67547095</v>
      </c>
      <c r="O109">
        <v>466236741.83491403</v>
      </c>
      <c r="P109">
        <v>-17074248.784257598</v>
      </c>
      <c r="Q109">
        <v>-196028.66906708101</v>
      </c>
      <c r="R109">
        <v>1964557.32637548</v>
      </c>
      <c r="T109">
        <v>573208823.52120697</v>
      </c>
      <c r="U109">
        <v>272150650.21436298</v>
      </c>
      <c r="V109">
        <v>-17846343.535766501</v>
      </c>
      <c r="W109">
        <v>-70639.696063432901</v>
      </c>
      <c r="X109">
        <v>520758.07931667898</v>
      </c>
    </row>
    <row r="110" spans="1:24" x14ac:dyDescent="0.25">
      <c r="A110">
        <v>82567310.1074875</v>
      </c>
      <c r="B110">
        <v>51710975.356037103</v>
      </c>
      <c r="C110">
        <v>-57158478.490491301</v>
      </c>
      <c r="D110">
        <v>-2347777.0796927302</v>
      </c>
      <c r="E110">
        <v>-4862580.2877249196</v>
      </c>
      <c r="G110">
        <v>42944280.416914403</v>
      </c>
      <c r="H110">
        <v>23626695.9550202</v>
      </c>
      <c r="I110">
        <v>-34771302.267132901</v>
      </c>
      <c r="J110">
        <v>-1033615.05912906</v>
      </c>
      <c r="K110">
        <v>-2193136.99953506</v>
      </c>
      <c r="N110">
        <v>152261635.172405</v>
      </c>
      <c r="O110">
        <v>106254144.736634</v>
      </c>
      <c r="P110">
        <v>-85541119.134272501</v>
      </c>
      <c r="Q110">
        <v>-4308284.7071583401</v>
      </c>
      <c r="R110">
        <v>-9561706.7001938</v>
      </c>
      <c r="T110">
        <v>104143580.145542</v>
      </c>
      <c r="U110">
        <v>63653938.025940403</v>
      </c>
      <c r="V110">
        <v>-74608232.085344002</v>
      </c>
      <c r="W110">
        <v>-2451804.2382490002</v>
      </c>
      <c r="X110">
        <v>-5082576.95837148</v>
      </c>
    </row>
    <row r="111" spans="1:24" x14ac:dyDescent="0.25">
      <c r="A111">
        <v>137011110.14204901</v>
      </c>
      <c r="B111">
        <v>62120716.440687701</v>
      </c>
      <c r="C111">
        <v>121870311.79963499</v>
      </c>
      <c r="D111">
        <v>-1824180.3123341999</v>
      </c>
      <c r="E111">
        <v>19890579.7550929</v>
      </c>
      <c r="G111">
        <v>72524998.142044306</v>
      </c>
      <c r="H111">
        <v>25591574.499373998</v>
      </c>
      <c r="I111">
        <v>73949073.323662102</v>
      </c>
      <c r="J111">
        <v>-1296558.1332966799</v>
      </c>
      <c r="K111">
        <v>9165655.02968942</v>
      </c>
      <c r="N111">
        <v>248477413.30435801</v>
      </c>
      <c r="O111">
        <v>137388161.41737601</v>
      </c>
      <c r="P111">
        <v>177510615.11923501</v>
      </c>
      <c r="Q111">
        <v>-2471945.4559398298</v>
      </c>
      <c r="R111">
        <v>37866557.071297199</v>
      </c>
      <c r="T111">
        <v>174837878.89932901</v>
      </c>
      <c r="U111">
        <v>79801225.891160294</v>
      </c>
      <c r="V111">
        <v>141417937.57053301</v>
      </c>
      <c r="W111">
        <v>-1859992.59711597</v>
      </c>
      <c r="X111">
        <v>21097564.770672198</v>
      </c>
    </row>
    <row r="112" spans="1:24" x14ac:dyDescent="0.25">
      <c r="A112">
        <v>828452294.63388002</v>
      </c>
      <c r="B112">
        <v>405874286.53516102</v>
      </c>
      <c r="C112">
        <v>-13031939.1244769</v>
      </c>
      <c r="D112">
        <v>850300.35090813006</v>
      </c>
      <c r="E112">
        <v>4086926.08837276</v>
      </c>
      <c r="G112">
        <v>436774960.935054</v>
      </c>
      <c r="H112">
        <v>171104510.11927301</v>
      </c>
      <c r="I112">
        <v>-5766795.5937240096</v>
      </c>
      <c r="J112">
        <v>443208.05827734701</v>
      </c>
      <c r="K112">
        <v>1612063.1805933199</v>
      </c>
      <c r="N112">
        <v>1481038059.23193</v>
      </c>
      <c r="O112">
        <v>870762573.11491001</v>
      </c>
      <c r="P112">
        <v>-28815833.7348058</v>
      </c>
      <c r="Q112">
        <v>1752674.2535234401</v>
      </c>
      <c r="R112">
        <v>8785497.2570102494</v>
      </c>
      <c r="T112">
        <v>967730929.76852703</v>
      </c>
      <c r="U112">
        <v>481520366.66688299</v>
      </c>
      <c r="V112">
        <v>-22281487.671819199</v>
      </c>
      <c r="W112">
        <v>897739.93060119101</v>
      </c>
      <c r="X112">
        <v>4779079.1758230701</v>
      </c>
    </row>
    <row r="113" spans="1:24" x14ac:dyDescent="0.25">
      <c r="A113">
        <v>701702898.39407396</v>
      </c>
      <c r="B113">
        <v>346089834.35394001</v>
      </c>
      <c r="C113">
        <v>-26742449.432144899</v>
      </c>
      <c r="D113">
        <v>1409520.45427465</v>
      </c>
      <c r="E113">
        <v>4311336.2424884001</v>
      </c>
      <c r="G113">
        <v>370004806.62439102</v>
      </c>
      <c r="H113">
        <v>146231413.11634001</v>
      </c>
      <c r="I113">
        <v>-14910804.4886561</v>
      </c>
      <c r="J113">
        <v>716806.58685691596</v>
      </c>
      <c r="K113">
        <v>1987334.7318539899</v>
      </c>
      <c r="N113">
        <v>1249372644.2608099</v>
      </c>
      <c r="O113">
        <v>738551291.83254004</v>
      </c>
      <c r="P113">
        <v>-46646167.064236701</v>
      </c>
      <c r="Q113">
        <v>2326116.1757081598</v>
      </c>
      <c r="R113">
        <v>9038432.9947354607</v>
      </c>
      <c r="T113">
        <v>811834754.56275594</v>
      </c>
      <c r="U113">
        <v>407121902.45762402</v>
      </c>
      <c r="V113">
        <v>-35272733.102697</v>
      </c>
      <c r="W113">
        <v>1485441.3414986001</v>
      </c>
      <c r="X113">
        <v>5459502.5604019202</v>
      </c>
    </row>
    <row r="114" spans="1:24" x14ac:dyDescent="0.25">
      <c r="A114">
        <v>712891714.016186</v>
      </c>
      <c r="B114">
        <v>351845206.92458099</v>
      </c>
      <c r="C114">
        <v>-26142484.029616401</v>
      </c>
      <c r="D114">
        <v>145245.67931327299</v>
      </c>
      <c r="E114">
        <v>6114421.1882907199</v>
      </c>
      <c r="G114">
        <v>375838105.614344</v>
      </c>
      <c r="H114">
        <v>148659103.60936201</v>
      </c>
      <c r="I114">
        <v>-15130079.0627535</v>
      </c>
      <c r="J114">
        <v>66021.877535421198</v>
      </c>
      <c r="K114">
        <v>2968256.7442526598</v>
      </c>
      <c r="N114">
        <v>1268942485.9386799</v>
      </c>
      <c r="O114">
        <v>750538030.16187096</v>
      </c>
      <c r="P114">
        <v>-43171495.872211099</v>
      </c>
      <c r="Q114">
        <v>199408.90671746799</v>
      </c>
      <c r="R114">
        <v>12253053.598848701</v>
      </c>
      <c r="T114">
        <v>823063873.65109003</v>
      </c>
      <c r="U114">
        <v>413167328.750458</v>
      </c>
      <c r="V114">
        <v>-33271752.741800401</v>
      </c>
      <c r="W114">
        <v>140812.95317388899</v>
      </c>
      <c r="X114">
        <v>7560161.3404492699</v>
      </c>
    </row>
    <row r="115" spans="1:24" x14ac:dyDescent="0.25">
      <c r="A115">
        <v>703446736.82334304</v>
      </c>
      <c r="B115">
        <v>347263984.59116697</v>
      </c>
      <c r="C115">
        <v>-15017179.492097</v>
      </c>
      <c r="D115">
        <v>-24816.259423752999</v>
      </c>
      <c r="E115">
        <v>6530619.98780875</v>
      </c>
      <c r="G115">
        <v>370857344.63266701</v>
      </c>
      <c r="H115">
        <v>146731094.95841399</v>
      </c>
      <c r="I115">
        <v>-8820957.4731599595</v>
      </c>
      <c r="J115">
        <v>-9236.4857708843792</v>
      </c>
      <c r="K115">
        <v>3226741.6565345498</v>
      </c>
      <c r="N115">
        <v>1252485504.36677</v>
      </c>
      <c r="O115">
        <v>740972420.62208104</v>
      </c>
      <c r="P115">
        <v>-24391464.7506207</v>
      </c>
      <c r="Q115">
        <v>-47436.3939627531</v>
      </c>
      <c r="R115">
        <v>12923673.9283113</v>
      </c>
      <c r="T115">
        <v>812061709.72360599</v>
      </c>
      <c r="U115">
        <v>407754272.56775999</v>
      </c>
      <c r="V115">
        <v>-18982978.966555201</v>
      </c>
      <c r="W115">
        <v>-35149.428752548803</v>
      </c>
      <c r="X115">
        <v>8094070.7284289803</v>
      </c>
    </row>
    <row r="116" spans="1:24" x14ac:dyDescent="0.25">
      <c r="A116">
        <v>704281021.43517399</v>
      </c>
      <c r="B116">
        <v>347728939.89456302</v>
      </c>
      <c r="C116" s="1">
        <v>1.03627098724246E-6</v>
      </c>
      <c r="D116" s="1">
        <v>2.7031637728214301E-7</v>
      </c>
      <c r="E116">
        <v>6650132.2927752696</v>
      </c>
      <c r="G116">
        <v>371308911.97035003</v>
      </c>
      <c r="H116">
        <v>146939028.79325399</v>
      </c>
      <c r="I116" s="1">
        <v>-5.3757685236632803E-7</v>
      </c>
      <c r="J116" s="1">
        <v>-1.22017809189856E-7</v>
      </c>
      <c r="K116">
        <v>3306600.4418865098</v>
      </c>
      <c r="N116">
        <v>1254123655.6951699</v>
      </c>
      <c r="O116">
        <v>742030888.43181002</v>
      </c>
      <c r="P116" s="1">
        <v>-3.3011892810463901E-6</v>
      </c>
      <c r="Q116" s="1">
        <v>-4.87198121845722E-8</v>
      </c>
      <c r="R116">
        <v>13132437.424896801</v>
      </c>
      <c r="T116">
        <v>812922061.00941801</v>
      </c>
      <c r="U116">
        <v>408253791.56891298</v>
      </c>
      <c r="V116" s="1">
        <v>-5.2864197641611099E-6</v>
      </c>
      <c r="W116" s="1">
        <v>3.6612618714570999E-8</v>
      </c>
      <c r="X116">
        <v>8251763.7196653904</v>
      </c>
    </row>
    <row r="117" spans="1:24" x14ac:dyDescent="0.25">
      <c r="A117">
        <v>703446736.82333302</v>
      </c>
      <c r="B117">
        <v>347263984.59116203</v>
      </c>
      <c r="C117">
        <v>15017179.492098499</v>
      </c>
      <c r="D117">
        <v>24816.259422756</v>
      </c>
      <c r="E117">
        <v>6530619.9878091495</v>
      </c>
      <c r="G117">
        <v>370857344.63266802</v>
      </c>
      <c r="H117">
        <v>146731094.958415</v>
      </c>
      <c r="I117">
        <v>8820957.4731605202</v>
      </c>
      <c r="J117">
        <v>9236.4857703629004</v>
      </c>
      <c r="K117">
        <v>3226741.65653496</v>
      </c>
      <c r="N117">
        <v>1252485504.36676</v>
      </c>
      <c r="O117">
        <v>740972420.62207496</v>
      </c>
      <c r="P117">
        <v>24391464.750620902</v>
      </c>
      <c r="Q117">
        <v>47436.393960670503</v>
      </c>
      <c r="R117">
        <v>12923673.9283117</v>
      </c>
      <c r="T117">
        <v>812061709.72360396</v>
      </c>
      <c r="U117">
        <v>407754272.56775898</v>
      </c>
      <c r="V117">
        <v>18982978.966552898</v>
      </c>
      <c r="W117">
        <v>35149.428753125198</v>
      </c>
      <c r="X117">
        <v>8094070.7284311103</v>
      </c>
    </row>
    <row r="118" spans="1:24" x14ac:dyDescent="0.25">
      <c r="A118">
        <v>712891714.01618898</v>
      </c>
      <c r="B118">
        <v>351845206.92458302</v>
      </c>
      <c r="C118">
        <v>26142484.029615201</v>
      </c>
      <c r="D118">
        <v>-145245.679314357</v>
      </c>
      <c r="E118">
        <v>6114421.1882902104</v>
      </c>
      <c r="G118">
        <v>375838105.61434001</v>
      </c>
      <c r="H118">
        <v>148659103.60936001</v>
      </c>
      <c r="I118">
        <v>15130079.062752901</v>
      </c>
      <c r="J118">
        <v>-66021.877535331398</v>
      </c>
      <c r="K118">
        <v>2968256.7442518999</v>
      </c>
      <c r="N118">
        <v>1268942485.93871</v>
      </c>
      <c r="O118">
        <v>750538030.16189396</v>
      </c>
      <c r="P118">
        <v>43171495.872210599</v>
      </c>
      <c r="Q118">
        <v>-199408.906718465</v>
      </c>
      <c r="R118">
        <v>12253053.5988477</v>
      </c>
      <c r="T118">
        <v>823063873.65109003</v>
      </c>
      <c r="U118">
        <v>413167328.750458</v>
      </c>
      <c r="V118">
        <v>33271752.7418052</v>
      </c>
      <c r="W118">
        <v>-140812.95317456199</v>
      </c>
      <c r="X118">
        <v>7560161.3404484103</v>
      </c>
    </row>
    <row r="119" spans="1:24" x14ac:dyDescent="0.25">
      <c r="A119">
        <v>701702898.39407396</v>
      </c>
      <c r="B119">
        <v>346089834.35394001</v>
      </c>
      <c r="C119">
        <v>26742449.432143901</v>
      </c>
      <c r="D119">
        <v>-1409520.4542743899</v>
      </c>
      <c r="E119">
        <v>4311336.2424876597</v>
      </c>
      <c r="G119">
        <v>370004806.62439501</v>
      </c>
      <c r="H119">
        <v>146231413.11634201</v>
      </c>
      <c r="I119">
        <v>14910804.4886538</v>
      </c>
      <c r="J119">
        <v>-716806.58685705694</v>
      </c>
      <c r="K119">
        <v>1987334.7318535501</v>
      </c>
      <c r="N119">
        <v>1249372644.2607901</v>
      </c>
      <c r="O119">
        <v>738551291.83253002</v>
      </c>
      <c r="P119">
        <v>46646167.064232796</v>
      </c>
      <c r="Q119">
        <v>-2326116.1757088099</v>
      </c>
      <c r="R119">
        <v>9038432.9947348703</v>
      </c>
      <c r="T119">
        <v>811834754.56275702</v>
      </c>
      <c r="U119">
        <v>407121902.45762497</v>
      </c>
      <c r="V119">
        <v>35272733.102698997</v>
      </c>
      <c r="W119">
        <v>-1485441.34149933</v>
      </c>
      <c r="X119">
        <v>5459502.5604044897</v>
      </c>
    </row>
    <row r="120" spans="1:24" x14ac:dyDescent="0.25">
      <c r="A120">
        <v>828452294.633883</v>
      </c>
      <c r="B120">
        <v>405874286.53516197</v>
      </c>
      <c r="C120">
        <v>13031939.1244766</v>
      </c>
      <c r="D120">
        <v>-850300.35090851504</v>
      </c>
      <c r="E120">
        <v>4086926.08837398</v>
      </c>
      <c r="G120">
        <v>436774960.93505698</v>
      </c>
      <c r="H120">
        <v>171104510.119275</v>
      </c>
      <c r="I120">
        <v>5766795.5937237004</v>
      </c>
      <c r="J120">
        <v>-443208.05827783199</v>
      </c>
      <c r="K120">
        <v>1612063.1805947199</v>
      </c>
      <c r="N120">
        <v>1481038059.23195</v>
      </c>
      <c r="O120">
        <v>870762573.11492205</v>
      </c>
      <c r="P120">
        <v>28815833.734805401</v>
      </c>
      <c r="Q120">
        <v>-1752674.2535240001</v>
      </c>
      <c r="R120">
        <v>8785497.2570136897</v>
      </c>
      <c r="T120">
        <v>967730929.76852798</v>
      </c>
      <c r="U120">
        <v>481520366.66688401</v>
      </c>
      <c r="V120">
        <v>22281487.671820998</v>
      </c>
      <c r="W120">
        <v>-897739.93060117599</v>
      </c>
      <c r="X120">
        <v>4779079.1758251004</v>
      </c>
    </row>
    <row r="121" spans="1:24" x14ac:dyDescent="0.25">
      <c r="A121">
        <v>137011110.142048</v>
      </c>
      <c r="B121">
        <v>62120716.440687597</v>
      </c>
      <c r="C121">
        <v>-121870311.79963399</v>
      </c>
      <c r="D121">
        <v>1824180.3123346099</v>
      </c>
      <c r="E121">
        <v>19890579.7550948</v>
      </c>
      <c r="G121">
        <v>72524998.142043397</v>
      </c>
      <c r="H121">
        <v>25591574.499373801</v>
      </c>
      <c r="I121">
        <v>-73949073.323660105</v>
      </c>
      <c r="J121">
        <v>1296558.1332968799</v>
      </c>
      <c r="K121">
        <v>9165655.0296888705</v>
      </c>
      <c r="N121">
        <v>248477413.30435801</v>
      </c>
      <c r="O121">
        <v>137388161.417377</v>
      </c>
      <c r="P121">
        <v>-177510615.11923099</v>
      </c>
      <c r="Q121">
        <v>2471945.45593963</v>
      </c>
      <c r="R121">
        <v>37866557.0713007</v>
      </c>
      <c r="T121">
        <v>174837878.89932999</v>
      </c>
      <c r="U121">
        <v>79801225.891161099</v>
      </c>
      <c r="V121">
        <v>-141417937.57052699</v>
      </c>
      <c r="W121">
        <v>1859992.59711679</v>
      </c>
      <c r="X121">
        <v>21097564.770674799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activeCell="D12" sqref="D12"/>
    </sheetView>
  </sheetViews>
  <sheetFormatPr defaultRowHeight="14" x14ac:dyDescent="0.25"/>
  <cols>
    <col min="9" max="9" width="10.6328125" customWidth="1"/>
    <col min="10" max="10" width="10.36328125" customWidth="1"/>
    <col min="24" max="24" width="11.54296875" customWidth="1"/>
  </cols>
  <sheetData>
    <row r="1" spans="1:26" x14ac:dyDescent="0.25">
      <c r="B1" s="1"/>
      <c r="C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7" spans="1:26" x14ac:dyDescent="0.25">
      <c r="A7">
        <v>1</v>
      </c>
      <c r="B7" s="1">
        <v>120579000000</v>
      </c>
      <c r="C7" s="1">
        <v>120579000000</v>
      </c>
      <c r="D7">
        <v>0.33976834</v>
      </c>
      <c r="E7" s="1">
        <v>0</v>
      </c>
      <c r="F7" s="1">
        <v>45000000000</v>
      </c>
      <c r="G7" s="1">
        <v>54000000000</v>
      </c>
      <c r="H7" s="1">
        <v>54000000000</v>
      </c>
      <c r="I7" s="1">
        <v>-1.1300000000000001E-11</v>
      </c>
      <c r="J7" s="1">
        <v>-1.1300000000000001E-11</v>
      </c>
      <c r="K7" s="1">
        <v>0</v>
      </c>
      <c r="L7" s="1">
        <v>3.0000000000000001E-3</v>
      </c>
      <c r="M7" s="1">
        <v>200</v>
      </c>
      <c r="N7" s="1">
        <v>200</v>
      </c>
      <c r="O7" s="1">
        <v>7.4999999999999993E-9</v>
      </c>
      <c r="P7" s="1">
        <v>2.5000000000000001E-9</v>
      </c>
      <c r="Q7" s="1">
        <v>7.4999999999999993E-5</v>
      </c>
      <c r="R7" s="1">
        <v>1.29E-5</v>
      </c>
      <c r="S7" s="1">
        <v>1.29E-5</v>
      </c>
      <c r="T7" s="1">
        <v>2.4899999999999998E-4</v>
      </c>
      <c r="U7" s="1">
        <v>7.0099999999999996E-5</v>
      </c>
      <c r="V7" s="1">
        <v>1</v>
      </c>
      <c r="W7" s="1">
        <v>5500</v>
      </c>
      <c r="X7" s="1">
        <v>-6.0000000000000001E-3</v>
      </c>
      <c r="Y7" s="1">
        <v>0</v>
      </c>
      <c r="Z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Sheet4</vt:lpstr>
      <vt:lpstr>应力验证</vt:lpstr>
      <vt:lpstr>几何非线性验证</vt:lpstr>
      <vt:lpstr>Sheet6</vt:lpstr>
      <vt:lpstr>材料参数随温度变化</vt:lpstr>
      <vt:lpstr>FGMP-LIU</vt:lpstr>
      <vt:lpstr>不变化</vt:lpstr>
      <vt:lpstr>Sheet1</vt:lpstr>
      <vt:lpstr>Sheet2</vt:lpstr>
      <vt:lpstr>2</vt:lpstr>
      <vt:lpstr>Sheet8</vt:lpstr>
      <vt:lpstr>Sheet7</vt:lpstr>
      <vt:lpstr>Sheet9</vt:lpstr>
      <vt:lpstr>Sheet12</vt:lpstr>
      <vt:lpstr>FG-MEEP-B-rich-U分布</vt:lpstr>
      <vt:lpstr>FG-MEEP-F-rich-U分布不同指数</vt:lpstr>
      <vt:lpstr>FG-MEEP-F-rich-V分布不同指数</vt:lpstr>
      <vt:lpstr>FG-MEEP-F-rich-O分布不同指数</vt:lpstr>
      <vt:lpstr>FG-MEEP-F-rich-X分布</vt:lpstr>
      <vt:lpstr>MEE-C-rich-无孔隙率</vt:lpstr>
      <vt:lpstr>沿弧度方向正应力分布-HC</vt:lpstr>
      <vt:lpstr>沿弧度方向正应力分布-UTR</vt:lpstr>
      <vt:lpstr>沿弧度方向正应力分布-LTR</vt:lpstr>
      <vt:lpstr>沿弧度方向正应力分布-STR</vt:lpstr>
      <vt:lpstr>Sheet13</vt:lpstr>
      <vt:lpstr>Sheet10</vt:lpstr>
      <vt:lpstr>Sheet11</vt:lpstr>
      <vt:lpstr>Sheet14</vt:lpstr>
      <vt:lpstr>Sheet15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2023-04-09T04:39:27Z</dcterms:modified>
</cp:coreProperties>
</file>