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"/>
    </mc:Choice>
  </mc:AlternateContent>
  <xr:revisionPtr revIDLastSave="15" documentId="8_{A383DF3D-7A96-4634-AC89-5D0F4EDE7895}" xr6:coauthVersionLast="47" xr6:coauthVersionMax="47" xr10:uidLastSave="{D6F0DF53-1654-4791-AAE8-8D84F46B01AF}"/>
  <bookViews>
    <workbookView xWindow="15560" yWindow="0" windowWidth="10130" windowHeight="13770" xr2:uid="{00000000-000D-0000-FFFF-FFFF00000000}"/>
  </bookViews>
  <sheets>
    <sheet name="WING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H13" i="1"/>
  <c r="G7" i="1"/>
  <c r="G8" i="1"/>
  <c r="G5" i="1"/>
  <c r="G4" i="1"/>
  <c r="G3" i="1"/>
  <c r="D14" i="1"/>
  <c r="D17" i="1"/>
  <c r="D13" i="1"/>
  <c r="C16" i="1" l="1"/>
  <c r="D16" i="1" s="1"/>
  <c r="C15" i="1"/>
  <c r="D15" i="1" s="1"/>
  <c r="B14" i="1"/>
  <c r="G6" i="1" l="1"/>
  <c r="H14" i="1" l="1"/>
  <c r="H15" i="1"/>
  <c r="B16" i="1"/>
</calcChain>
</file>

<file path=xl/sharedStrings.xml><?xml version="1.0" encoding="utf-8"?>
<sst xmlns="http://schemas.openxmlformats.org/spreadsheetml/2006/main" count="32" uniqueCount="27">
  <si>
    <t>Design Parameters</t>
  </si>
  <si>
    <t>ft</t>
  </si>
  <si>
    <r>
      <t>ft</t>
    </r>
    <r>
      <rPr>
        <vertAlign val="superscript"/>
        <sz val="8"/>
        <rFont val="Arial"/>
        <family val="2"/>
      </rPr>
      <t>2</t>
    </r>
  </si>
  <si>
    <r>
      <t>L</t>
    </r>
    <r>
      <rPr>
        <vertAlign val="subscript"/>
        <sz val="10"/>
        <rFont val="Arial"/>
        <family val="2"/>
      </rPr>
      <t>LE</t>
    </r>
  </si>
  <si>
    <t>deg</t>
  </si>
  <si>
    <t>l</t>
  </si>
  <si>
    <t>Calculations</t>
  </si>
  <si>
    <t>Sweep Angles</t>
  </si>
  <si>
    <t>b</t>
  </si>
  <si>
    <t>x/c</t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</si>
  <si>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  <family val="2"/>
      </rPr>
      <t>(deg)</t>
    </r>
  </si>
  <si>
    <t>LE</t>
  </si>
  <si>
    <r>
      <t>c</t>
    </r>
    <r>
      <rPr>
        <vertAlign val="subscript"/>
        <sz val="10"/>
        <rFont val="Arial"/>
        <family val="2"/>
      </rPr>
      <t>r</t>
    </r>
  </si>
  <si>
    <t>1/4C</t>
  </si>
  <si>
    <r>
      <t>c</t>
    </r>
    <r>
      <rPr>
        <vertAlign val="subscript"/>
        <sz val="10"/>
        <rFont val="Arial"/>
        <family val="2"/>
      </rPr>
      <t>t</t>
    </r>
  </si>
  <si>
    <t>TE</t>
  </si>
  <si>
    <t>Plotting:</t>
  </si>
  <si>
    <t>Spanwise View</t>
  </si>
  <si>
    <r>
      <t>AR</t>
    </r>
    <r>
      <rPr>
        <vertAlign val="subscript"/>
        <sz val="10"/>
        <rFont val="Arial"/>
        <family val="2"/>
      </rPr>
      <t>trap</t>
    </r>
  </si>
  <si>
    <r>
      <t>AR</t>
    </r>
    <r>
      <rPr>
        <vertAlign val="subscript"/>
        <sz val="10"/>
        <rFont val="Arial"/>
        <family val="2"/>
      </rPr>
      <t>ref</t>
    </r>
  </si>
  <si>
    <r>
      <t>S</t>
    </r>
    <r>
      <rPr>
        <vertAlign val="subscript"/>
        <sz val="10"/>
        <rFont val="Arial"/>
        <family val="2"/>
      </rPr>
      <t>trap</t>
    </r>
  </si>
  <si>
    <r>
      <t>S</t>
    </r>
    <r>
      <rPr>
        <vertAlign val="subscript"/>
        <sz val="10"/>
        <rFont val="Arial"/>
        <family val="2"/>
      </rPr>
      <t>ref</t>
    </r>
  </si>
  <si>
    <r>
      <t>y</t>
    </r>
    <r>
      <rPr>
        <vertAlign val="subscript"/>
        <sz val="10"/>
        <rFont val="Arial"/>
        <family val="2"/>
      </rPr>
      <t>mac</t>
    </r>
  </si>
  <si>
    <t>MAC</t>
  </si>
  <si>
    <t>x (ft)</t>
  </si>
  <si>
    <t>- y (ft)</t>
  </si>
  <si>
    <t xml:space="preserve"> + y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</si>
</sst>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4" fillId="0" borderId="1" xfId="0" applyNumberFormat="1" applyFont="1" applyBorder="1"/>
    <xf numFmtId="2" fontId="0" fillId="0" borderId="1" xfId="0" applyNumberFormat="1" applyBorder="1"/>
    <xf numFmtId="2" fontId="7" fillId="0" borderId="1" xfId="0" applyNumberFormat="1" applyFont="1" applyBorder="1"/>
    <xf numFmtId="164" fontId="0" fillId="0" borderId="1" xfId="0" applyNumberFormat="1" applyBorder="1"/>
    <xf numFmtId="0" fontId="1" fillId="0" borderId="0" xfId="0" applyFont="1"/>
    <xf numFmtId="1" fontId="4" fillId="2" borderId="1" xfId="0" applyNumberFormat="1" applyFont="1" applyFill="1" applyBorder="1"/>
    <xf numFmtId="164" fontId="2" fillId="2" borderId="1" xfId="0" applyNumberFormat="1" applyFont="1" applyFill="1" applyBorder="1"/>
    <xf numFmtId="2" fontId="4" fillId="0" borderId="1" xfId="0" applyNumberFormat="1" applyFont="1" applyBorder="1" applyAlignment="1">
      <alignment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3" xfId="0" applyNumberFormat="1" applyBorder="1"/>
    <xf numFmtId="164" fontId="0" fillId="2" borderId="1" xfId="0" applyNumberFormat="1" applyFill="1" applyBorder="1"/>
    <xf numFmtId="165" fontId="4" fillId="0" borderId="1" xfId="0" applyNumberFormat="1" applyFont="1" applyBorder="1"/>
    <xf numFmtId="165" fontId="2" fillId="0" borderId="1" xfId="0" applyNumberFormat="1" applyFont="1" applyBorder="1"/>
    <xf numFmtId="0" fontId="2" fillId="0" borderId="5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</cellXfs>
  <cellStyles count="2">
    <cellStyle name="Normal" xfId="0" builtinId="0"/>
    <cellStyle name="Normal 2" xfId="1" xr:uid="{3F27406A-4E7D-4EBF-B258-DE148D75991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Wing Plan View</a:t>
            </a:r>
          </a:p>
        </c:rich>
      </c:tx>
      <c:layout>
        <c:manualLayout>
          <c:xMode val="edge"/>
          <c:yMode val="edge"/>
          <c:x val="0.35475725652171675"/>
          <c:y val="5.80357074855048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5628142258248"/>
          <c:y val="0.13870608279228255"/>
          <c:w val="0.67497021567956184"/>
          <c:h val="0.7053571428571429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000066"/>
              </a:solidFill>
            </a:ln>
          </c:spPr>
          <c:marker>
            <c:symbol val="none"/>
          </c:marker>
          <c:xVal>
            <c:numRef>
              <c:f>WING!$B$13:$B$17</c:f>
              <c:numCache>
                <c:formatCode>0.00</c:formatCode>
                <c:ptCount val="5"/>
                <c:pt idx="0">
                  <c:v>0</c:v>
                </c:pt>
                <c:pt idx="1">
                  <c:v>20.125</c:v>
                </c:pt>
                <c:pt idx="2">
                  <c:v>29.245166020645115</c:v>
                </c:pt>
                <c:pt idx="3">
                  <c:v>23.120166020645115</c:v>
                </c:pt>
                <c:pt idx="4">
                  <c:v>0</c:v>
                </c:pt>
              </c:numCache>
            </c:numRef>
          </c:xVal>
          <c:yVal>
            <c:numRef>
              <c:f>WING!$D$13:$D$17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-37</c:v>
                </c:pt>
                <c:pt idx="3">
                  <c:v>-37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C-4CC3-BEF7-902ED61896C2}"/>
            </c:ext>
          </c:extLst>
        </c:ser>
        <c:ser>
          <c:idx val="0"/>
          <c:order val="1"/>
          <c:spPr>
            <a:ln w="25400">
              <a:solidFill>
                <a:srgbClr val="000066"/>
              </a:solidFill>
              <a:prstDash val="solid"/>
            </a:ln>
          </c:spPr>
          <c:marker>
            <c:symbol val="none"/>
          </c:marker>
          <c:xVal>
            <c:numRef>
              <c:f>WING!$B$13:$B$17</c:f>
              <c:numCache>
                <c:formatCode>0.00</c:formatCode>
                <c:ptCount val="5"/>
                <c:pt idx="0">
                  <c:v>0</c:v>
                </c:pt>
                <c:pt idx="1">
                  <c:v>20.125</c:v>
                </c:pt>
                <c:pt idx="2">
                  <c:v>29.245166020645115</c:v>
                </c:pt>
                <c:pt idx="3">
                  <c:v>23.120166020645115</c:v>
                </c:pt>
                <c:pt idx="4">
                  <c:v>0</c:v>
                </c:pt>
              </c:numCache>
            </c:numRef>
          </c:xVal>
          <c:yVal>
            <c:numRef>
              <c:f>WING!$C$13:$C$17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37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0-45D5-99A3-CDF0ACFF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7808"/>
        <c:axId val="1"/>
      </c:scatterChart>
      <c:valAx>
        <c:axId val="30860780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"/>
        <c:crossesAt val="-70"/>
        <c:crossBetween val="midCat"/>
        <c:majorUnit val="10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308607808"/>
        <c:crosses val="autoZero"/>
        <c:crossBetween val="midCat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1</xdr:row>
      <xdr:rowOff>38098</xdr:rowOff>
    </xdr:from>
    <xdr:to>
      <xdr:col>17</xdr:col>
      <xdr:colOff>238124</xdr:colOff>
      <xdr:row>52</xdr:row>
      <xdr:rowOff>47624</xdr:rowOff>
    </xdr:to>
    <xdr:graphicFrame macro="">
      <xdr:nvGraphicFramePr>
        <xdr:cNvPr id="1072" name="Chart 1">
          <a:extLst>
            <a:ext uri="{FF2B5EF4-FFF2-40B4-BE49-F238E27FC236}">
              <a16:creationId xmlns:a16="http://schemas.microsoft.com/office/drawing/2014/main" id="{3C3BEFEC-2B21-478D-88FB-F77C7E67D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B15" sqref="B15"/>
    </sheetView>
  </sheetViews>
  <sheetFormatPr defaultRowHeight="12.5" x14ac:dyDescent="0.25"/>
  <sheetData>
    <row r="1" spans="1:8" x14ac:dyDescent="0.25">
      <c r="A1" s="1"/>
      <c r="B1" s="1"/>
      <c r="C1" s="1"/>
      <c r="D1" s="1"/>
      <c r="E1" s="1"/>
      <c r="F1" s="1"/>
      <c r="G1" s="1"/>
    </row>
    <row r="2" spans="1:8" ht="13" x14ac:dyDescent="0.3">
      <c r="B2" s="2" t="s">
        <v>0</v>
      </c>
      <c r="C2" s="1"/>
      <c r="D2" s="1"/>
      <c r="E2" s="1"/>
      <c r="F2" s="2" t="s">
        <v>6</v>
      </c>
      <c r="G2" s="1"/>
    </row>
    <row r="3" spans="1:8" ht="15.5" x14ac:dyDescent="0.4">
      <c r="B3" s="3" t="s">
        <v>21</v>
      </c>
      <c r="C3" s="8">
        <v>950</v>
      </c>
      <c r="D3" s="10" t="s">
        <v>2</v>
      </c>
      <c r="F3" s="3" t="s">
        <v>20</v>
      </c>
      <c r="G3" s="6">
        <f>(C7+C6)*C4/2</f>
        <v>971.25</v>
      </c>
      <c r="H3" s="10" t="s">
        <v>2</v>
      </c>
    </row>
    <row r="4" spans="1:8" ht="15.5" x14ac:dyDescent="0.4">
      <c r="B4" s="4" t="s">
        <v>8</v>
      </c>
      <c r="C4" s="15">
        <v>74</v>
      </c>
      <c r="D4" s="4" t="s">
        <v>1</v>
      </c>
      <c r="F4" s="3" t="s">
        <v>19</v>
      </c>
      <c r="G4" s="16">
        <f>C4^2/C3</f>
        <v>5.7642105263157895</v>
      </c>
      <c r="H4" s="4"/>
    </row>
    <row r="5" spans="1:8" ht="15.5" x14ac:dyDescent="0.4">
      <c r="B5" s="5" t="s">
        <v>3</v>
      </c>
      <c r="C5" s="9">
        <v>32</v>
      </c>
      <c r="D5" s="4" t="s">
        <v>4</v>
      </c>
      <c r="E5" s="1"/>
      <c r="F5" s="3" t="s">
        <v>18</v>
      </c>
      <c r="G5" s="16">
        <f>C4^2/G3</f>
        <v>5.6380952380952385</v>
      </c>
      <c r="H5" s="4"/>
    </row>
    <row r="6" spans="1:8" ht="15.5" x14ac:dyDescent="0.4">
      <c r="B6" s="4" t="s">
        <v>14</v>
      </c>
      <c r="C6" s="15">
        <v>6.125</v>
      </c>
      <c r="D6" s="4" t="s">
        <v>1</v>
      </c>
      <c r="E6" s="1"/>
      <c r="F6" s="5" t="s">
        <v>5</v>
      </c>
      <c r="G6" s="17">
        <f>C6/C7</f>
        <v>0.30434782608695654</v>
      </c>
      <c r="H6" s="4"/>
    </row>
    <row r="7" spans="1:8" ht="15.5" x14ac:dyDescent="0.4">
      <c r="B7" s="4" t="s">
        <v>12</v>
      </c>
      <c r="C7" s="15">
        <v>20.125</v>
      </c>
      <c r="D7" s="4" t="s">
        <v>1</v>
      </c>
      <c r="E7" s="1"/>
      <c r="F7" s="3" t="s">
        <v>23</v>
      </c>
      <c r="G7" s="20">
        <f>(2*C7/3)*(1+G6+G6^2)/(1+G6)</f>
        <v>14.369444444444445</v>
      </c>
      <c r="H7" s="4" t="s">
        <v>1</v>
      </c>
    </row>
    <row r="8" spans="1:8" ht="15.5" x14ac:dyDescent="0.4">
      <c r="E8" s="1"/>
      <c r="F8" s="3" t="s">
        <v>22</v>
      </c>
      <c r="G8" s="6">
        <f>C4/6*(1+2*G6)/(1+G6)</f>
        <v>15.211111111111112</v>
      </c>
      <c r="H8" s="3" t="s">
        <v>1</v>
      </c>
    </row>
    <row r="9" spans="1:8" ht="13" x14ac:dyDescent="0.3">
      <c r="B9" s="7" t="s">
        <v>16</v>
      </c>
      <c r="E9" s="1"/>
    </row>
    <row r="10" spans="1:8" x14ac:dyDescent="0.25">
      <c r="E10" s="1"/>
    </row>
    <row r="11" spans="1:8" ht="13" x14ac:dyDescent="0.3">
      <c r="B11" s="7" t="s">
        <v>17</v>
      </c>
      <c r="E11" s="1"/>
      <c r="F11" s="2" t="s">
        <v>7</v>
      </c>
      <c r="G11" s="1"/>
      <c r="H11" s="1"/>
    </row>
    <row r="12" spans="1:8" ht="15.5" x14ac:dyDescent="0.4">
      <c r="B12" s="19" t="s">
        <v>24</v>
      </c>
      <c r="C12" s="18" t="s">
        <v>26</v>
      </c>
      <c r="D12" s="18" t="s">
        <v>25</v>
      </c>
      <c r="E12" s="1"/>
      <c r="F12" s="4"/>
      <c r="G12" s="4" t="s">
        <v>9</v>
      </c>
      <c r="H12" s="5" t="s">
        <v>10</v>
      </c>
    </row>
    <row r="13" spans="1:8" x14ac:dyDescent="0.25">
      <c r="B13" s="11">
        <v>0</v>
      </c>
      <c r="C13" s="12">
        <v>0</v>
      </c>
      <c r="D13" s="12">
        <f>-C13</f>
        <v>0</v>
      </c>
      <c r="E13" s="1"/>
      <c r="F13" s="4" t="s">
        <v>11</v>
      </c>
      <c r="G13" s="4">
        <v>0</v>
      </c>
      <c r="H13" s="6">
        <f>180*ATAN(TAN($C$5*PI()/180)-G13*(2*$C$7*(1-$G$6)/$C$4))/PI()</f>
        <v>32</v>
      </c>
    </row>
    <row r="14" spans="1:8" x14ac:dyDescent="0.25">
      <c r="B14" s="11">
        <f>C7</f>
        <v>20.125</v>
      </c>
      <c r="C14" s="12">
        <v>0</v>
      </c>
      <c r="D14" s="12">
        <f t="shared" ref="D14:D17" si="0">-C14</f>
        <v>0</v>
      </c>
      <c r="E14" s="1"/>
      <c r="F14" s="4" t="s">
        <v>13</v>
      </c>
      <c r="G14" s="4">
        <v>0.25</v>
      </c>
      <c r="H14" s="6">
        <f>180*ATAN(TAN($C$5*PI()/180)-G14*(2*$C$7*(1-$G$6)/$C$4))/PI()</f>
        <v>27.935878453353837</v>
      </c>
    </row>
    <row r="15" spans="1:8" x14ac:dyDescent="0.25">
      <c r="B15" s="11">
        <f>C7+(C4/2)*TAN(PI()*H15/180)</f>
        <v>29.245166020645115</v>
      </c>
      <c r="C15" s="12">
        <f>C4/2</f>
        <v>37</v>
      </c>
      <c r="D15" s="12">
        <f t="shared" si="0"/>
        <v>-37</v>
      </c>
      <c r="E15" s="1"/>
      <c r="F15" s="4" t="s">
        <v>15</v>
      </c>
      <c r="G15" s="4">
        <v>1</v>
      </c>
      <c r="H15" s="6">
        <f>180*ATAN(TAN($C$5*PI()/180)-G15*(2*$C$7*(1-$G$6)/$C$4))/PI()</f>
        <v>13.846861998897856</v>
      </c>
    </row>
    <row r="16" spans="1:8" x14ac:dyDescent="0.25">
      <c r="B16" s="11">
        <f>C4/2*TAN(PI()*H13/180)</f>
        <v>23.120166020645115</v>
      </c>
      <c r="C16" s="12">
        <f>C4/2</f>
        <v>37</v>
      </c>
      <c r="D16" s="12">
        <f t="shared" si="0"/>
        <v>-37</v>
      </c>
    </row>
    <row r="17" spans="2:4" x14ac:dyDescent="0.25">
      <c r="B17" s="14">
        <v>0</v>
      </c>
      <c r="C17" s="13">
        <v>0</v>
      </c>
      <c r="D17" s="13">
        <f t="shared" si="0"/>
        <v>0</v>
      </c>
    </row>
    <row r="23" spans="2:4" x14ac:dyDescent="0.25">
      <c r="D23" s="1"/>
    </row>
    <row r="24" spans="2:4" x14ac:dyDescent="0.25">
      <c r="D24" s="1"/>
    </row>
  </sheetData>
  <phoneticPr fontId="8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8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M. Nagib</dc:creator>
  <cp:lastModifiedBy>Melody Hatfield</cp:lastModifiedBy>
  <cp:lastPrinted>2001-08-01T04:02:03Z</cp:lastPrinted>
  <dcterms:created xsi:type="dcterms:W3CDTF">2002-08-27T17:52:41Z</dcterms:created>
  <dcterms:modified xsi:type="dcterms:W3CDTF">2023-04-15T20:53:21Z</dcterms:modified>
</cp:coreProperties>
</file>