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heng\Documents\天物盃\第九屆\"/>
    </mc:Choice>
  </mc:AlternateContent>
  <xr:revisionPtr revIDLastSave="0" documentId="13_ncr:1_{6987F372-A94C-4178-8C3C-67E402C9854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E6" i="1"/>
  <c r="D6" i="1"/>
  <c r="C6" i="1"/>
  <c r="A6" i="1"/>
  <c r="O2" i="1"/>
  <c r="G3" i="1"/>
  <c r="J3" i="1" s="1"/>
  <c r="G2" i="1"/>
  <c r="J2" i="1" s="1"/>
  <c r="N2" i="1" s="1"/>
  <c r="E3" i="1"/>
  <c r="E2" i="1"/>
  <c r="D3" i="1"/>
  <c r="F3" i="1" s="1"/>
  <c r="D2" i="1"/>
  <c r="F2" i="1" s="1"/>
  <c r="I3" i="1" l="1"/>
  <c r="H3" i="1"/>
  <c r="I2" i="1"/>
  <c r="M2" i="1" s="1"/>
  <c r="H2" i="1"/>
  <c r="L2" i="1" s="1"/>
</calcChain>
</file>

<file path=xl/sharedStrings.xml><?xml version="1.0" encoding="utf-8"?>
<sst xmlns="http://schemas.openxmlformats.org/spreadsheetml/2006/main" count="21" uniqueCount="21">
  <si>
    <t>Position 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</si>
  <si>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</si>
  <si>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</si>
  <si>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</si>
  <si>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theta (deg)</t>
    <phoneticPr fontId="1" type="noConversion"/>
  </si>
  <si>
    <t>phi (deg)</t>
    <phoneticPr fontId="1" type="noConversion"/>
  </si>
  <si>
    <t>Latitude</t>
    <phoneticPr fontId="1" type="noConversion"/>
  </si>
  <si>
    <t>Longitude</t>
    <phoneticPr fontId="1" type="noConversion"/>
  </si>
  <si>
    <t>phi (rad)</t>
    <phoneticPr fontId="1" type="noConversion"/>
  </si>
  <si>
    <t>theta (rad)</t>
    <phoneticPr fontId="1" type="noConversion"/>
  </si>
  <si>
    <t>Delta x</t>
    <phoneticPr fontId="1" type="noConversion"/>
  </si>
  <si>
    <t>Delta y</t>
    <phoneticPr fontId="1" type="noConversion"/>
  </si>
  <si>
    <t>Delta z</t>
    <phoneticPr fontId="1" type="noConversion"/>
  </si>
  <si>
    <t>Delta r</t>
    <phoneticPr fontId="1" type="noConversion"/>
  </si>
  <si>
    <t>Angle Opened (rad)</t>
    <phoneticPr fontId="1" type="noConversion"/>
  </si>
  <si>
    <t>a</t>
    <phoneticPr fontId="1" type="noConversion"/>
  </si>
  <si>
    <t>b</t>
    <phoneticPr fontId="1" type="noConversion"/>
  </si>
  <si>
    <t>pi ab</t>
    <phoneticPr fontId="1" type="noConversion"/>
  </si>
  <si>
    <t>half pi ab + triangle</t>
    <phoneticPr fontId="1" type="noConversion"/>
  </si>
  <si>
    <t>Area Ratio</t>
    <phoneticPr fontId="1" type="noConversion"/>
  </si>
  <si>
    <t>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</si>
</sst>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O2" sqref="O2"/>
    </sheetView>
  </sheetViews>
  <sheetFormatPr defaultRowHeight="15"/>
  <cols>
    <col min="1" max="1" width="22.640625" customWidth="1"/>
    <col min="2" max="2" width="12.92578125" customWidth="1"/>
    <col min="3" max="3" width="13" customWidth="1"/>
    <col min="6" max="7" width="10.7109375" bestFit="1" customWidth="1"/>
    <col min="8" max="8" width="11.35546875" bestFit="1" customWidth="1"/>
    <col min="9" max="10" width="10.7109375" bestFit="1" customWidth="1"/>
    <col min="12" max="15" width="10.7109375" bestFit="1" customWidth="1"/>
  </cols>
  <sheetData>
    <row r="1" spans="1:15">
      <c r="A1" t="s">
        <v>0</v>
      </c>
      <c r="B1" t="s">
        <v>6</v>
      </c>
      <c r="C1" t="s">
        <v>7</v>
      </c>
      <c r="D1" t="s">
        <v>5</v>
      </c>
      <c r="E1" t="s">
        <v>4</v>
      </c>
      <c r="F1" t="s">
        <v>8</v>
      </c>
      <c r="G1" t="s">
        <v>9</v>
      </c>
      <c r="H1" t="s">
        <v>1</v>
      </c>
      <c r="I1" t="s">
        <v>2</v>
      </c>
      <c r="J1" t="s">
        <v>3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2">
        <v>26.3</v>
      </c>
      <c r="C2" s="2">
        <v>50.3</v>
      </c>
      <c r="D2" s="2">
        <f>C2</f>
        <v>50.3</v>
      </c>
      <c r="E2" s="3">
        <f>90-B2</f>
        <v>63.7</v>
      </c>
      <c r="F2" s="1">
        <f>RADIANS(D2)</f>
        <v>0.87790061375314776</v>
      </c>
      <c r="G2" s="1">
        <f>RADIANS(E2)</f>
        <v>1.111774733520388</v>
      </c>
      <c r="H2" s="1">
        <f>COS(F2)*SIN(G2)</f>
        <v>0.5726466805683792</v>
      </c>
      <c r="I2" s="1">
        <f>SIN(F2)*SIN(G2)</f>
        <v>0.68975626064259843</v>
      </c>
      <c r="J2" s="1">
        <f>COS(G2)</f>
        <v>0.44307119082417962</v>
      </c>
      <c r="K2" s="1"/>
      <c r="L2" s="1">
        <f>ABS(H2-H3)</f>
        <v>1.0461911984859165</v>
      </c>
      <c r="M2" s="1">
        <f>ABS(I2-I3)</f>
        <v>8.2998159851724429E-2</v>
      </c>
      <c r="N2" s="1">
        <f>ABS(J2-J3)</f>
        <v>2.0452929083480176E-2</v>
      </c>
      <c r="O2" s="1">
        <f>SQRT(L2^2+M2^2+N2^2)</f>
        <v>1.0496775888987364</v>
      </c>
    </row>
    <row r="3" spans="1:15">
      <c r="A3">
        <v>2</v>
      </c>
      <c r="B3" s="2">
        <v>25</v>
      </c>
      <c r="C3" s="2">
        <v>121.5</v>
      </c>
      <c r="D3" s="2">
        <f>C3</f>
        <v>121.5</v>
      </c>
      <c r="E3" s="3">
        <f>90-B3</f>
        <v>65</v>
      </c>
      <c r="F3" s="1">
        <f>RADIANS(D3)</f>
        <v>2.1205750411731104</v>
      </c>
      <c r="G3" s="1">
        <f>RADIANS(E3)</f>
        <v>1.1344640137963142</v>
      </c>
      <c r="H3" s="1">
        <f>COS(F3)*SIN(G3)</f>
        <v>-0.47354451791753738</v>
      </c>
      <c r="I3" s="1">
        <f>SIN(F3)*SIN(G3)</f>
        <v>0.77275442049432286</v>
      </c>
      <c r="J3" s="1">
        <f>COS(G3)</f>
        <v>0.42261826174069944</v>
      </c>
      <c r="K3" s="1"/>
      <c r="L3" s="1"/>
      <c r="M3" s="1"/>
      <c r="N3" s="1"/>
      <c r="O3" s="1"/>
    </row>
    <row r="5" spans="1:1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</row>
    <row r="6" spans="1:15">
      <c r="A6">
        <f>2*ASIN(1.05/2/1)</f>
        <v>1.1054302261935665</v>
      </c>
      <c r="B6">
        <v>1</v>
      </c>
      <c r="C6">
        <f>SIN(A6/2)</f>
        <v>0.52500000000000002</v>
      </c>
      <c r="D6">
        <f>PI()*B6*C6</f>
        <v>1.6493361431346414</v>
      </c>
      <c r="E6">
        <f>0.5*D6+0.5*B6*B6*SIN(A6)</f>
        <v>1.2714967404942372</v>
      </c>
      <c r="F6">
        <f>E6/PI()/B6^2</f>
        <v>0.4047299827497815</v>
      </c>
      <c r="G6">
        <f>F6*85</f>
        <v>34.402048533731431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Cheng-You Ho</dc:creator>
  <cp:lastModifiedBy>Cheng-You Ho</cp:lastModifiedBy>
  <dcterms:created xsi:type="dcterms:W3CDTF">2015-06-05T18:19:34Z</dcterms:created>
  <dcterms:modified xsi:type="dcterms:W3CDTF">2025-08-02T12:23:01Z</dcterms:modified>
</cp:coreProperties>
</file>