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cheng\Documents\星團科展\Python\"/>
    </mc:Choice>
  </mc:AlternateContent>
  <xr:revisionPtr revIDLastSave="0" documentId="13_ncr:1_{3C1C5BBB-5368-4D7A-99A4-8E76D76A9422}" xr6:coauthVersionLast="47" xr6:coauthVersionMax="47" xr10:uidLastSave="{00000000-0000-0000-0000-000000000000}"/>
  <bookViews>
    <workbookView xWindow="-98" yWindow="-98" windowWidth="21795" windowHeight="12975" firstSheet="5" activeTab="10" xr2:uid="{00000000-000D-0000-FFFF-FFFF00000000}"/>
  </bookViews>
  <sheets>
    <sheet name="Raw" sheetId="1" r:id="rId1"/>
    <sheet name="Filter by FeH Age" sheetId="2" r:id="rId2"/>
    <sheet name="Cleaned" sheetId="3" r:id="rId3"/>
    <sheet name="Useful" sheetId="4" r:id="rId4"/>
    <sheet name="FindClusterDim" sheetId="5" r:id="rId5"/>
    <sheet name="Filtered" sheetId="6" r:id="rId6"/>
    <sheet name="RRppm" sheetId="7" r:id="rId7"/>
    <sheet name="RRppm_backup" sheetId="8" r:id="rId8"/>
    <sheet name="Final Data" sheetId="9" r:id="rId9"/>
    <sheet name="Data Analysis" sheetId="10" r:id="rId10"/>
    <sheet name="NoIsochrone" sheetId="11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7" i="11" l="1"/>
  <c r="C57" i="11"/>
  <c r="U56" i="11"/>
  <c r="T56" i="11"/>
  <c r="S56" i="11"/>
  <c r="R56" i="11"/>
  <c r="G56" i="11" s="1"/>
  <c r="P56" i="11"/>
  <c r="E56" i="11"/>
  <c r="C56" i="11"/>
  <c r="U55" i="11"/>
  <c r="T55" i="11"/>
  <c r="S55" i="11"/>
  <c r="R55" i="11"/>
  <c r="P55" i="11"/>
  <c r="G55" i="11"/>
  <c r="E55" i="11"/>
  <c r="C55" i="11"/>
  <c r="U54" i="11"/>
  <c r="T54" i="11"/>
  <c r="S54" i="11"/>
  <c r="R54" i="11"/>
  <c r="G54" i="11" s="1"/>
  <c r="P54" i="11"/>
  <c r="E54" i="11"/>
  <c r="C54" i="11"/>
  <c r="U53" i="11"/>
  <c r="T53" i="11"/>
  <c r="S53" i="11"/>
  <c r="R53" i="11"/>
  <c r="P53" i="11"/>
  <c r="G53" i="11"/>
  <c r="E53" i="11"/>
  <c r="C53" i="11"/>
  <c r="U52" i="11"/>
  <c r="T52" i="11"/>
  <c r="S52" i="11"/>
  <c r="R52" i="11"/>
  <c r="G52" i="11" s="1"/>
  <c r="P52" i="11"/>
  <c r="E52" i="11"/>
  <c r="C52" i="11"/>
  <c r="U51" i="11"/>
  <c r="T51" i="11"/>
  <c r="S51" i="11"/>
  <c r="R51" i="11"/>
  <c r="P51" i="11"/>
  <c r="G51" i="11"/>
  <c r="E51" i="11"/>
  <c r="C51" i="11"/>
  <c r="U50" i="11"/>
  <c r="T50" i="11"/>
  <c r="S50" i="11"/>
  <c r="R50" i="11"/>
  <c r="G50" i="11" s="1"/>
  <c r="P50" i="11"/>
  <c r="E50" i="11"/>
  <c r="C50" i="11"/>
  <c r="U49" i="11"/>
  <c r="T49" i="11"/>
  <c r="S49" i="11"/>
  <c r="R49" i="11"/>
  <c r="P49" i="11"/>
  <c r="G49" i="11"/>
  <c r="E49" i="11"/>
  <c r="C49" i="11"/>
  <c r="U48" i="11"/>
  <c r="T48" i="11"/>
  <c r="S48" i="11"/>
  <c r="R48" i="11"/>
  <c r="G48" i="11" s="1"/>
  <c r="P48" i="11"/>
  <c r="E48" i="11"/>
  <c r="C48" i="11"/>
  <c r="U47" i="11"/>
  <c r="T47" i="11"/>
  <c r="S47" i="11"/>
  <c r="R47" i="11"/>
  <c r="P47" i="11"/>
  <c r="G47" i="11"/>
  <c r="E47" i="11"/>
  <c r="C47" i="11"/>
  <c r="U46" i="11"/>
  <c r="T46" i="11"/>
  <c r="S46" i="11"/>
  <c r="R46" i="11"/>
  <c r="G46" i="11" s="1"/>
  <c r="P46" i="11"/>
  <c r="E46" i="11"/>
  <c r="C46" i="11"/>
  <c r="U45" i="11"/>
  <c r="T45" i="11"/>
  <c r="S45" i="11"/>
  <c r="R45" i="11"/>
  <c r="P45" i="11"/>
  <c r="G45" i="11"/>
  <c r="E45" i="11"/>
  <c r="C45" i="11"/>
  <c r="U44" i="11"/>
  <c r="T44" i="11"/>
  <c r="S44" i="11"/>
  <c r="R44" i="11"/>
  <c r="G44" i="11" s="1"/>
  <c r="P44" i="11"/>
  <c r="E44" i="11"/>
  <c r="C44" i="11"/>
  <c r="U43" i="11"/>
  <c r="T43" i="11"/>
  <c r="S43" i="11"/>
  <c r="R43" i="11"/>
  <c r="P43" i="11"/>
  <c r="G43" i="11"/>
  <c r="E43" i="11"/>
  <c r="C43" i="11"/>
  <c r="U42" i="11"/>
  <c r="T42" i="11"/>
  <c r="S42" i="11"/>
  <c r="R42" i="11"/>
  <c r="G42" i="11" s="1"/>
  <c r="P42" i="11"/>
  <c r="E42" i="11"/>
  <c r="C42" i="11"/>
  <c r="U41" i="11"/>
  <c r="T41" i="11"/>
  <c r="S41" i="11"/>
  <c r="R41" i="11"/>
  <c r="P41" i="11"/>
  <c r="G41" i="11"/>
  <c r="E41" i="11"/>
  <c r="C41" i="11"/>
  <c r="U40" i="11"/>
  <c r="T40" i="11"/>
  <c r="S40" i="11"/>
  <c r="R40" i="11"/>
  <c r="G40" i="11" s="1"/>
  <c r="P40" i="11"/>
  <c r="E40" i="11"/>
  <c r="C40" i="11"/>
  <c r="U39" i="11"/>
  <c r="T39" i="11"/>
  <c r="S39" i="11"/>
  <c r="R39" i="11"/>
  <c r="P39" i="11"/>
  <c r="G39" i="11"/>
  <c r="E39" i="11"/>
  <c r="C39" i="11"/>
  <c r="U38" i="11"/>
  <c r="T38" i="11"/>
  <c r="S38" i="11"/>
  <c r="R38" i="11"/>
  <c r="G38" i="11" s="1"/>
  <c r="P38" i="11"/>
  <c r="E38" i="11"/>
  <c r="C38" i="11"/>
  <c r="U37" i="11"/>
  <c r="T37" i="11"/>
  <c r="S37" i="11"/>
  <c r="R37" i="11"/>
  <c r="P37" i="11"/>
  <c r="G37" i="11"/>
  <c r="E37" i="11"/>
  <c r="C37" i="11"/>
  <c r="U36" i="11"/>
  <c r="T36" i="11"/>
  <c r="S36" i="11"/>
  <c r="R36" i="11"/>
  <c r="G36" i="11" s="1"/>
  <c r="P36" i="11"/>
  <c r="E36" i="11"/>
  <c r="C36" i="11"/>
  <c r="U35" i="11"/>
  <c r="T35" i="11"/>
  <c r="S35" i="11"/>
  <c r="R35" i="11"/>
  <c r="P35" i="11"/>
  <c r="G35" i="11"/>
  <c r="E35" i="11"/>
  <c r="C35" i="11"/>
  <c r="U34" i="11"/>
  <c r="T34" i="11"/>
  <c r="S34" i="11"/>
  <c r="R34" i="11"/>
  <c r="G34" i="11" s="1"/>
  <c r="P34" i="11"/>
  <c r="E34" i="11"/>
  <c r="C34" i="11"/>
  <c r="U33" i="11"/>
  <c r="T33" i="11"/>
  <c r="S33" i="11"/>
  <c r="R33" i="11"/>
  <c r="P33" i="11"/>
  <c r="G33" i="11"/>
  <c r="E33" i="11"/>
  <c r="C33" i="11"/>
  <c r="U32" i="11"/>
  <c r="T32" i="11"/>
  <c r="S32" i="11"/>
  <c r="R32" i="11"/>
  <c r="G32" i="11" s="1"/>
  <c r="P32" i="11"/>
  <c r="E32" i="11"/>
  <c r="C32" i="11"/>
  <c r="U31" i="11"/>
  <c r="T31" i="11"/>
  <c r="S31" i="11"/>
  <c r="R31" i="11"/>
  <c r="P31" i="11"/>
  <c r="G31" i="11"/>
  <c r="E31" i="11"/>
  <c r="C31" i="11"/>
  <c r="U30" i="11"/>
  <c r="T30" i="11"/>
  <c r="S30" i="11"/>
  <c r="R30" i="11"/>
  <c r="G30" i="11" s="1"/>
  <c r="P30" i="11"/>
  <c r="E30" i="11"/>
  <c r="C30" i="11"/>
  <c r="U29" i="11"/>
  <c r="R29" i="11"/>
  <c r="S29" i="11" s="1"/>
  <c r="P29" i="11"/>
  <c r="E29" i="11"/>
  <c r="C29" i="11"/>
  <c r="U28" i="11"/>
  <c r="R28" i="11"/>
  <c r="S28" i="11" s="1"/>
  <c r="P28" i="11"/>
  <c r="E28" i="11"/>
  <c r="C28" i="11"/>
  <c r="U27" i="11"/>
  <c r="R27" i="11"/>
  <c r="S27" i="11" s="1"/>
  <c r="P27" i="11"/>
  <c r="G27" i="11"/>
  <c r="E27" i="11"/>
  <c r="C27" i="11"/>
  <c r="U26" i="11"/>
  <c r="R26" i="11"/>
  <c r="S26" i="11" s="1"/>
  <c r="P26" i="11"/>
  <c r="E26" i="11"/>
  <c r="C26" i="11"/>
  <c r="U25" i="11"/>
  <c r="T25" i="11"/>
  <c r="S25" i="11"/>
  <c r="R25" i="11"/>
  <c r="P25" i="11"/>
  <c r="G25" i="11"/>
  <c r="E25" i="11"/>
  <c r="C25" i="11"/>
  <c r="U24" i="11"/>
  <c r="S24" i="11"/>
  <c r="R24" i="11"/>
  <c r="P24" i="11"/>
  <c r="G24" i="11"/>
  <c r="E24" i="11"/>
  <c r="C24" i="11"/>
  <c r="U23" i="11"/>
  <c r="S23" i="11"/>
  <c r="R23" i="11"/>
  <c r="G23" i="11" s="1"/>
  <c r="P23" i="11"/>
  <c r="E23" i="11"/>
  <c r="C23" i="11"/>
  <c r="U22" i="11"/>
  <c r="R22" i="11"/>
  <c r="G22" i="11" s="1"/>
  <c r="P22" i="11"/>
  <c r="E22" i="11"/>
  <c r="C22" i="11"/>
  <c r="U21" i="11"/>
  <c r="S21" i="11"/>
  <c r="R21" i="11"/>
  <c r="G21" i="11" s="1"/>
  <c r="P21" i="11"/>
  <c r="E21" i="11"/>
  <c r="C21" i="11"/>
  <c r="U20" i="11"/>
  <c r="R20" i="11"/>
  <c r="S20" i="11" s="1"/>
  <c r="P20" i="11"/>
  <c r="E20" i="11"/>
  <c r="C20" i="11"/>
  <c r="U19" i="11"/>
  <c r="R19" i="11"/>
  <c r="S19" i="11" s="1"/>
  <c r="P19" i="11"/>
  <c r="E19" i="11"/>
  <c r="C19" i="11"/>
  <c r="U18" i="11"/>
  <c r="R18" i="11"/>
  <c r="S18" i="11" s="1"/>
  <c r="P18" i="11"/>
  <c r="G18" i="11"/>
  <c r="E18" i="11"/>
  <c r="C18" i="11"/>
  <c r="U17" i="11"/>
  <c r="T17" i="11"/>
  <c r="S17" i="11"/>
  <c r="R17" i="11"/>
  <c r="G17" i="11" s="1"/>
  <c r="P17" i="11"/>
  <c r="E17" i="11"/>
  <c r="C17" i="11"/>
  <c r="U16" i="11"/>
  <c r="T16" i="11"/>
  <c r="R16" i="11"/>
  <c r="S16" i="11" s="1"/>
  <c r="P16" i="11"/>
  <c r="G16" i="11"/>
  <c r="E16" i="11"/>
  <c r="C16" i="11"/>
  <c r="U15" i="11"/>
  <c r="R15" i="11"/>
  <c r="S15" i="11" s="1"/>
  <c r="P15" i="11"/>
  <c r="E15" i="11"/>
  <c r="C15" i="11"/>
  <c r="U14" i="11"/>
  <c r="R14" i="11"/>
  <c r="S14" i="11" s="1"/>
  <c r="P14" i="11"/>
  <c r="G14" i="11"/>
  <c r="E14" i="11"/>
  <c r="C14" i="11"/>
  <c r="U13" i="11"/>
  <c r="R13" i="11"/>
  <c r="S13" i="11" s="1"/>
  <c r="P13" i="11"/>
  <c r="G13" i="11"/>
  <c r="E13" i="11"/>
  <c r="C13" i="11"/>
  <c r="U12" i="11"/>
  <c r="R12" i="11"/>
  <c r="S12" i="11" s="1"/>
  <c r="P12" i="11"/>
  <c r="G12" i="11"/>
  <c r="E12" i="11"/>
  <c r="C12" i="11"/>
  <c r="U11" i="11"/>
  <c r="S11" i="11"/>
  <c r="R11" i="11"/>
  <c r="P11" i="11"/>
  <c r="G11" i="11"/>
  <c r="E11" i="11"/>
  <c r="C11" i="11"/>
  <c r="U10" i="11"/>
  <c r="S10" i="11"/>
  <c r="R10" i="11"/>
  <c r="P10" i="11"/>
  <c r="G10" i="11"/>
  <c r="E10" i="11"/>
  <c r="C10" i="11"/>
  <c r="U9" i="11"/>
  <c r="R9" i="11"/>
  <c r="S9" i="11" s="1"/>
  <c r="P9" i="11"/>
  <c r="E9" i="11"/>
  <c r="C9" i="11"/>
  <c r="U8" i="11"/>
  <c r="S8" i="11"/>
  <c r="R8" i="11"/>
  <c r="G8" i="11" s="1"/>
  <c r="P8" i="11"/>
  <c r="E8" i="11"/>
  <c r="C8" i="11"/>
  <c r="U7" i="11"/>
  <c r="S7" i="11"/>
  <c r="R7" i="11"/>
  <c r="P7" i="11"/>
  <c r="G7" i="11"/>
  <c r="E7" i="11"/>
  <c r="C7" i="11"/>
  <c r="U6" i="11"/>
  <c r="S6" i="11"/>
  <c r="R6" i="11"/>
  <c r="P6" i="11"/>
  <c r="G6" i="11"/>
  <c r="E6" i="11"/>
  <c r="C6" i="11"/>
  <c r="U5" i="11"/>
  <c r="R5" i="11"/>
  <c r="S5" i="11" s="1"/>
  <c r="P5" i="11"/>
  <c r="E5" i="11"/>
  <c r="C5" i="11"/>
  <c r="U4" i="11"/>
  <c r="R4" i="11"/>
  <c r="G4" i="11" s="1"/>
  <c r="P4" i="11"/>
  <c r="E4" i="11"/>
  <c r="C4" i="11"/>
  <c r="U3" i="11"/>
  <c r="S3" i="11"/>
  <c r="R3" i="11"/>
  <c r="P3" i="11"/>
  <c r="G3" i="11"/>
  <c r="E3" i="11"/>
  <c r="C3" i="11"/>
  <c r="U2" i="11"/>
  <c r="R2" i="11"/>
  <c r="S2" i="11" s="1"/>
  <c r="P2" i="11"/>
  <c r="E2" i="11"/>
  <c r="C2" i="11"/>
  <c r="T60" i="9"/>
  <c r="S60" i="9"/>
  <c r="R60" i="9"/>
  <c r="G60" i="9" s="1"/>
  <c r="P60" i="9"/>
  <c r="T59" i="9"/>
  <c r="S59" i="9"/>
  <c r="R59" i="9"/>
  <c r="P59" i="9"/>
  <c r="G59" i="9"/>
  <c r="T58" i="9"/>
  <c r="S58" i="9"/>
  <c r="R58" i="9"/>
  <c r="P58" i="9"/>
  <c r="G58" i="9"/>
  <c r="T57" i="9"/>
  <c r="S57" i="9"/>
  <c r="R57" i="9"/>
  <c r="G57" i="9" s="1"/>
  <c r="P57" i="9"/>
  <c r="E57" i="9"/>
  <c r="C57" i="9"/>
  <c r="T56" i="9"/>
  <c r="S56" i="9"/>
  <c r="R56" i="9"/>
  <c r="P56" i="9"/>
  <c r="G56" i="9"/>
  <c r="E56" i="9"/>
  <c r="C56" i="9"/>
  <c r="T55" i="9"/>
  <c r="S55" i="9"/>
  <c r="R55" i="9"/>
  <c r="P55" i="9"/>
  <c r="G55" i="9"/>
  <c r="E55" i="9"/>
  <c r="C55" i="9"/>
  <c r="T54" i="9"/>
  <c r="S54" i="9"/>
  <c r="R54" i="9"/>
  <c r="G54" i="9" s="1"/>
  <c r="P54" i="9"/>
  <c r="E54" i="9"/>
  <c r="C54" i="9"/>
  <c r="T53" i="9"/>
  <c r="S53" i="9"/>
  <c r="R53" i="9"/>
  <c r="G53" i="9" s="1"/>
  <c r="P53" i="9"/>
  <c r="E53" i="9"/>
  <c r="C53" i="9"/>
  <c r="T52" i="9"/>
  <c r="S52" i="9"/>
  <c r="R52" i="9"/>
  <c r="P52" i="9"/>
  <c r="G52" i="9"/>
  <c r="E52" i="9"/>
  <c r="C52" i="9"/>
  <c r="T51" i="9"/>
  <c r="S51" i="9"/>
  <c r="R51" i="9"/>
  <c r="G51" i="9" s="1"/>
  <c r="P51" i="9"/>
  <c r="E51" i="9"/>
  <c r="C51" i="9"/>
  <c r="T50" i="9"/>
  <c r="S50" i="9"/>
  <c r="R50" i="9"/>
  <c r="G50" i="9" s="1"/>
  <c r="P50" i="9"/>
  <c r="E50" i="9"/>
  <c r="C50" i="9"/>
  <c r="T49" i="9"/>
  <c r="S49" i="9"/>
  <c r="R49" i="9"/>
  <c r="P49" i="9"/>
  <c r="G49" i="9"/>
  <c r="E49" i="9"/>
  <c r="C49" i="9"/>
  <c r="T48" i="9"/>
  <c r="S48" i="9"/>
  <c r="R48" i="9"/>
  <c r="G48" i="9" s="1"/>
  <c r="P48" i="9"/>
  <c r="E48" i="9"/>
  <c r="C48" i="9"/>
  <c r="T47" i="9"/>
  <c r="S47" i="9"/>
  <c r="R47" i="9"/>
  <c r="P47" i="9"/>
  <c r="G47" i="9"/>
  <c r="E47" i="9"/>
  <c r="C47" i="9"/>
  <c r="T46" i="9"/>
  <c r="S46" i="9"/>
  <c r="R46" i="9"/>
  <c r="P46" i="9"/>
  <c r="G46" i="9"/>
  <c r="E46" i="9"/>
  <c r="C46" i="9"/>
  <c r="T45" i="9"/>
  <c r="S45" i="9"/>
  <c r="R45" i="9"/>
  <c r="P45" i="9"/>
  <c r="G45" i="9"/>
  <c r="E45" i="9"/>
  <c r="C45" i="9"/>
  <c r="T44" i="9"/>
  <c r="S44" i="9"/>
  <c r="R44" i="9"/>
  <c r="P44" i="9"/>
  <c r="G44" i="9"/>
  <c r="E44" i="9"/>
  <c r="C44" i="9"/>
  <c r="T43" i="9"/>
  <c r="S43" i="9"/>
  <c r="R43" i="9"/>
  <c r="P43" i="9"/>
  <c r="G43" i="9"/>
  <c r="E43" i="9"/>
  <c r="C43" i="9"/>
  <c r="T42" i="9"/>
  <c r="S42" i="9"/>
  <c r="R42" i="9"/>
  <c r="G42" i="9" s="1"/>
  <c r="P42" i="9"/>
  <c r="E42" i="9"/>
  <c r="C42" i="9"/>
  <c r="T41" i="9"/>
  <c r="S41" i="9"/>
  <c r="R41" i="9"/>
  <c r="G41" i="9" s="1"/>
  <c r="P41" i="9"/>
  <c r="E41" i="9"/>
  <c r="C41" i="9"/>
  <c r="T40" i="9"/>
  <c r="S40" i="9"/>
  <c r="R40" i="9"/>
  <c r="P40" i="9"/>
  <c r="G40" i="9"/>
  <c r="E40" i="9"/>
  <c r="C40" i="9"/>
  <c r="T39" i="9"/>
  <c r="S39" i="9"/>
  <c r="R39" i="9"/>
  <c r="P39" i="9"/>
  <c r="G39" i="9"/>
  <c r="E39" i="9"/>
  <c r="C39" i="9"/>
  <c r="T38" i="9"/>
  <c r="S38" i="9"/>
  <c r="R38" i="9"/>
  <c r="G38" i="9" s="1"/>
  <c r="P38" i="9"/>
  <c r="E38" i="9"/>
  <c r="C38" i="9"/>
  <c r="T37" i="9"/>
  <c r="S37" i="9"/>
  <c r="R37" i="9"/>
  <c r="G37" i="9" s="1"/>
  <c r="P37" i="9"/>
  <c r="E37" i="9"/>
  <c r="C37" i="9"/>
  <c r="T36" i="9"/>
  <c r="S36" i="9"/>
  <c r="R36" i="9"/>
  <c r="P36" i="9"/>
  <c r="G36" i="9"/>
  <c r="E36" i="9"/>
  <c r="C36" i="9"/>
  <c r="T35" i="9"/>
  <c r="S35" i="9"/>
  <c r="R35" i="9"/>
  <c r="G35" i="9" s="1"/>
  <c r="P35" i="9"/>
  <c r="E35" i="9"/>
  <c r="C35" i="9"/>
  <c r="T34" i="9"/>
  <c r="S34" i="9"/>
  <c r="R34" i="9"/>
  <c r="G34" i="9" s="1"/>
  <c r="P34" i="9"/>
  <c r="E34" i="9"/>
  <c r="C34" i="9"/>
  <c r="T33" i="9"/>
  <c r="S33" i="9"/>
  <c r="R33" i="9"/>
  <c r="P33" i="9"/>
  <c r="G33" i="9"/>
  <c r="E33" i="9"/>
  <c r="C33" i="9"/>
  <c r="T32" i="9"/>
  <c r="S32" i="9"/>
  <c r="R32" i="9"/>
  <c r="G32" i="9" s="1"/>
  <c r="P32" i="9"/>
  <c r="E32" i="9"/>
  <c r="C32" i="9"/>
  <c r="T31" i="9"/>
  <c r="S31" i="9"/>
  <c r="R31" i="9"/>
  <c r="P31" i="9"/>
  <c r="G31" i="9"/>
  <c r="E31" i="9"/>
  <c r="C31" i="9"/>
  <c r="T30" i="9"/>
  <c r="S30" i="9"/>
  <c r="R30" i="9"/>
  <c r="P30" i="9"/>
  <c r="G30" i="9"/>
  <c r="E30" i="9"/>
  <c r="C30" i="9"/>
  <c r="T29" i="9"/>
  <c r="R29" i="9"/>
  <c r="P29" i="9"/>
  <c r="G29" i="9"/>
  <c r="E29" i="9"/>
  <c r="C29" i="9"/>
  <c r="T28" i="9"/>
  <c r="R28" i="9"/>
  <c r="G28" i="9" s="1"/>
  <c r="P28" i="9"/>
  <c r="E28" i="9"/>
  <c r="C28" i="9"/>
  <c r="T27" i="9"/>
  <c r="R27" i="9"/>
  <c r="G27" i="9" s="1"/>
  <c r="P27" i="9"/>
  <c r="E27" i="9"/>
  <c r="C27" i="9"/>
  <c r="T26" i="9"/>
  <c r="R26" i="9"/>
  <c r="G26" i="9" s="1"/>
  <c r="P26" i="9"/>
  <c r="E26" i="9"/>
  <c r="C26" i="9"/>
  <c r="T25" i="9"/>
  <c r="S25" i="9"/>
  <c r="R25" i="9"/>
  <c r="G25" i="9" s="1"/>
  <c r="P25" i="9"/>
  <c r="E25" i="9"/>
  <c r="C25" i="9"/>
  <c r="T24" i="9"/>
  <c r="R24" i="9"/>
  <c r="P24" i="9"/>
  <c r="G24" i="9"/>
  <c r="E24" i="9"/>
  <c r="C24" i="9"/>
  <c r="T23" i="9"/>
  <c r="R23" i="9"/>
  <c r="P23" i="9"/>
  <c r="G23" i="9"/>
  <c r="E23" i="9"/>
  <c r="C23" i="9"/>
  <c r="T22" i="9"/>
  <c r="R22" i="9"/>
  <c r="P22" i="9"/>
  <c r="G22" i="9"/>
  <c r="E22" i="9"/>
  <c r="C22" i="9"/>
  <c r="T21" i="9"/>
  <c r="R21" i="9"/>
  <c r="P21" i="9"/>
  <c r="G21" i="9"/>
  <c r="E21" i="9"/>
  <c r="C21" i="9"/>
  <c r="T20" i="9"/>
  <c r="R20" i="9"/>
  <c r="G20" i="9" s="1"/>
  <c r="P20" i="9"/>
  <c r="E20" i="9"/>
  <c r="C20" i="9"/>
  <c r="T19" i="9"/>
  <c r="R19" i="9"/>
  <c r="G19" i="9" s="1"/>
  <c r="P19" i="9"/>
  <c r="E19" i="9"/>
  <c r="C19" i="9"/>
  <c r="T18" i="9"/>
  <c r="R18" i="9"/>
  <c r="P18" i="9"/>
  <c r="G18" i="9"/>
  <c r="E18" i="9"/>
  <c r="C18" i="9"/>
  <c r="T17" i="9"/>
  <c r="S17" i="9"/>
  <c r="R17" i="9"/>
  <c r="P17" i="9"/>
  <c r="G17" i="9"/>
  <c r="E17" i="9"/>
  <c r="C17" i="9"/>
  <c r="T16" i="9"/>
  <c r="S16" i="9"/>
  <c r="R16" i="9"/>
  <c r="P16" i="9"/>
  <c r="G16" i="9"/>
  <c r="E16" i="9"/>
  <c r="C16" i="9"/>
  <c r="T15" i="9"/>
  <c r="R15" i="9"/>
  <c r="G15" i="9" s="1"/>
  <c r="P15" i="9"/>
  <c r="E15" i="9"/>
  <c r="C15" i="9"/>
  <c r="T14" i="9"/>
  <c r="R14" i="9"/>
  <c r="G14" i="9" s="1"/>
  <c r="P14" i="9"/>
  <c r="E14" i="9"/>
  <c r="C14" i="9"/>
  <c r="T13" i="9"/>
  <c r="R13" i="9"/>
  <c r="P13" i="9"/>
  <c r="G13" i="9"/>
  <c r="E13" i="9"/>
  <c r="C13" i="9"/>
  <c r="T12" i="9"/>
  <c r="R12" i="9"/>
  <c r="G12" i="9" s="1"/>
  <c r="P12" i="9"/>
  <c r="E12" i="9"/>
  <c r="C12" i="9"/>
  <c r="T11" i="9"/>
  <c r="R11" i="9"/>
  <c r="P11" i="9"/>
  <c r="G11" i="9"/>
  <c r="E11" i="9"/>
  <c r="C11" i="9"/>
  <c r="T10" i="9"/>
  <c r="R10" i="9"/>
  <c r="P10" i="9"/>
  <c r="G10" i="9"/>
  <c r="E10" i="9"/>
  <c r="C10" i="9"/>
  <c r="T9" i="9"/>
  <c r="R9" i="9"/>
  <c r="P9" i="9"/>
  <c r="G9" i="9"/>
  <c r="E9" i="9"/>
  <c r="C9" i="9"/>
  <c r="T8" i="9"/>
  <c r="R8" i="9"/>
  <c r="P8" i="9"/>
  <c r="G8" i="9"/>
  <c r="E8" i="9"/>
  <c r="C8" i="9"/>
  <c r="T7" i="9"/>
  <c r="R7" i="9"/>
  <c r="G7" i="9" s="1"/>
  <c r="P7" i="9"/>
  <c r="E7" i="9"/>
  <c r="C7" i="9"/>
  <c r="T6" i="9"/>
  <c r="R6" i="9"/>
  <c r="G6" i="9" s="1"/>
  <c r="P6" i="9"/>
  <c r="E6" i="9"/>
  <c r="C6" i="9"/>
  <c r="T5" i="9"/>
  <c r="R5" i="9"/>
  <c r="P5" i="9"/>
  <c r="G5" i="9"/>
  <c r="E5" i="9"/>
  <c r="C5" i="9"/>
  <c r="T4" i="9"/>
  <c r="R4" i="9"/>
  <c r="G4" i="9" s="1"/>
  <c r="P4" i="9"/>
  <c r="E4" i="9"/>
  <c r="C4" i="9"/>
  <c r="T3" i="9"/>
  <c r="R3" i="9"/>
  <c r="P3" i="9"/>
  <c r="G3" i="9"/>
  <c r="E3" i="9"/>
  <c r="C3" i="9"/>
  <c r="T2" i="9"/>
  <c r="R2" i="9"/>
  <c r="P2" i="9"/>
  <c r="G2" i="9"/>
  <c r="E2" i="9"/>
  <c r="C2" i="9"/>
  <c r="Q63" i="7"/>
  <c r="O63" i="7"/>
  <c r="M63" i="7"/>
  <c r="Q62" i="7"/>
  <c r="O62" i="7"/>
  <c r="M62" i="7"/>
  <c r="Q61" i="7"/>
  <c r="O61" i="7"/>
  <c r="M61" i="7"/>
  <c r="Q60" i="7"/>
  <c r="O60" i="7"/>
  <c r="M60" i="7"/>
  <c r="Q59" i="7"/>
  <c r="O59" i="7"/>
  <c r="M59" i="7"/>
  <c r="Q58" i="7"/>
  <c r="O58" i="7"/>
  <c r="M58" i="7"/>
  <c r="Q57" i="7"/>
  <c r="O57" i="7"/>
  <c r="M57" i="7"/>
  <c r="Q56" i="7"/>
  <c r="O56" i="7"/>
  <c r="M56" i="7"/>
  <c r="Q55" i="7"/>
  <c r="O55" i="7"/>
  <c r="M55" i="7"/>
  <c r="Q54" i="7"/>
  <c r="O54" i="7"/>
  <c r="M54" i="7"/>
  <c r="Q53" i="7"/>
  <c r="O53" i="7"/>
  <c r="M53" i="7"/>
  <c r="Q52" i="7"/>
  <c r="O52" i="7"/>
  <c r="M52" i="7"/>
  <c r="Q51" i="7"/>
  <c r="O51" i="7"/>
  <c r="M51" i="7"/>
  <c r="Q50" i="7"/>
  <c r="O50" i="7"/>
  <c r="M50" i="7"/>
  <c r="Q49" i="7"/>
  <c r="O49" i="7"/>
  <c r="M49" i="7"/>
  <c r="Q48" i="7"/>
  <c r="O48" i="7"/>
  <c r="M48" i="7"/>
  <c r="Q47" i="7"/>
  <c r="O47" i="7"/>
  <c r="M47" i="7"/>
  <c r="Q46" i="7"/>
  <c r="O46" i="7"/>
  <c r="M46" i="7"/>
  <c r="Q45" i="7"/>
  <c r="O45" i="7"/>
  <c r="M45" i="7"/>
  <c r="Q44" i="7"/>
  <c r="O44" i="7"/>
  <c r="M44" i="7"/>
  <c r="Q43" i="7"/>
  <c r="O43" i="7"/>
  <c r="M43" i="7"/>
  <c r="Q42" i="7"/>
  <c r="O42" i="7"/>
  <c r="M42" i="7"/>
  <c r="Q41" i="7"/>
  <c r="O41" i="7"/>
  <c r="M41" i="7"/>
  <c r="Q40" i="7"/>
  <c r="O40" i="7"/>
  <c r="M40" i="7"/>
  <c r="Q39" i="7"/>
  <c r="O39" i="7"/>
  <c r="M39" i="7"/>
  <c r="Q38" i="7"/>
  <c r="O38" i="7"/>
  <c r="M38" i="7"/>
  <c r="Q37" i="7"/>
  <c r="O37" i="7"/>
  <c r="M37" i="7"/>
  <c r="Q36" i="7"/>
  <c r="O36" i="7"/>
  <c r="M36" i="7"/>
  <c r="Q35" i="7"/>
  <c r="O35" i="7"/>
  <c r="M35" i="7"/>
  <c r="Q34" i="7"/>
  <c r="O34" i="7"/>
  <c r="M34" i="7"/>
  <c r="Q33" i="7"/>
  <c r="O33" i="7"/>
  <c r="M33" i="7"/>
  <c r="Q32" i="7"/>
  <c r="O32" i="7"/>
  <c r="M32" i="7"/>
  <c r="Q31" i="7"/>
  <c r="O31" i="7"/>
  <c r="M31" i="7"/>
  <c r="Q30" i="7"/>
  <c r="O30" i="7"/>
  <c r="M30" i="7"/>
  <c r="Q29" i="7"/>
  <c r="O29" i="7"/>
  <c r="M29" i="7"/>
  <c r="Q28" i="7"/>
  <c r="O28" i="7"/>
  <c r="M28" i="7"/>
  <c r="Q27" i="7"/>
  <c r="O27" i="7"/>
  <c r="M27" i="7"/>
  <c r="Q26" i="7"/>
  <c r="O26" i="7"/>
  <c r="M26" i="7"/>
  <c r="Q25" i="7"/>
  <c r="O25" i="7"/>
  <c r="M25" i="7"/>
  <c r="Q24" i="7"/>
  <c r="O24" i="7"/>
  <c r="M24" i="7"/>
  <c r="Q23" i="7"/>
  <c r="O23" i="7"/>
  <c r="M23" i="7"/>
  <c r="Q22" i="7"/>
  <c r="O22" i="7"/>
  <c r="M22" i="7"/>
  <c r="Q21" i="7"/>
  <c r="O21" i="7"/>
  <c r="M21" i="7"/>
  <c r="Q20" i="7"/>
  <c r="O20" i="7"/>
  <c r="M20" i="7"/>
  <c r="Q19" i="7"/>
  <c r="O19" i="7"/>
  <c r="M19" i="7"/>
  <c r="Q18" i="7"/>
  <c r="O18" i="7"/>
  <c r="M18" i="7"/>
  <c r="Q17" i="7"/>
  <c r="O17" i="7"/>
  <c r="M17" i="7"/>
  <c r="Q16" i="7"/>
  <c r="O16" i="7"/>
  <c r="M16" i="7"/>
  <c r="Q15" i="7"/>
  <c r="O15" i="7"/>
  <c r="M15" i="7"/>
  <c r="Q14" i="7"/>
  <c r="O14" i="7"/>
  <c r="M14" i="7"/>
  <c r="Q13" i="7"/>
  <c r="O13" i="7"/>
  <c r="M13" i="7"/>
  <c r="Q12" i="7"/>
  <c r="O12" i="7"/>
  <c r="M12" i="7"/>
  <c r="Q11" i="7"/>
  <c r="O11" i="7"/>
  <c r="M11" i="7"/>
  <c r="Q10" i="7"/>
  <c r="O10" i="7"/>
  <c r="M10" i="7"/>
  <c r="Q9" i="7"/>
  <c r="O9" i="7"/>
  <c r="M9" i="7"/>
  <c r="Q8" i="7"/>
  <c r="O8" i="7"/>
  <c r="M8" i="7"/>
  <c r="Q7" i="7"/>
  <c r="O7" i="7"/>
  <c r="M7" i="7"/>
  <c r="Q6" i="7"/>
  <c r="O6" i="7"/>
  <c r="M6" i="7"/>
  <c r="Q5" i="7"/>
  <c r="O5" i="7"/>
  <c r="M5" i="7"/>
  <c r="Q4" i="7"/>
  <c r="O4" i="7"/>
  <c r="M4" i="7"/>
  <c r="Q3" i="7"/>
  <c r="O3" i="7"/>
  <c r="M3" i="7"/>
  <c r="Q2" i="7"/>
  <c r="O2" i="7"/>
  <c r="M2" i="7"/>
  <c r="S74" i="5"/>
  <c r="R74" i="5"/>
  <c r="S73" i="5"/>
  <c r="R73" i="5"/>
  <c r="S72" i="5"/>
  <c r="R72" i="5"/>
  <c r="S71" i="5"/>
  <c r="R71" i="5"/>
  <c r="S70" i="5"/>
  <c r="R70" i="5"/>
  <c r="S69" i="5"/>
  <c r="R69" i="5"/>
  <c r="S68" i="5"/>
  <c r="R68" i="5"/>
  <c r="S67" i="5"/>
  <c r="R67" i="5"/>
  <c r="S66" i="5"/>
  <c r="R66" i="5"/>
  <c r="S64" i="5"/>
  <c r="R64" i="5"/>
  <c r="S63" i="5"/>
  <c r="R63" i="5"/>
  <c r="S62" i="5"/>
  <c r="R62" i="5"/>
  <c r="S61" i="5"/>
  <c r="R61" i="5"/>
  <c r="S60" i="5"/>
  <c r="R60" i="5"/>
  <c r="S59" i="5"/>
  <c r="R59" i="5"/>
  <c r="S58" i="5"/>
  <c r="R58" i="5"/>
  <c r="S57" i="5"/>
  <c r="R57" i="5"/>
  <c r="S56" i="5"/>
  <c r="R56" i="5"/>
  <c r="S55" i="5"/>
  <c r="R55" i="5"/>
  <c r="S54" i="5"/>
  <c r="R54" i="5"/>
  <c r="S53" i="5"/>
  <c r="R53" i="5"/>
  <c r="S52" i="5"/>
  <c r="R52" i="5"/>
  <c r="S51" i="5"/>
  <c r="R51" i="5"/>
  <c r="S50" i="5"/>
  <c r="R50" i="5"/>
  <c r="S49" i="5"/>
  <c r="R49" i="5"/>
  <c r="S48" i="5"/>
  <c r="R48" i="5"/>
  <c r="S47" i="5"/>
  <c r="R47" i="5"/>
  <c r="S46" i="5"/>
  <c r="R46" i="5"/>
  <c r="S45" i="5"/>
  <c r="R45" i="5"/>
  <c r="S44" i="5"/>
  <c r="R44" i="5"/>
  <c r="S43" i="5"/>
  <c r="R43" i="5"/>
  <c r="S41" i="5"/>
  <c r="R41" i="5"/>
  <c r="S40" i="5"/>
  <c r="R40" i="5"/>
  <c r="S39" i="5"/>
  <c r="R39" i="5"/>
  <c r="S38" i="5"/>
  <c r="R38" i="5"/>
  <c r="S37" i="5"/>
  <c r="R37" i="5"/>
  <c r="S36" i="5"/>
  <c r="R36" i="5"/>
  <c r="S35" i="5"/>
  <c r="R35" i="5"/>
  <c r="S34" i="5"/>
  <c r="R34" i="5"/>
  <c r="S33" i="5"/>
  <c r="R33" i="5"/>
  <c r="S32" i="5"/>
  <c r="R32" i="5"/>
  <c r="S31" i="5"/>
  <c r="R31" i="5"/>
  <c r="S30" i="5"/>
  <c r="R30" i="5"/>
  <c r="S29" i="5"/>
  <c r="R29" i="5"/>
  <c r="S28" i="5"/>
  <c r="R28" i="5"/>
  <c r="S27" i="5"/>
  <c r="R27" i="5"/>
  <c r="S26" i="5"/>
  <c r="R26" i="5"/>
  <c r="S25" i="5"/>
  <c r="R25" i="5"/>
  <c r="S24" i="5"/>
  <c r="R24" i="5"/>
  <c r="S23" i="5"/>
  <c r="R23" i="5"/>
  <c r="S22" i="5"/>
  <c r="R22" i="5"/>
  <c r="S21" i="5"/>
  <c r="R21" i="5"/>
  <c r="S20" i="5"/>
  <c r="R20" i="5"/>
  <c r="S19" i="5"/>
  <c r="R19" i="5"/>
  <c r="S18" i="5"/>
  <c r="R18" i="5"/>
  <c r="S17" i="5"/>
  <c r="R17" i="5"/>
  <c r="S16" i="5"/>
  <c r="R16" i="5"/>
  <c r="S15" i="5"/>
  <c r="R15" i="5"/>
  <c r="S14" i="5"/>
  <c r="R14" i="5"/>
  <c r="S13" i="5"/>
  <c r="R13" i="5"/>
  <c r="S12" i="5"/>
  <c r="R12" i="5"/>
  <c r="S11" i="5"/>
  <c r="R11" i="5"/>
  <c r="S10" i="5"/>
  <c r="R10" i="5"/>
  <c r="S9" i="5"/>
  <c r="R9" i="5"/>
  <c r="S8" i="5"/>
  <c r="R8" i="5"/>
  <c r="S7" i="5"/>
  <c r="R7" i="5"/>
  <c r="S6" i="5"/>
  <c r="R6" i="5"/>
  <c r="S5" i="5"/>
  <c r="R5" i="5"/>
  <c r="S4" i="5"/>
  <c r="R4" i="5"/>
  <c r="S3" i="5"/>
  <c r="R3" i="5"/>
  <c r="S2" i="5"/>
  <c r="R2" i="5"/>
  <c r="J74" i="3"/>
  <c r="I74" i="3"/>
  <c r="H74" i="3"/>
  <c r="F74" i="3"/>
  <c r="E74" i="3"/>
  <c r="D74" i="3"/>
  <c r="B74" i="3"/>
  <c r="N73" i="3"/>
  <c r="J73" i="3"/>
  <c r="I73" i="3"/>
  <c r="H73" i="3"/>
  <c r="F73" i="3"/>
  <c r="E73" i="3"/>
  <c r="D73" i="3"/>
  <c r="B73" i="3"/>
  <c r="N72" i="3"/>
  <c r="J72" i="3"/>
  <c r="I72" i="3"/>
  <c r="H72" i="3"/>
  <c r="F72" i="3"/>
  <c r="E72" i="3"/>
  <c r="D72" i="3"/>
  <c r="B72" i="3"/>
  <c r="J71" i="3"/>
  <c r="I71" i="3"/>
  <c r="H71" i="3"/>
  <c r="F71" i="3"/>
  <c r="E71" i="3"/>
  <c r="D71" i="3"/>
  <c r="B71" i="3"/>
  <c r="B70" i="3"/>
  <c r="J69" i="3"/>
  <c r="I69" i="3"/>
  <c r="H69" i="3"/>
  <c r="F69" i="3"/>
  <c r="E69" i="3"/>
  <c r="D69" i="3"/>
  <c r="B69" i="3"/>
  <c r="N68" i="3"/>
  <c r="J68" i="3"/>
  <c r="I68" i="3"/>
  <c r="H68" i="3"/>
  <c r="F68" i="3"/>
  <c r="E68" i="3"/>
  <c r="D68" i="3"/>
  <c r="B68" i="3"/>
  <c r="N67" i="3"/>
  <c r="J67" i="3"/>
  <c r="I67" i="3"/>
  <c r="H67" i="3"/>
  <c r="F67" i="3"/>
  <c r="E67" i="3"/>
  <c r="D67" i="3"/>
  <c r="B67" i="3"/>
  <c r="B66" i="3"/>
  <c r="N65" i="3"/>
  <c r="J65" i="3"/>
  <c r="I65" i="3"/>
  <c r="H65" i="3"/>
  <c r="F65" i="3"/>
  <c r="E65" i="3"/>
  <c r="D65" i="3"/>
  <c r="B65" i="3"/>
  <c r="N64" i="3"/>
  <c r="J64" i="3"/>
  <c r="I64" i="3"/>
  <c r="H64" i="3"/>
  <c r="F64" i="3"/>
  <c r="E64" i="3"/>
  <c r="D64" i="3"/>
  <c r="B64" i="3"/>
  <c r="N63" i="3"/>
  <c r="J63" i="3"/>
  <c r="I63" i="3"/>
  <c r="H63" i="3"/>
  <c r="F63" i="3"/>
  <c r="E63" i="3"/>
  <c r="D63" i="3"/>
  <c r="B63" i="3"/>
  <c r="B62" i="3"/>
  <c r="N61" i="3"/>
  <c r="J61" i="3"/>
  <c r="I61" i="3"/>
  <c r="H61" i="3"/>
  <c r="F61" i="3"/>
  <c r="E61" i="3"/>
  <c r="D61" i="3"/>
  <c r="B61" i="3"/>
  <c r="N60" i="3"/>
  <c r="J60" i="3"/>
  <c r="I60" i="3"/>
  <c r="H60" i="3"/>
  <c r="F60" i="3"/>
  <c r="E60" i="3"/>
  <c r="D60" i="3"/>
  <c r="B60" i="3"/>
  <c r="N59" i="3"/>
  <c r="J59" i="3"/>
  <c r="I59" i="3"/>
  <c r="H59" i="3"/>
  <c r="F59" i="3"/>
  <c r="E59" i="3"/>
  <c r="D59" i="3"/>
  <c r="B59" i="3"/>
  <c r="N58" i="3"/>
  <c r="J58" i="3"/>
  <c r="I58" i="3"/>
  <c r="H58" i="3"/>
  <c r="F58" i="3"/>
  <c r="E58" i="3"/>
  <c r="D58" i="3"/>
  <c r="B58" i="3"/>
  <c r="N57" i="3"/>
  <c r="J57" i="3"/>
  <c r="I57" i="3"/>
  <c r="H57" i="3"/>
  <c r="F57" i="3"/>
  <c r="E57" i="3"/>
  <c r="B57" i="3"/>
  <c r="B56" i="3"/>
  <c r="B55" i="3"/>
  <c r="N54" i="3"/>
  <c r="J54" i="3"/>
  <c r="I54" i="3"/>
  <c r="H54" i="3"/>
  <c r="F54" i="3"/>
  <c r="E54" i="3"/>
  <c r="D54" i="3"/>
  <c r="B54" i="3"/>
  <c r="N53" i="3"/>
  <c r="J53" i="3"/>
  <c r="I53" i="3"/>
  <c r="H53" i="3"/>
  <c r="F53" i="3"/>
  <c r="E53" i="3"/>
  <c r="D53" i="3"/>
  <c r="B53" i="3"/>
  <c r="B52" i="3"/>
  <c r="N51" i="3"/>
  <c r="J51" i="3"/>
  <c r="I51" i="3"/>
  <c r="H51" i="3"/>
  <c r="F51" i="3"/>
  <c r="E51" i="3"/>
  <c r="D51" i="3"/>
  <c r="B51" i="3"/>
  <c r="B50" i="3"/>
  <c r="B49" i="3"/>
  <c r="B48" i="3"/>
  <c r="B47" i="3"/>
  <c r="N46" i="3"/>
  <c r="J46" i="3"/>
  <c r="I46" i="3"/>
  <c r="H46" i="3"/>
  <c r="F46" i="3"/>
  <c r="E46" i="3"/>
  <c r="D46" i="3"/>
  <c r="B46" i="3"/>
  <c r="B45" i="3"/>
  <c r="B44" i="3"/>
  <c r="N43" i="3"/>
  <c r="J43" i="3"/>
  <c r="I43" i="3"/>
  <c r="H43" i="3"/>
  <c r="F43" i="3"/>
  <c r="E43" i="3"/>
  <c r="D43" i="3"/>
  <c r="B43" i="3"/>
  <c r="N42" i="3"/>
  <c r="J42" i="3"/>
  <c r="I42" i="3"/>
  <c r="H42" i="3"/>
  <c r="F42" i="3"/>
  <c r="E42" i="3"/>
  <c r="D42" i="3"/>
  <c r="B42" i="3"/>
  <c r="B41" i="3"/>
  <c r="N40" i="3"/>
  <c r="J40" i="3"/>
  <c r="I40" i="3"/>
  <c r="H40" i="3"/>
  <c r="F40" i="3"/>
  <c r="E40" i="3"/>
  <c r="D40" i="3"/>
  <c r="B40" i="3"/>
  <c r="N39" i="3"/>
  <c r="J39" i="3"/>
  <c r="I39" i="3"/>
  <c r="H39" i="3"/>
  <c r="F39" i="3"/>
  <c r="E39" i="3"/>
  <c r="D39" i="3"/>
  <c r="B39" i="3"/>
  <c r="N38" i="3"/>
  <c r="J38" i="3"/>
  <c r="I38" i="3"/>
  <c r="H38" i="3"/>
  <c r="F38" i="3"/>
  <c r="E38" i="3"/>
  <c r="D38" i="3"/>
  <c r="B38" i="3"/>
  <c r="N37" i="3"/>
  <c r="J37" i="3"/>
  <c r="I37" i="3"/>
  <c r="H37" i="3"/>
  <c r="F37" i="3"/>
  <c r="E37" i="3"/>
  <c r="D37" i="3"/>
  <c r="B37" i="3"/>
  <c r="N36" i="3"/>
  <c r="J36" i="3"/>
  <c r="I36" i="3"/>
  <c r="H36" i="3"/>
  <c r="F36" i="3"/>
  <c r="E36" i="3"/>
  <c r="D36" i="3"/>
  <c r="B36" i="3"/>
  <c r="N35" i="3"/>
  <c r="J35" i="3"/>
  <c r="I35" i="3"/>
  <c r="H35" i="3"/>
  <c r="F35" i="3"/>
  <c r="E35" i="3"/>
  <c r="D35" i="3"/>
  <c r="B35" i="3"/>
  <c r="B34" i="3"/>
  <c r="N33" i="3"/>
  <c r="J33" i="3"/>
  <c r="I33" i="3"/>
  <c r="H33" i="3"/>
  <c r="F33" i="3"/>
  <c r="E33" i="3"/>
  <c r="D33" i="3"/>
  <c r="B33" i="3"/>
  <c r="N32" i="3"/>
  <c r="J32" i="3"/>
  <c r="I32" i="3"/>
  <c r="H32" i="3"/>
  <c r="F32" i="3"/>
  <c r="E32" i="3"/>
  <c r="D32" i="3"/>
  <c r="B32" i="3"/>
  <c r="B31" i="3"/>
  <c r="N30" i="3"/>
  <c r="J30" i="3"/>
  <c r="I30" i="3"/>
  <c r="H30" i="3"/>
  <c r="F30" i="3"/>
  <c r="E30" i="3"/>
  <c r="D30" i="3"/>
  <c r="B30" i="3"/>
  <c r="N29" i="3"/>
  <c r="J29" i="3"/>
  <c r="I29" i="3"/>
  <c r="H29" i="3"/>
  <c r="F29" i="3"/>
  <c r="E29" i="3"/>
  <c r="D29" i="3"/>
  <c r="B29" i="3"/>
  <c r="N28" i="3"/>
  <c r="J28" i="3"/>
  <c r="I28" i="3"/>
  <c r="H28" i="3"/>
  <c r="F28" i="3"/>
  <c r="E28" i="3"/>
  <c r="D28" i="3"/>
  <c r="B28" i="3"/>
  <c r="N27" i="3"/>
  <c r="J27" i="3"/>
  <c r="I27" i="3"/>
  <c r="H27" i="3"/>
  <c r="F27" i="3"/>
  <c r="E27" i="3"/>
  <c r="D27" i="3"/>
  <c r="B27" i="3"/>
  <c r="B26" i="3"/>
  <c r="N25" i="3"/>
  <c r="J25" i="3"/>
  <c r="I25" i="3"/>
  <c r="H25" i="3"/>
  <c r="F25" i="3"/>
  <c r="E25" i="3"/>
  <c r="D25" i="3"/>
  <c r="B25" i="3"/>
  <c r="N24" i="3"/>
  <c r="J24" i="3"/>
  <c r="I24" i="3"/>
  <c r="H24" i="3"/>
  <c r="F24" i="3"/>
  <c r="E24" i="3"/>
  <c r="D24" i="3"/>
  <c r="B24" i="3"/>
  <c r="N23" i="3"/>
  <c r="J23" i="3"/>
  <c r="I23" i="3"/>
  <c r="H23" i="3"/>
  <c r="F23" i="3"/>
  <c r="E23" i="3"/>
  <c r="D23" i="3"/>
  <c r="B23" i="3"/>
  <c r="N22" i="3"/>
  <c r="J22" i="3"/>
  <c r="I22" i="3"/>
  <c r="H22" i="3"/>
  <c r="F22" i="3"/>
  <c r="E22" i="3"/>
  <c r="D22" i="3"/>
  <c r="B22" i="3"/>
  <c r="N21" i="3"/>
  <c r="J21" i="3"/>
  <c r="I21" i="3"/>
  <c r="H21" i="3"/>
  <c r="F21" i="3"/>
  <c r="E21" i="3"/>
  <c r="D21" i="3"/>
  <c r="B21" i="3"/>
  <c r="N20" i="3"/>
  <c r="J20" i="3"/>
  <c r="I20" i="3"/>
  <c r="H20" i="3"/>
  <c r="F20" i="3"/>
  <c r="E20" i="3"/>
  <c r="D20" i="3"/>
  <c r="B20" i="3"/>
  <c r="N19" i="3"/>
  <c r="J19" i="3"/>
  <c r="I19" i="3"/>
  <c r="H19" i="3"/>
  <c r="F19" i="3"/>
  <c r="E19" i="3"/>
  <c r="D19" i="3"/>
  <c r="B19" i="3"/>
  <c r="N18" i="3"/>
  <c r="J18" i="3"/>
  <c r="I18" i="3"/>
  <c r="H18" i="3"/>
  <c r="F18" i="3"/>
  <c r="E18" i="3"/>
  <c r="D18" i="3"/>
  <c r="B18" i="3"/>
  <c r="N17" i="3"/>
  <c r="J17" i="3"/>
  <c r="I17" i="3"/>
  <c r="H17" i="3"/>
  <c r="F17" i="3"/>
  <c r="E17" i="3"/>
  <c r="D17" i="3"/>
  <c r="B17" i="3"/>
  <c r="N16" i="3"/>
  <c r="J16" i="3"/>
  <c r="I16" i="3"/>
  <c r="H16" i="3"/>
  <c r="F16" i="3"/>
  <c r="E16" i="3"/>
  <c r="D16" i="3"/>
  <c r="B16" i="3"/>
  <c r="N15" i="3"/>
  <c r="J15" i="3"/>
  <c r="I15" i="3"/>
  <c r="H15" i="3"/>
  <c r="F15" i="3"/>
  <c r="E15" i="3"/>
  <c r="D15" i="3"/>
  <c r="B15" i="3"/>
  <c r="N14" i="3"/>
  <c r="J14" i="3"/>
  <c r="I14" i="3"/>
  <c r="H14" i="3"/>
  <c r="F14" i="3"/>
  <c r="E14" i="3"/>
  <c r="D14" i="3"/>
  <c r="B14" i="3"/>
  <c r="N13" i="3"/>
  <c r="J13" i="3"/>
  <c r="I13" i="3"/>
  <c r="H13" i="3"/>
  <c r="F13" i="3"/>
  <c r="E13" i="3"/>
  <c r="D13" i="3"/>
  <c r="B13" i="3"/>
  <c r="N12" i="3"/>
  <c r="J12" i="3"/>
  <c r="I12" i="3"/>
  <c r="H12" i="3"/>
  <c r="F12" i="3"/>
  <c r="E12" i="3"/>
  <c r="D12" i="3"/>
  <c r="B12" i="3"/>
  <c r="N11" i="3"/>
  <c r="J11" i="3"/>
  <c r="I11" i="3"/>
  <c r="H11" i="3"/>
  <c r="F11" i="3"/>
  <c r="E11" i="3"/>
  <c r="D11" i="3"/>
  <c r="B11" i="3"/>
  <c r="N10" i="3"/>
  <c r="J10" i="3"/>
  <c r="I10" i="3"/>
  <c r="H10" i="3"/>
  <c r="F10" i="3"/>
  <c r="E10" i="3"/>
  <c r="D10" i="3"/>
  <c r="B10" i="3"/>
  <c r="N9" i="3"/>
  <c r="J9" i="3"/>
  <c r="I9" i="3"/>
  <c r="H9" i="3"/>
  <c r="F9" i="3"/>
  <c r="E9" i="3"/>
  <c r="D9" i="3"/>
  <c r="B9" i="3"/>
  <c r="N8" i="3"/>
  <c r="J8" i="3"/>
  <c r="I8" i="3"/>
  <c r="H8" i="3"/>
  <c r="F8" i="3"/>
  <c r="E8" i="3"/>
  <c r="D8" i="3"/>
  <c r="B8" i="3"/>
  <c r="N7" i="3"/>
  <c r="J7" i="3"/>
  <c r="I7" i="3"/>
  <c r="H7" i="3"/>
  <c r="F7" i="3"/>
  <c r="E7" i="3"/>
  <c r="D7" i="3"/>
  <c r="B7" i="3"/>
  <c r="N6" i="3"/>
  <c r="J6" i="3"/>
  <c r="I6" i="3"/>
  <c r="H6" i="3"/>
  <c r="F6" i="3"/>
  <c r="E6" i="3"/>
  <c r="D6" i="3"/>
  <c r="B6" i="3"/>
  <c r="N5" i="3"/>
  <c r="J5" i="3"/>
  <c r="I5" i="3"/>
  <c r="H5" i="3"/>
  <c r="F5" i="3"/>
  <c r="E5" i="3"/>
  <c r="D5" i="3"/>
  <c r="B5" i="3"/>
  <c r="N4" i="3"/>
  <c r="J4" i="3"/>
  <c r="I4" i="3"/>
  <c r="H4" i="3"/>
  <c r="F4" i="3"/>
  <c r="E4" i="3"/>
  <c r="D4" i="3"/>
  <c r="B4" i="3"/>
  <c r="N3" i="3"/>
  <c r="J3" i="3"/>
  <c r="I3" i="3"/>
  <c r="H3" i="3"/>
  <c r="F3" i="3"/>
  <c r="E3" i="3"/>
  <c r="D3" i="3"/>
  <c r="B3" i="3"/>
  <c r="N2" i="3"/>
  <c r="J2" i="3"/>
  <c r="I2" i="3"/>
  <c r="H2" i="3"/>
  <c r="F2" i="3"/>
  <c r="E2" i="3"/>
  <c r="D2" i="3"/>
  <c r="B2" i="3"/>
  <c r="G2" i="11" l="1"/>
  <c r="G20" i="11"/>
  <c r="G29" i="11"/>
  <c r="S4" i="11"/>
  <c r="G9" i="11"/>
  <c r="S22" i="11"/>
  <c r="G5" i="11"/>
  <c r="G19" i="11"/>
  <c r="G28" i="11"/>
  <c r="G15" i="11"/>
  <c r="G26" i="11"/>
</calcChain>
</file>

<file path=xl/sharedStrings.xml><?xml version="1.0" encoding="utf-8"?>
<sst xmlns="http://schemas.openxmlformats.org/spreadsheetml/2006/main" count="6482" uniqueCount="1657">
  <si>
    <t>Cluster Name</t>
  </si>
  <si>
    <t>URL</t>
  </si>
  <si>
    <t>Class</t>
  </si>
  <si>
    <t>Constellation</t>
  </si>
  <si>
    <t>Right ascension</t>
  </si>
  <si>
    <t>Declination</t>
  </si>
  <si>
    <t>Distance</t>
  </si>
  <si>
    <t>Apparent magnitude(V)</t>
  </si>
  <si>
    <t>Apparent dimensions(V)</t>
  </si>
  <si>
    <t>Mass</t>
  </si>
  <si>
    <t>Radius</t>
  </si>
  <si>
    <t>Metallicity</t>
  </si>
  <si>
    <t>Estimated age</t>
  </si>
  <si>
    <t>Other designations</t>
  </si>
  <si>
    <t>FSR 1758</t>
  </si>
  <si>
    <t>https://en.wikipedia.org/wiki/FSR_1758</t>
  </si>
  <si>
    <t>Scorpius</t>
  </si>
  <si>
    <t>17h31m12s</t>
  </si>
  <si>
    <t>−39° 48′ 30″</t>
  </si>
  <si>
    <t>11.5kpc(38kly)</t>
  </si>
  <si>
    <t>&lt;7</t>
  </si>
  <si>
    <t>1.56 ± 0.44 °</t>
  </si>
  <si>
    <t>~107M☉</t>
  </si>
  <si>
    <t>10 ± 1 pc</t>
  </si>
  <si>
    <t>1.5</t>
  </si>
  <si>
    <t>Omega Centauri</t>
  </si>
  <si>
    <t>https://en.wikipedia.org/wiki/Omega_Centauri</t>
  </si>
  <si>
    <t>VIII</t>
  </si>
  <si>
    <t>Centaurus</t>
  </si>
  <si>
    <t>13h26m47.28s</t>
  </si>
  <si>
    <t>−47° 28′ 46.1″</t>
  </si>
  <si>
    <t>15.8 ± 1.1kly(4.84 ± 0.34kpc)</t>
  </si>
  <si>
    <t>3.9</t>
  </si>
  <si>
    <t>36′.3</t>
  </si>
  <si>
    <t>(4.05±0.1)×106M☉</t>
  </si>
  <si>
    <t>86 ± 6 ly</t>
  </si>
  <si>
    <t>1.35</t>
  </si>
  <si>
    <t>11.52Gyr</t>
  </si>
  <si>
    <t>NGC5139,GCl 24,ω Centauri,Caldwell80,Mel118</t>
  </si>
  <si>
    <t>47 Tucanae</t>
  </si>
  <si>
    <t>https://en.wikipedia.org/wiki/47_Tucanae</t>
  </si>
  <si>
    <t>III</t>
  </si>
  <si>
    <t>Tucana</t>
  </si>
  <si>
    <t>00h24m05.67s</t>
  </si>
  <si>
    <t>−72° 04′ 52.6″</t>
  </si>
  <si>
    <t>4.45 ± 0.01kpc(14,500 ± 32.6ly)</t>
  </si>
  <si>
    <t>+4.09</t>
  </si>
  <si>
    <t>43.8′</t>
  </si>
  <si>
    <t>7.00×105M☉</t>
  </si>
  <si>
    <t>60 ly</t>
  </si>
  <si>
    <t>0.78</t>
  </si>
  <si>
    <t>13.06Gyr</t>
  </si>
  <si>
    <t>ξ Tuc,NGC104,Caldwell106,Mel1,GCl 1,1RXSJ002404.6-720456</t>
  </si>
  <si>
    <t>M2</t>
  </si>
  <si>
    <t>https://en.wikipedia.org/wiki/Messier_2</t>
  </si>
  <si>
    <t>II</t>
  </si>
  <si>
    <t>Aquarius</t>
  </si>
  <si>
    <t>21h33m27.02s</t>
  </si>
  <si>
    <t>–00° 49′ 23.7″</t>
  </si>
  <si>
    <t>55,000ly(17kpc)</t>
  </si>
  <si>
    <t>6.5</t>
  </si>
  <si>
    <t>16.0′</t>
  </si>
  <si>
    <t>1.04×105M☉</t>
  </si>
  <si>
    <t>87.3 ly</t>
  </si>
  <si>
    <t>1.65</t>
  </si>
  <si>
    <t>12.5Gyr</t>
  </si>
  <si>
    <t>NGC7089</t>
  </si>
  <si>
    <t>M3</t>
  </si>
  <si>
    <t>https://en.wikipedia.org/wiki/Messier_3</t>
  </si>
  <si>
    <t>VI</t>
  </si>
  <si>
    <t>Canes Venatici</t>
  </si>
  <si>
    <t>13h42m11.62s</t>
  </si>
  <si>
    <t>+28° 22′ 38.2″</t>
  </si>
  <si>
    <t>33.9kly(10.4kpc)</t>
  </si>
  <si>
    <t>6.39</t>
  </si>
  <si>
    <t>18′.0</t>
  </si>
  <si>
    <t>4.5×105M☉</t>
  </si>
  <si>
    <t>103.0pc(335.9ly)</t>
  </si>
  <si>
    <t>1.34</t>
  </si>
  <si>
    <t>11.39Gyr</t>
  </si>
  <si>
    <t>NGC5272</t>
  </si>
  <si>
    <t>M4</t>
  </si>
  <si>
    <t>https://en.wikipedia.org/wiki/Messier_4</t>
  </si>
  <si>
    <t>IX</t>
  </si>
  <si>
    <t>16h23m35.22s</t>
  </si>
  <si>
    <t>−26° 31′ 32.7″</t>
  </si>
  <si>
    <t>6.033kly(1.850kpc)</t>
  </si>
  <si>
    <t>5.6</t>
  </si>
  <si>
    <t>26′.0</t>
  </si>
  <si>
    <t>8.4×104M☉</t>
  </si>
  <si>
    <t>35light-years[citation needed]</t>
  </si>
  <si>
    <t>1.07</t>
  </si>
  <si>
    <t>(12.2 ± 0.2)Gyr</t>
  </si>
  <si>
    <t>NGC6121</t>
  </si>
  <si>
    <t>M5</t>
  </si>
  <si>
    <t>https://en.wikipedia.org/wiki/Messier_5</t>
  </si>
  <si>
    <t>V</t>
  </si>
  <si>
    <t>Serpens</t>
  </si>
  <si>
    <t>15h18m33.22s</t>
  </si>
  <si>
    <t>+02° 04′ 51.7″</t>
  </si>
  <si>
    <t>24.5kly(7.5kpc)</t>
  </si>
  <si>
    <t>23′.0</t>
  </si>
  <si>
    <t>8.57×105M☉</t>
  </si>
  <si>
    <t>80 ly</t>
  </si>
  <si>
    <t>1.12</t>
  </si>
  <si>
    <t>10.62Gyr</t>
  </si>
  <si>
    <t>NGC5904, GCl 34</t>
  </si>
  <si>
    <t>M9</t>
  </si>
  <si>
    <t>https://en.wikipedia.org/wiki/Messier_9</t>
  </si>
  <si>
    <t>Ophiuchus</t>
  </si>
  <si>
    <t>17h19m11.78s</t>
  </si>
  <si>
    <t>–18° 30′ 58.5″</t>
  </si>
  <si>
    <t>25.8kly(7.9kpc)</t>
  </si>
  <si>
    <t>7.7</t>
  </si>
  <si>
    <t>9.3′</t>
  </si>
  <si>
    <t>4.22×105M☉</t>
  </si>
  <si>
    <t>45 ly</t>
  </si>
  <si>
    <t>1.77</t>
  </si>
  <si>
    <t>12.0Gyr</t>
  </si>
  <si>
    <t>HD156587,NGC6333</t>
  </si>
  <si>
    <t>M10</t>
  </si>
  <si>
    <t>https://en.wikipedia.org/wiki/Messier_10</t>
  </si>
  <si>
    <t>VII</t>
  </si>
  <si>
    <t>16h57m8.92s</t>
  </si>
  <si>
    <t>−04° 05′ 58.07″</t>
  </si>
  <si>
    <t>14.3kly(4.4kpc)</t>
  </si>
  <si>
    <t>6.6</t>
  </si>
  <si>
    <t>20.0′</t>
  </si>
  <si>
    <t>2.25 × 105M☉</t>
  </si>
  <si>
    <t>41.6 ly</t>
  </si>
  <si>
    <t>1.25</t>
  </si>
  <si>
    <t>GCl-49,NGC6254</t>
  </si>
  <si>
    <t>M12</t>
  </si>
  <si>
    <t>https://en.wikipedia.org/wiki/Messier_12</t>
  </si>
  <si>
    <t>16h47m14.18s</t>
  </si>
  <si>
    <t>–01° 56′ 54.7″</t>
  </si>
  <si>
    <t>16.44 ± 0.16kly(5.04 ± 0.05kpc)</t>
  </si>
  <si>
    <t>6.7</t>
  </si>
  <si>
    <t>8.7×104M☉</t>
  </si>
  <si>
    <t>37.2 ly[NB 1]</t>
  </si>
  <si>
    <t>1.14</t>
  </si>
  <si>
    <t>13.8 ± 1.1Gyr</t>
  </si>
  <si>
    <t>NGC6218</t>
  </si>
  <si>
    <t>M13</t>
  </si>
  <si>
    <t>https://en.wikipedia.org/wiki/Messier_13</t>
  </si>
  <si>
    <t>Hercules</t>
  </si>
  <si>
    <t>16h41m41.24s</t>
  </si>
  <si>
    <t>+36° 27′ 35.5″</t>
  </si>
  <si>
    <t>22.2kly(6.8kpc)</t>
  </si>
  <si>
    <t>5.8</t>
  </si>
  <si>
    <t>20arcminutes</t>
  </si>
  <si>
    <t>6×105M☉</t>
  </si>
  <si>
    <t>84 ly</t>
  </si>
  <si>
    <t>1.33</t>
  </si>
  <si>
    <t>11.65Gyr</t>
  </si>
  <si>
    <t>NGC 6205</t>
  </si>
  <si>
    <t>M14</t>
  </si>
  <si>
    <t>https://en.wikipedia.org/wiki/Messier_14</t>
  </si>
  <si>
    <t>17h37m36.15s</t>
  </si>
  <si>
    <t>–03° 14′ 45.3″</t>
  </si>
  <si>
    <t>30.3kly(9.3kpc)</t>
  </si>
  <si>
    <t>7.6</t>
  </si>
  <si>
    <t>11.0′</t>
  </si>
  <si>
    <t>1.04×106M☉</t>
  </si>
  <si>
    <t>50 ly</t>
  </si>
  <si>
    <t>1.28</t>
  </si>
  <si>
    <t>NGC 6402</t>
  </si>
  <si>
    <t>M15</t>
  </si>
  <si>
    <t>https://en.wikipedia.org/wiki/Messier_15</t>
  </si>
  <si>
    <t>IV</t>
  </si>
  <si>
    <t>Pegasus</t>
  </si>
  <si>
    <t>21h29m58.33s</t>
  </si>
  <si>
    <t>+12° 10′ 01.2″</t>
  </si>
  <si>
    <t>35.69 ± 0.43kly(10.944 ± 0.131kpc)</t>
  </si>
  <si>
    <t>6.2</t>
  </si>
  <si>
    <t>5.6×105M☉</t>
  </si>
  <si>
    <t>~88 ly</t>
  </si>
  <si>
    <t>2.37</t>
  </si>
  <si>
    <t>NGC7078, GCl 120</t>
  </si>
  <si>
    <t>M19</t>
  </si>
  <si>
    <t>https://en.wikipedia.org/wiki/Messier_19</t>
  </si>
  <si>
    <t>17h02m37.69s</t>
  </si>
  <si>
    <t>−26° 16′ 04.6″</t>
  </si>
  <si>
    <t>28.7kly(8.8kpc)</t>
  </si>
  <si>
    <t>6.8</t>
  </si>
  <si>
    <t>17.0′</t>
  </si>
  <si>
    <t>1.10×106M☉</t>
  </si>
  <si>
    <t>70 ly</t>
  </si>
  <si>
    <t>1.53</t>
  </si>
  <si>
    <t>11.90Gyr</t>
  </si>
  <si>
    <t>NGC6273, GCl 52</t>
  </si>
  <si>
    <t>M22</t>
  </si>
  <si>
    <t>https://en.wikipedia.org/wiki/Messier_22</t>
  </si>
  <si>
    <t>Sagittarius</t>
  </si>
  <si>
    <t>18h36m23.94s</t>
  </si>
  <si>
    <t>–23° 54′ 17.1″</t>
  </si>
  <si>
    <t>10.6 ± 1.0kly(3 ± 0.3kpc)</t>
  </si>
  <si>
    <t>5.1</t>
  </si>
  <si>
    <t>32arcmins</t>
  </si>
  <si>
    <t>2.9×105M☉</t>
  </si>
  <si>
    <t>50 ± 5 ly</t>
  </si>
  <si>
    <t>1.49</t>
  </si>
  <si>
    <t>12Gyr</t>
  </si>
  <si>
    <t>NGC6656, GCl 99</t>
  </si>
  <si>
    <t>M28</t>
  </si>
  <si>
    <t>https://en.wikipedia.org/wiki/Messier_28</t>
  </si>
  <si>
    <t>18h24m32.89s</t>
  </si>
  <si>
    <t>–24° 52′ 11.4″</t>
  </si>
  <si>
    <t>18.26 ± 0.98kly(5.6 ± 0.3kpc)</t>
  </si>
  <si>
    <t>11′.2</t>
  </si>
  <si>
    <t>5.51×105M☉</t>
  </si>
  <si>
    <t>30 ly</t>
  </si>
  <si>
    <t>1.32</t>
  </si>
  <si>
    <t>GCl 94, M 28,NGC6626</t>
  </si>
  <si>
    <t>M30</t>
  </si>
  <si>
    <t>https://en.wikipedia.org/wiki/Messier_30</t>
  </si>
  <si>
    <t>Capricornus</t>
  </si>
  <si>
    <t>21h40m22.12s</t>
  </si>
  <si>
    <t>–23° 10′ 47.5″</t>
  </si>
  <si>
    <t>27.14 ± 0.65kly(8.3 ± 0.20kpc)</t>
  </si>
  <si>
    <t>7.2</t>
  </si>
  <si>
    <t>12'.0</t>
  </si>
  <si>
    <t>1.6×105M☉</t>
  </si>
  <si>
    <t>2.27</t>
  </si>
  <si>
    <t>12.93Gyr</t>
  </si>
  <si>
    <t>M30,NGC7099, GCl 122</t>
  </si>
  <si>
    <t>M53</t>
  </si>
  <si>
    <t>https://en.wikipedia.org/wiki/Messier_53</t>
  </si>
  <si>
    <t>Coma Berenices</t>
  </si>
  <si>
    <t>13h12m55.25s</t>
  </si>
  <si>
    <t>+18° 10′ 05.4″</t>
  </si>
  <si>
    <t>58×10^3ly(18kpc)</t>
  </si>
  <si>
    <t>13.0′</t>
  </si>
  <si>
    <t>8.26×105M☉</t>
  </si>
  <si>
    <t>1.86</t>
  </si>
  <si>
    <t>12.67Gyr</t>
  </si>
  <si>
    <t>M53,NGC5024, GCl 22, C 1310+184</t>
  </si>
  <si>
    <t>M55</t>
  </si>
  <si>
    <t>https://en.wikipedia.org/wiki/Messier_55</t>
  </si>
  <si>
    <t>XI</t>
  </si>
  <si>
    <t>19h39m59.71s</t>
  </si>
  <si>
    <t>−30° 57′ 53.1″</t>
  </si>
  <si>
    <t>17.6kly(5.4kpc)</t>
  </si>
  <si>
    <t>6.3</t>
  </si>
  <si>
    <t>19.0′</t>
  </si>
  <si>
    <t>2.69×105M☉</t>
  </si>
  <si>
    <t>48 ly</t>
  </si>
  <si>
    <t>1.94</t>
  </si>
  <si>
    <t>12.3Gyr</t>
  </si>
  <si>
    <t>M55,NGC6809, GCl 113, C 1936-310</t>
  </si>
  <si>
    <t>M56</t>
  </si>
  <si>
    <t>https://en.wikipedia.org/wiki/Messier_56</t>
  </si>
  <si>
    <t>X</t>
  </si>
  <si>
    <t>Lyra</t>
  </si>
  <si>
    <t>19h16m35.57s</t>
  </si>
  <si>
    <t>+30° 11′ 00.5″</t>
  </si>
  <si>
    <t>32.9kly(10.1kpc)</t>
  </si>
  <si>
    <t>8.3</t>
  </si>
  <si>
    <t>8.8'</t>
  </si>
  <si>
    <t>2.30×105M☉</t>
  </si>
  <si>
    <t>42 ly</t>
  </si>
  <si>
    <t>2.00</t>
  </si>
  <si>
    <t>13.70Gyr</t>
  </si>
  <si>
    <t>M56,NGC6779, GCl 110, C 1914+300</t>
  </si>
  <si>
    <t>M62</t>
  </si>
  <si>
    <t>https://en.wikipedia.org/wiki/Messier_62</t>
  </si>
  <si>
    <t>17h01m12.60s</t>
  </si>
  <si>
    <t>–30° 06′ 44.5″</t>
  </si>
  <si>
    <t>21.5 ± 1.3kly(6.6 ± 0.4kpc)</t>
  </si>
  <si>
    <t>15′</t>
  </si>
  <si>
    <t>1.22×106M☉</t>
  </si>
  <si>
    <t>1.02</t>
  </si>
  <si>
    <t>11.78Gyr</t>
  </si>
  <si>
    <t>C 1658-300, GCl 51, M62,NGC6266</t>
  </si>
  <si>
    <t>M68</t>
  </si>
  <si>
    <t>https://en.wikipedia.org/wiki/Messier_68</t>
  </si>
  <si>
    <t>Hydra</t>
  </si>
  <si>
    <t>12h39m27.98s</t>
  </si>
  <si>
    <t>–26° 44′ 38.6″</t>
  </si>
  <si>
    <t>33.6kly(10.3kpc)</t>
  </si>
  <si>
    <t>7.8</t>
  </si>
  <si>
    <t>2.23×105M☉</t>
  </si>
  <si>
    <t>53.5ly</t>
  </si>
  <si>
    <t>2.23</t>
  </si>
  <si>
    <t>11.2Gyr</t>
  </si>
  <si>
    <t>M68, NGC 4590, GCl 20</t>
  </si>
  <si>
    <t>M69</t>
  </si>
  <si>
    <t>https://en.wikipedia.org/wiki/Messier_69</t>
  </si>
  <si>
    <t>18h31m23.10s</t>
  </si>
  <si>
    <t>−32° 20′ 53.1″</t>
  </si>
  <si>
    <t>29 kly (8.8 kpc)</t>
  </si>
  <si>
    <t>10.8′</t>
  </si>
  <si>
    <t>2.0×105M☉M☉</t>
  </si>
  <si>
    <t>GCl 96, M69,NGC6637</t>
  </si>
  <si>
    <t>M70</t>
  </si>
  <si>
    <t>https://en.wikipedia.org/wiki/Messier_70</t>
  </si>
  <si>
    <t>18h43m12.76s</t>
  </si>
  <si>
    <t>–32° 17′ 31.6″</t>
  </si>
  <si>
    <t>29.4kly(9.0kpc)</t>
  </si>
  <si>
    <t>7.9</t>
  </si>
  <si>
    <t>8.0′</t>
  </si>
  <si>
    <t>1.79×105M☉</t>
  </si>
  <si>
    <t>34 ly</t>
  </si>
  <si>
    <t>12.80Gyr</t>
  </si>
  <si>
    <t>GCl 101, M70,NGC6681</t>
  </si>
  <si>
    <t>M71</t>
  </si>
  <si>
    <t>https://en.wikipedia.org/wiki/Messier_71</t>
  </si>
  <si>
    <t>X-XI</t>
  </si>
  <si>
    <t>Sagitta</t>
  </si>
  <si>
    <t>19h53m46.49s</t>
  </si>
  <si>
    <t>+18° 46′ 45.1″</t>
  </si>
  <si>
    <t>13.0kly(4.0kpc)</t>
  </si>
  <si>
    <t>8.2</t>
  </si>
  <si>
    <t>7.2'</t>
  </si>
  <si>
    <t>1.7×104M☉</t>
  </si>
  <si>
    <t>13 ly</t>
  </si>
  <si>
    <t>9-10 Gyr</t>
  </si>
  <si>
    <t>M71,NGC6838,Cr409, GCl 115</t>
  </si>
  <si>
    <t>M72</t>
  </si>
  <si>
    <t>https://en.wikipedia.org/wiki/Messier_72</t>
  </si>
  <si>
    <t>20h53m27.70s</t>
  </si>
  <si>
    <t>–12° 32′ 14.3″</t>
  </si>
  <si>
    <t>54.57 ± 1.17kly(16.73 ± 0.36kpc)</t>
  </si>
  <si>
    <t>9.3</t>
  </si>
  <si>
    <t>6.6'</t>
  </si>
  <si>
    <t>1.68×105M☉</t>
  </si>
  <si>
    <t>1.48</t>
  </si>
  <si>
    <t>9.5Gyr</t>
  </si>
  <si>
    <t>NGC6981, GCl 118</t>
  </si>
  <si>
    <t>M75</t>
  </si>
  <si>
    <t>https://en.wikipedia.org/wiki/Messier_75</t>
  </si>
  <si>
    <t>I</t>
  </si>
  <si>
    <t>20h06m04.85s</t>
  </si>
  <si>
    <t>−21° 55′ 17.85″</t>
  </si>
  <si>
    <t>68kly(20.9kpc)</t>
  </si>
  <si>
    <t>8.5</t>
  </si>
  <si>
    <t>6.8′</t>
  </si>
  <si>
    <t>67 ly</t>
  </si>
  <si>
    <t>1.29</t>
  </si>
  <si>
    <t>GCl 116, M75,NGC6864</t>
  </si>
  <si>
    <t>M79</t>
  </si>
  <si>
    <t>https://en.wikipedia.org/wiki/Messier_79</t>
  </si>
  <si>
    <t>Lepus</t>
  </si>
  <si>
    <t>05h24m10.59s</t>
  </si>
  <si>
    <t>−24° 31′ 27.3″</t>
  </si>
  <si>
    <t>12.9kpc(42kly)</t>
  </si>
  <si>
    <t>8.7'</t>
  </si>
  <si>
    <t>53ly</t>
  </si>
  <si>
    <t>1.55</t>
  </si>
  <si>
    <t>11.7Gyr</t>
  </si>
  <si>
    <t>M79,NGC1904, GCl 10,Melotte34</t>
  </si>
  <si>
    <t>M80</t>
  </si>
  <si>
    <t>https://en.wikipedia.org/wiki/Messier_80</t>
  </si>
  <si>
    <t>16h17m02.41s</t>
  </si>
  <si>
    <t>–22° 58′ 33.9″</t>
  </si>
  <si>
    <t>32.6kly(10.0kpc)</t>
  </si>
  <si>
    <t>7.3</t>
  </si>
  <si>
    <t>10.0′</t>
  </si>
  <si>
    <t>5.02×105M☉</t>
  </si>
  <si>
    <t>48 ly</t>
  </si>
  <si>
    <t>1.47</t>
  </si>
  <si>
    <t>13.5 ± 1.0Gyr</t>
  </si>
  <si>
    <t>M80, NGC 6093, GCl 39</t>
  </si>
  <si>
    <t>M92</t>
  </si>
  <si>
    <t>https://en.wikipedia.org/wiki/Messier_92</t>
  </si>
  <si>
    <t>17h17m07.39s</t>
  </si>
  <si>
    <t>+43° 08′ 09.4″</t>
  </si>
  <si>
    <t>26.7×10^3ly(8.2kpc)</t>
  </si>
  <si>
    <t>6.4</t>
  </si>
  <si>
    <t>14' arc minutes</t>
  </si>
  <si>
    <t>2.0×105M☉</t>
  </si>
  <si>
    <t>54ly</t>
  </si>
  <si>
    <t>2.32</t>
  </si>
  <si>
    <t>14.2 Gyr</t>
  </si>
  <si>
    <t>M92,NGC6341, GCl 59</t>
  </si>
  <si>
    <t>M107</t>
  </si>
  <si>
    <t>https://en.wikipedia.org/wiki/Messier_107</t>
  </si>
  <si>
    <t>16h32m31.86s</t>
  </si>
  <si>
    <t>–13° 03′ 13.6″</t>
  </si>
  <si>
    <t>20.9kly(6.4kpc)</t>
  </si>
  <si>
    <t>10′</t>
  </si>
  <si>
    <t>1.82×105M☉</t>
  </si>
  <si>
    <t>0.95</t>
  </si>
  <si>
    <t>13.95Gyr</t>
  </si>
  <si>
    <t>C 1629-129, GCl 44, M 107,NGC6171</t>
  </si>
  <si>
    <t>IC 4499</t>
  </si>
  <si>
    <t>https://en.wikipedia.org/wiki/IC_4499</t>
  </si>
  <si>
    <t>Apus</t>
  </si>
  <si>
    <t>15h00m18.57s</t>
  </si>
  <si>
    <t>−82° 12′ 49.6″</t>
  </si>
  <si>
    <t>50,000ly(15,000pc)</t>
  </si>
  <si>
    <t>9.76</t>
  </si>
  <si>
    <t>7.6′× 7.6′</t>
  </si>
  <si>
    <t>GCl 30,Melotte129</t>
  </si>
  <si>
    <t>NGC 288</t>
  </si>
  <si>
    <t>https://en.wikipedia.org/wiki/NGC_288</t>
  </si>
  <si>
    <t>Sculptor</t>
  </si>
  <si>
    <t>00h52m45.24s</t>
  </si>
  <si>
    <t>–26° 34′ 57.4″</t>
  </si>
  <si>
    <t>29.22 ± 0.16kly(8.96 ± 0.05kpc)</t>
  </si>
  <si>
    <t>9.37</t>
  </si>
  <si>
    <t>13′.8</t>
  </si>
  <si>
    <t>4.8×104M☉</t>
  </si>
  <si>
    <t>13.5 ± 1.1Gyr</t>
  </si>
  <si>
    <t>Melotte3</t>
  </si>
  <si>
    <t>NGC 362</t>
  </si>
  <si>
    <t>https://en.wikipedia.org/wiki/NGC_362</t>
  </si>
  <si>
    <t>01h03m14.26s</t>
  </si>
  <si>
    <t>−70° 50′ 55.6″</t>
  </si>
  <si>
    <t>29.29 ± 0.20kly(8.98 ± 0.06kpc)</t>
  </si>
  <si>
    <t>12.9′</t>
  </si>
  <si>
    <t>1.09</t>
  </si>
  <si>
    <t>11.0 ± 0.6Gyr</t>
  </si>
  <si>
    <t>Melotte4</t>
  </si>
  <si>
    <t>NGC 1261</t>
  </si>
  <si>
    <t>https://en.wikipedia.org/wiki/NGC_1261</t>
  </si>
  <si>
    <t>Horologium</t>
  </si>
  <si>
    <t>03h12m16.21s</t>
  </si>
  <si>
    <t>–55° 12′ 58.4″</t>
  </si>
  <si>
    <t>53.5kly(16.4kpc)</t>
  </si>
  <si>
    <t>8.63</t>
  </si>
  <si>
    <t>3.41×105M☉</t>
  </si>
  <si>
    <t>1.38</t>
  </si>
  <si>
    <t>10.24Gyr</t>
  </si>
  <si>
    <t>GCL 5,ESO 155-SC11,Caldwell87,Melotte19</t>
  </si>
  <si>
    <t>NGC 1851</t>
  </si>
  <si>
    <t>https://en.wikipedia.org/wiki/NGC_1851</t>
  </si>
  <si>
    <t>Columba</t>
  </si>
  <si>
    <t>05h14m06.76s</t>
  </si>
  <si>
    <t>–40° 02′ 47.6″</t>
  </si>
  <si>
    <t>39.5kly(12.1kpc)</t>
  </si>
  <si>
    <t>11′</t>
  </si>
  <si>
    <t>1.27</t>
  </si>
  <si>
    <t>9.2Gyr</t>
  </si>
  <si>
    <t>GCl 9,ESO 305-SC 016,Caldwell73,Melotte30</t>
  </si>
  <si>
    <t>NGC 2298</t>
  </si>
  <si>
    <t>https://en.wikipedia.org/wiki/NGC_2298</t>
  </si>
  <si>
    <t>Puppis</t>
  </si>
  <si>
    <t>06h48m59.4s</t>
  </si>
  <si>
    <t>−36° 00′ 19″</t>
  </si>
  <si>
    <t>34.9 kly (10.7 kpc)</t>
  </si>
  <si>
    <t>-1.76</t>
  </si>
  <si>
    <t>13.2±0.4 Gyr</t>
  </si>
  <si>
    <t>Melotte53</t>
  </si>
  <si>
    <t>NGC 2419</t>
  </si>
  <si>
    <t>https://en.wikipedia.org/wiki/NGC_2419</t>
  </si>
  <si>
    <t>Lynx</t>
  </si>
  <si>
    <t>07h38m08.51s</t>
  </si>
  <si>
    <t>+38° 52′ 54.9″</t>
  </si>
  <si>
    <t>275kly(from theSun)300 kly(from theGC)(84.2kpc(Sun)91.5 kpc(GC))</t>
  </si>
  <si>
    <t>+9.06</t>
  </si>
  <si>
    <t>6′</t>
  </si>
  <si>
    <t>9 x 10^5M☉</t>
  </si>
  <si>
    <t>260 ly</t>
  </si>
  <si>
    <t>2.14</t>
  </si>
  <si>
    <t>GCl 112,Caldwell25</t>
  </si>
  <si>
    <t>NGC 2808</t>
  </si>
  <si>
    <t>https://en.wikipedia.org/wiki/NGC_2808</t>
  </si>
  <si>
    <t>Carina</t>
  </si>
  <si>
    <t>09h12m03.10s</t>
  </si>
  <si>
    <t>–64° 51′ 48.6″</t>
  </si>
  <si>
    <t>31.3kly(9.6kpc)</t>
  </si>
  <si>
    <t>13.8′</t>
  </si>
  <si>
    <t>1.42×106M☉</t>
  </si>
  <si>
    <t>10.2Gyr</t>
  </si>
  <si>
    <t>GCl 13,Melotte95</t>
  </si>
  <si>
    <t>NGC 3201</t>
  </si>
  <si>
    <t>https://en.wikipedia.org/wiki/NGC_3201</t>
  </si>
  <si>
    <t>Vela</t>
  </si>
  <si>
    <t>10h17m36.82s</t>
  </si>
  <si>
    <t>–46° 24′ 44.9″</t>
  </si>
  <si>
    <t>16.3kly(5.0kpc)</t>
  </si>
  <si>
    <t>+8.24</t>
  </si>
  <si>
    <t>18.2′</t>
  </si>
  <si>
    <t>1.57×105M☉</t>
  </si>
  <si>
    <t>40ly</t>
  </si>
  <si>
    <t>1.24</t>
  </si>
  <si>
    <t>12.2±0.5 Gyr</t>
  </si>
  <si>
    <t>GCl 15,GC 2068, h 3238, Dun 445, Bennett 44,Caldwell79,Melotte99</t>
  </si>
  <si>
    <t>NGC 4147</t>
  </si>
  <si>
    <t>https://en.wikipedia.org/wiki/NGC_4147</t>
  </si>
  <si>
    <t>12h10m06.149s</t>
  </si>
  <si>
    <t>+18° 32′ 31.78″</t>
  </si>
  <si>
    <t>60kly(19kpc)</t>
  </si>
  <si>
    <t>10.74</t>
  </si>
  <si>
    <t>1.730′ × 1.592′</t>
  </si>
  <si>
    <t>37,200M☉</t>
  </si>
  <si>
    <t>1.78</t>
  </si>
  <si>
    <t>~14 Gyr</t>
  </si>
  <si>
    <t>GCl 18, C 1207+188</t>
  </si>
  <si>
    <t>NGC 4372</t>
  </si>
  <si>
    <t>https://en.wikipedia.org/wiki/NGC_4372</t>
  </si>
  <si>
    <t>XII</t>
  </si>
  <si>
    <t>Musca</t>
  </si>
  <si>
    <t>12h25m45.43s</t>
  </si>
  <si>
    <t>−72° 39′ 32.7″</t>
  </si>
  <si>
    <t>18.9kly(5.8kpc)</t>
  </si>
  <si>
    <t>9.85</t>
  </si>
  <si>
    <t>18'</t>
  </si>
  <si>
    <t>3.29×105M☉</t>
  </si>
  <si>
    <t>49.5 ly</t>
  </si>
  <si>
    <t>2.33</t>
  </si>
  <si>
    <t>12.54Gyr</t>
  </si>
  <si>
    <t>Caldwell108</t>
  </si>
  <si>
    <t>NGC 4833</t>
  </si>
  <si>
    <t>https://en.wikipedia.org/wiki/NGC_4833</t>
  </si>
  <si>
    <t>12h59m33.92s</t>
  </si>
  <si>
    <t>–70° 52′ 35.4″</t>
  </si>
  <si>
    <t>21.5kly(6.6kpc)</t>
  </si>
  <si>
    <t>+7.79</t>
  </si>
  <si>
    <t>13.5′</t>
  </si>
  <si>
    <t>4.10×105M☉</t>
  </si>
  <si>
    <t>1.71</t>
  </si>
  <si>
    <t>Caldwell105, GCl 21,Lacaille I.4Dunlop 164, Bennett 56</t>
  </si>
  <si>
    <t>NGC 5053</t>
  </si>
  <si>
    <t>https://en.wikipedia.org/wiki/NGC_5053</t>
  </si>
  <si>
    <t>13h16m27.09s</t>
  </si>
  <si>
    <t>+17° 42′ 00.9″</t>
  </si>
  <si>
    <t>17.4kpc(57kly)</t>
  </si>
  <si>
    <t>9.96</t>
  </si>
  <si>
    <t>10.5'</t>
  </si>
  <si>
    <t>2.30</t>
  </si>
  <si>
    <t>12.3±0.7Gyr</t>
  </si>
  <si>
    <t>Cr267, C 1313+179, GCl 23</t>
  </si>
  <si>
    <t>NGC 5286</t>
  </si>
  <si>
    <t>https://en.wikipedia.org/wiki/NGC_5286</t>
  </si>
  <si>
    <t>13h46m26.81s</t>
  </si>
  <si>
    <t>–51° 22′ 27.3″</t>
  </si>
  <si>
    <t>35.9kly(11.0kpc)</t>
  </si>
  <si>
    <t>4'</t>
  </si>
  <si>
    <t>7.13×105M☉</t>
  </si>
  <si>
    <t>1.41</t>
  </si>
  <si>
    <t>Caldwell84</t>
  </si>
  <si>
    <t>NGC 5466</t>
  </si>
  <si>
    <t>https://en.wikipedia.org/wiki/NGC_5466</t>
  </si>
  <si>
    <t>Boötes</t>
  </si>
  <si>
    <t>14h05m27.29s</t>
  </si>
  <si>
    <t>+28° 32′ 04.0″</t>
  </si>
  <si>
    <t>51.9kly(15.9kpc)</t>
  </si>
  <si>
    <t>10.5</t>
  </si>
  <si>
    <t>11</t>
  </si>
  <si>
    <t>2.20</t>
  </si>
  <si>
    <t>13.57Gyr</t>
  </si>
  <si>
    <t>C 1403+287, GCl 27,GC3776,h1746, H 6.</t>
  </si>
  <si>
    <t>NGC 5634</t>
  </si>
  <si>
    <t>https://en.wikipedia.org/wiki/NGC_5634</t>
  </si>
  <si>
    <t>Virgo</t>
  </si>
  <si>
    <t>14h29m37.28s</t>
  </si>
  <si>
    <t>−05° 58′ 35.1″</t>
  </si>
  <si>
    <t>82.2kly(25.2kpc)</t>
  </si>
  <si>
    <t>10.05</t>
  </si>
  <si>
    <t>2.45' x 2.45'</t>
  </si>
  <si>
    <t>GCl 28, GCRV 8456</t>
  </si>
  <si>
    <t>NGC 5694</t>
  </si>
  <si>
    <t>https://en.wikipedia.org/wiki/NGC_5694</t>
  </si>
  <si>
    <t>14h39m36.5s</t>
  </si>
  <si>
    <t>−26° 32′ 18.0″</t>
  </si>
  <si>
    <t>114,100ly</t>
  </si>
  <si>
    <t>10.2</t>
  </si>
  <si>
    <t>3.6′</t>
  </si>
  <si>
    <t>1.74</t>
  </si>
  <si>
    <t>13.44Gyr</t>
  </si>
  <si>
    <t>Caldwell66</t>
  </si>
  <si>
    <t>NGC 5824</t>
  </si>
  <si>
    <t>https://en.wikipedia.org/wiki/NGC_5824</t>
  </si>
  <si>
    <t>Lupus</t>
  </si>
  <si>
    <t>15h03m58.6s</t>
  </si>
  <si>
    <t>–33° 04′ 07″</t>
  </si>
  <si>
    <t>104.4kly</t>
  </si>
  <si>
    <t>9.09</t>
  </si>
  <si>
    <t>6.2'</t>
  </si>
  <si>
    <t>1.60</t>
  </si>
  <si>
    <t>ESO 387-SC 001</t>
  </si>
  <si>
    <t>NGC 5897</t>
  </si>
  <si>
    <t>https://en.wikipedia.org/wiki/NGC_5897</t>
  </si>
  <si>
    <t>Libra</t>
  </si>
  <si>
    <t>15h17m24.40s</t>
  </si>
  <si>
    <t>−21° 00′ 36.4″</t>
  </si>
  <si>
    <t>24.1kly(7.4kpc)</t>
  </si>
  <si>
    <t>8.52</t>
  </si>
  <si>
    <t>6.3' x 6.3'</t>
  </si>
  <si>
    <t>-2.04</t>
  </si>
  <si>
    <t>GCl 33, C 1514-208</t>
  </si>
  <si>
    <t>NGC 5927</t>
  </si>
  <si>
    <t>https://en.wikipedia.org/wiki/NGC_5927</t>
  </si>
  <si>
    <t>15h28m00.69s</t>
  </si>
  <si>
    <t>−50° 40′ 22.9″</t>
  </si>
  <si>
    <t>25.1kly(7.7kpc)</t>
  </si>
  <si>
    <t>8.86</t>
  </si>
  <si>
    <t>6.0' x 6.0'</t>
  </si>
  <si>
    <t>-0.49</t>
  </si>
  <si>
    <t>GCl 35, GCRV 5278 E, VDBH 173</t>
  </si>
  <si>
    <t>NGC 5986</t>
  </si>
  <si>
    <t>https://en.wikipedia.org/wiki/NGC_5986</t>
  </si>
  <si>
    <t>15h46m03.00s</t>
  </si>
  <si>
    <t>–37° 47′ 11.1″</t>
  </si>
  <si>
    <t>8.0</t>
  </si>
  <si>
    <t>5'</t>
  </si>
  <si>
    <t>5.99×105M☉</t>
  </si>
  <si>
    <t>12.16Gyr</t>
  </si>
  <si>
    <t>ESO 329-SC 018,NGC5986</t>
  </si>
  <si>
    <t>NGC 6101</t>
  </si>
  <si>
    <t>https://en.wikipedia.org/wiki/NGC_6101</t>
  </si>
  <si>
    <t>16h25m48.12s</t>
  </si>
  <si>
    <t>–72° 12′ 07.9″</t>
  </si>
  <si>
    <t>9</t>
  </si>
  <si>
    <t>10.7'</t>
  </si>
  <si>
    <t>1.76</t>
  </si>
  <si>
    <t>Caldwell107</t>
  </si>
  <si>
    <t>NGC 6144</t>
  </si>
  <si>
    <t>https://en.wikipedia.org/wiki/NGC_6144</t>
  </si>
  <si>
    <t>16h27m14.1s</t>
  </si>
  <si>
    <t>–26° 01′ 29″</t>
  </si>
  <si>
    <t>+9.63</t>
  </si>
  <si>
    <t>1.8′</t>
  </si>
  <si>
    <t>-1.81</t>
  </si>
  <si>
    <t>NGC 6139</t>
  </si>
  <si>
    <t>https://en.wikipedia.org/wiki/NGC_6139</t>
  </si>
  <si>
    <t>16h27m41.6s</t>
  </si>
  <si>
    <t>–38° 50′ 18″</t>
  </si>
  <si>
    <t>10.1kiloparsecs(30kilolight-years)</t>
  </si>
  <si>
    <t>+9.68</t>
  </si>
  <si>
    <t>1.6′x 1.4′</t>
  </si>
  <si>
    <t>NGC 6229</t>
  </si>
  <si>
    <t>https://en.wikipedia.org/wiki/NGC_6229</t>
  </si>
  <si>
    <t>16h46m58.8s</t>
  </si>
  <si>
    <t>+47° 31′ 40″</t>
  </si>
  <si>
    <t>9.4</t>
  </si>
  <si>
    <t>4.50'</t>
  </si>
  <si>
    <t>-1.13</t>
  </si>
  <si>
    <t>GCL 47</t>
  </si>
  <si>
    <t>NGC 6256</t>
  </si>
  <si>
    <t>https://en.wikipedia.org/wiki/NGC_6256</t>
  </si>
  <si>
    <t>16h59m32.68s</t>
  </si>
  <si>
    <t>−37° 07′ 17.1″</t>
  </si>
  <si>
    <t>22kly(6.8kpc)</t>
  </si>
  <si>
    <t>11.3</t>
  </si>
  <si>
    <t>7′</t>
  </si>
  <si>
    <t>13.0±0.5 Gyr</t>
  </si>
  <si>
    <t>NGC 6256, GCL 49.1, ESO 391-SC6 and vdB-Hagen 208</t>
  </si>
  <si>
    <t>NGC 6284</t>
  </si>
  <si>
    <t>https://en.wikipedia.org/wiki/NGC_6284</t>
  </si>
  <si>
    <t>17h04m28.747s</t>
  </si>
  <si>
    <t>−24° 45′ 51.22″</t>
  </si>
  <si>
    <t>43,000 ly(13,200 pc)</t>
  </si>
  <si>
    <t>7.43</t>
  </si>
  <si>
    <t>6.2' × 6.2'</t>
  </si>
  <si>
    <t>-1.26</t>
  </si>
  <si>
    <t>13.3~ billion years</t>
  </si>
  <si>
    <t>GCl 53,2MASXJ17042874-2445512</t>
  </si>
  <si>
    <t>NGC 6287</t>
  </si>
  <si>
    <t>https://en.wikipedia.org/wiki/NGC_6287</t>
  </si>
  <si>
    <t>17h05m19.3s</t>
  </si>
  <si>
    <t>−22° 42′ 29″</t>
  </si>
  <si>
    <t>4.80'</t>
  </si>
  <si>
    <t>GCL 54 and ESO 518-SC10</t>
  </si>
  <si>
    <t>NGC 6293</t>
  </si>
  <si>
    <t>https://en.wikipedia.org/wiki/NGC_6293</t>
  </si>
  <si>
    <t>17h10m10.42s</t>
  </si>
  <si>
    <t>−26° 34′ 54.2″</t>
  </si>
  <si>
    <t>31000 ly(9500 pc)</t>
  </si>
  <si>
    <t>9.02</t>
  </si>
  <si>
    <t>7.9′× 7.9′</t>
  </si>
  <si>
    <t>-1.99</t>
  </si>
  <si>
    <t>GCl 55, VDBH 215</t>
  </si>
  <si>
    <t>NGC 6304</t>
  </si>
  <si>
    <t>https://en.wikipedia.org/wiki/NGC_6304</t>
  </si>
  <si>
    <t>17h14m32.25s</t>
  </si>
  <si>
    <t>−29° 27′ 43.3″</t>
  </si>
  <si>
    <t>19.2 kly</t>
  </si>
  <si>
    <t>9.03</t>
  </si>
  <si>
    <t>3.8'</t>
  </si>
  <si>
    <t>-0.45</t>
  </si>
  <si>
    <t>~12.3 Gyr</t>
  </si>
  <si>
    <t>Bennett 90,C 1711-294,ESO454-2,ESO 454-SC 002,GC 4275,GCl 56,h 3670,I 147,NGC6304,VDBH 216</t>
  </si>
  <si>
    <t>NGC 6316</t>
  </si>
  <si>
    <t>https://en.wikipedia.org/wiki/NGC_6316</t>
  </si>
  <si>
    <t>17h16m37.42s</t>
  </si>
  <si>
    <t>−28° 08′ 24.0″</t>
  </si>
  <si>
    <t>36.86 ± 0.98kly(11.3 ± 0.3kpc)</t>
  </si>
  <si>
    <t>4.9′× 4.9′</t>
  </si>
  <si>
    <t>13.1 ± 0.5 Gyr</t>
  </si>
  <si>
    <t>GCl 57, VDBH 219</t>
  </si>
  <si>
    <t>NGC 6325</t>
  </si>
  <si>
    <t>https://en.wikipedia.org/wiki/NGC_6325</t>
  </si>
  <si>
    <t>17h17m59.27s</t>
  </si>
  <si>
    <t>−23° 45′ 57.7″</t>
  </si>
  <si>
    <t>25,400ly(7,800pc)</t>
  </si>
  <si>
    <t>10.33</t>
  </si>
  <si>
    <t>4.3′× 4.3′</t>
  </si>
  <si>
    <t>-1.25</t>
  </si>
  <si>
    <t>GCl 58, ESO 519-11</t>
  </si>
  <si>
    <t>NGC 6342</t>
  </si>
  <si>
    <t>https://en.wikipedia.org/wiki/NGC_6342</t>
  </si>
  <si>
    <t>17h21m10.1s</t>
  </si>
  <si>
    <t>−19° 35′ 15″</t>
  </si>
  <si>
    <t>9.66</t>
  </si>
  <si>
    <t>4.40′</t>
  </si>
  <si>
    <t>0.55</t>
  </si>
  <si>
    <t>GCL 61 and ESO 587-SC6</t>
  </si>
  <si>
    <t>NGC 6356</t>
  </si>
  <si>
    <t>https://en.wikipedia.org/wiki/NGC_6356</t>
  </si>
  <si>
    <t>17h23m35.0s</t>
  </si>
  <si>
    <t>−17° 48′ 47″</t>
  </si>
  <si>
    <t>10.00</t>
  </si>
  <si>
    <t>-0.4</t>
  </si>
  <si>
    <t>GCL 62 and ESO 588-SC1</t>
  </si>
  <si>
    <t>NGC 6355</t>
  </si>
  <si>
    <t>https://en.wikipedia.org/wiki/NGC_6355</t>
  </si>
  <si>
    <t>17h23m58.6s</t>
  </si>
  <si>
    <t>−26° 21′ 12″</t>
  </si>
  <si>
    <t>8.6</t>
  </si>
  <si>
    <t>4.20</t>
  </si>
  <si>
    <t>Cr330, GCL 63 and ESO 519-SC15</t>
  </si>
  <si>
    <t>NGC 6352</t>
  </si>
  <si>
    <t>https://en.wikipedia.org/wiki/NGC_6352</t>
  </si>
  <si>
    <t>XI:</t>
  </si>
  <si>
    <t>Ara</t>
  </si>
  <si>
    <t>17h25m29.11s</t>
  </si>
  <si>
    <t>–48° 25′ 19.8″</t>
  </si>
  <si>
    <t>18.3kly(5.6kpc)</t>
  </si>
  <si>
    <t>+7.8</t>
  </si>
  <si>
    <t>7.1′</t>
  </si>
  <si>
    <t>3.7×104M☉</t>
  </si>
  <si>
    <t>0.70</t>
  </si>
  <si>
    <t>Caldwell81,Cr328,NGC6352</t>
  </si>
  <si>
    <t>NGC 6362</t>
  </si>
  <si>
    <t>https://en.wikipedia.org/wiki/NGC_6362</t>
  </si>
  <si>
    <t>17h31m54.99s</t>
  </si>
  <si>
    <t>–67° 02′ 54.0″</t>
  </si>
  <si>
    <t>24.8kly(7.6kpc)</t>
  </si>
  <si>
    <t>+8.3</t>
  </si>
  <si>
    <t>9'</t>
  </si>
  <si>
    <t>0.99</t>
  </si>
  <si>
    <t>GCl 66, C 1726-670</t>
  </si>
  <si>
    <t>NGC 6366</t>
  </si>
  <si>
    <t>https://en.wikipedia.org/wiki/NGC_6366</t>
  </si>
  <si>
    <t>17h27m44.3s</t>
  </si>
  <si>
    <t>−05° 04′ 36″</t>
  </si>
  <si>
    <t>9.5</t>
  </si>
  <si>
    <t>13.0'</t>
  </si>
  <si>
    <t>0.60</t>
  </si>
  <si>
    <t>GCL 65</t>
  </si>
  <si>
    <t>NGC 6380</t>
  </si>
  <si>
    <t>https://en.wikipedia.org/wiki/NGC_6380</t>
  </si>
  <si>
    <t>17h34m28.00s</t>
  </si>
  <si>
    <t>−39° 04′ 09.0″</t>
  </si>
  <si>
    <t>35,500ly(10,900pc)</t>
  </si>
  <si>
    <t>11.31</t>
  </si>
  <si>
    <t>12.1′× 12.1′</t>
  </si>
  <si>
    <t>-0.75</t>
  </si>
  <si>
    <t>GCl 68, Tonantzintla 1, Pişmiş 25</t>
  </si>
  <si>
    <t>NGC 6388</t>
  </si>
  <si>
    <t>https://en.wikipedia.org/wiki/NGC_6388</t>
  </si>
  <si>
    <t>17h36m17.461s</t>
  </si>
  <si>
    <t>−44° 44′ 08.34″</t>
  </si>
  <si>
    <t>35.6 ± 1.5kly(10.90 ± 0.45kpc)</t>
  </si>
  <si>
    <t>10.4′</t>
  </si>
  <si>
    <t>2.17×106M☉</t>
  </si>
  <si>
    <t>11.5±1.5 Gyr</t>
  </si>
  <si>
    <t>NGC 6397</t>
  </si>
  <si>
    <t>https://en.wikipedia.org/wiki/NGC_6397</t>
  </si>
  <si>
    <t>17h40m42.09s</t>
  </si>
  <si>
    <t>–53° 40′ 27.6″</t>
  </si>
  <si>
    <t>7.8kly(2.4kpc)</t>
  </si>
  <si>
    <t>+6.68</t>
  </si>
  <si>
    <t>32.0′</t>
  </si>
  <si>
    <t>1.14×105M☉</t>
  </si>
  <si>
    <t>34 ly</t>
  </si>
  <si>
    <t>13.4 ± 0.8 Gyr</t>
  </si>
  <si>
    <t>GCl 74,Lacaille III.11, Dunlop 366, Bennett 98,Caldwell86</t>
  </si>
  <si>
    <t>NGC 6401</t>
  </si>
  <si>
    <t>https://en.wikipedia.org/wiki/NGC_6401</t>
  </si>
  <si>
    <t>17h38m36.93s</t>
  </si>
  <si>
    <t>−23° 54′ 31.5″</t>
  </si>
  <si>
    <t>25.1 kly (7.70 kpc)</t>
  </si>
  <si>
    <t>7.4</t>
  </si>
  <si>
    <t>4.8′</t>
  </si>
  <si>
    <t>1.15</t>
  </si>
  <si>
    <t>13.2±1.2 Gyr</t>
  </si>
  <si>
    <t>GC4314,NGC6301</t>
  </si>
  <si>
    <t>NGC 6426</t>
  </si>
  <si>
    <t>https://en.wikipedia.org/wiki/NGC_6426</t>
  </si>
  <si>
    <t>17h44m54.71s</t>
  </si>
  <si>
    <t>+03° 10′ 12.5″</t>
  </si>
  <si>
    <t>67kly(20.6kpc)</t>
  </si>
  <si>
    <t>10.9</t>
  </si>
  <si>
    <t>4.2′</t>
  </si>
  <si>
    <t>2.34</t>
  </si>
  <si>
    <t>13.0±1.5 Gyr</t>
  </si>
  <si>
    <t>NGC6426,Cr346</t>
  </si>
  <si>
    <t>NGC 6440</t>
  </si>
  <si>
    <t>https://en.wikipedia.org/wiki/NGC_6440</t>
  </si>
  <si>
    <t>17h48m52.67s</t>
  </si>
  <si>
    <t>−20° 21′ 34.5″</t>
  </si>
  <si>
    <t>27.1 ± 1.3kly(8.3 ± 0.4kpc)</t>
  </si>
  <si>
    <t>4.4′</t>
  </si>
  <si>
    <t>&gt; 4.42×105M☉</t>
  </si>
  <si>
    <t>0.56</t>
  </si>
  <si>
    <t>≈11 Gyr</t>
  </si>
  <si>
    <t>NGC6440</t>
  </si>
  <si>
    <t>NGC 6441</t>
  </si>
  <si>
    <t>https://en.wikipedia.org/wiki/NGC_6441</t>
  </si>
  <si>
    <t>17h50m13.06s</t>
  </si>
  <si>
    <t>−37° 03′ 05.2″</t>
  </si>
  <si>
    <t>42.7 ± 2.3kly(13.1 ± 0.7kpc)</t>
  </si>
  <si>
    <t>9.6′</t>
  </si>
  <si>
    <t>1.6×106M☉</t>
  </si>
  <si>
    <t>4.8</t>
  </si>
  <si>
    <t>0.53</t>
  </si>
  <si>
    <t>13−13.7Gyr</t>
  </si>
  <si>
    <t>GCl 78,CD−37° 11916,CPD−37° 7530,HD161968</t>
  </si>
  <si>
    <t>NGC 6453</t>
  </si>
  <si>
    <t>https://en.wikipedia.org/wiki/NGC_6453</t>
  </si>
  <si>
    <t>17h50m51.71s</t>
  </si>
  <si>
    <t>−34° 35′ 59.60″</t>
  </si>
  <si>
    <t>37.8kly(11.6kpc)</t>
  </si>
  <si>
    <t>10.10</t>
  </si>
  <si>
    <t>21.5′</t>
  </si>
  <si>
    <t>169,000M☉</t>
  </si>
  <si>
    <t>1.50</t>
  </si>
  <si>
    <t>ESO393-SC 036,GC5878,h3707</t>
  </si>
  <si>
    <t>NGC 6496</t>
  </si>
  <si>
    <t>https://en.wikipedia.org/wiki/NGC_6496</t>
  </si>
  <si>
    <t>17h59m03.68s</t>
  </si>
  <si>
    <t>−44° 15′ 57.4″</t>
  </si>
  <si>
    <t>36.9kly(11.3kpc)</t>
  </si>
  <si>
    <t>5.6'</t>
  </si>
  <si>
    <t>8.2×104M☉</t>
  </si>
  <si>
    <t>12.42Gyr</t>
  </si>
  <si>
    <t>NGC 6522</t>
  </si>
  <si>
    <t>https://en.wikipedia.org/wiki/NGC_6522</t>
  </si>
  <si>
    <t>18h03m34.1s</t>
  </si>
  <si>
    <t>−30° 02′ 2.3″</t>
  </si>
  <si>
    <t>16.4'</t>
  </si>
  <si>
    <t>3.00×105M☉</t>
  </si>
  <si>
    <t>GCl 82, C 1800-300</t>
  </si>
  <si>
    <t>NGC 6528</t>
  </si>
  <si>
    <t>https://en.wikipedia.org/wiki/NGC_6528</t>
  </si>
  <si>
    <t>18h04m49.61s</t>
  </si>
  <si>
    <t>−30° 03′ 20.8″</t>
  </si>
  <si>
    <t>10.65</t>
  </si>
  <si>
    <t>8.3' x 8.3'</t>
  </si>
  <si>
    <t>-0.11</t>
  </si>
  <si>
    <t>GCl 84, ESO 456-48, VDBH 257</t>
  </si>
  <si>
    <t>NGC 6535</t>
  </si>
  <si>
    <t>https://en.wikipedia.org/wiki/NGC_6535</t>
  </si>
  <si>
    <t>18h3m50.51s</t>
  </si>
  <si>
    <t>−0° 17′ 51.5″</t>
  </si>
  <si>
    <t>22kly(6.7kpc)</t>
  </si>
  <si>
    <t>-1.95</t>
  </si>
  <si>
    <t>C 1801-003, GCl 83, [KPS2012] MWSC 2795</t>
  </si>
  <si>
    <t>NGC 6539</t>
  </si>
  <si>
    <t>https://en.wikipedia.org/wiki/NGC_6539</t>
  </si>
  <si>
    <t>X:</t>
  </si>
  <si>
    <t>18h04m49.74s</t>
  </si>
  <si>
    <t>–07° 35′ 09.1″</t>
  </si>
  <si>
    <t>26.63 kly (8.165 kpc)</t>
  </si>
  <si>
    <t>9.6</t>
  </si>
  <si>
    <t>6.9′</t>
  </si>
  <si>
    <t>5.36×105M☉</t>
  </si>
  <si>
    <t>0.66</t>
  </si>
  <si>
    <t>GCL 85</t>
  </si>
  <si>
    <t>NGC 6540</t>
  </si>
  <si>
    <t>https://en.wikipedia.org/wiki/NGC_6540</t>
  </si>
  <si>
    <t>18h06m08.60s</t>
  </si>
  <si>
    <t>−27° 45′ 55.0″</t>
  </si>
  <si>
    <t>17.3kly(5.3kpc)</t>
  </si>
  <si>
    <t>9.30</t>
  </si>
  <si>
    <t>4.75' x 4.75'</t>
  </si>
  <si>
    <t>-1.35</t>
  </si>
  <si>
    <t>Cr364, Djorg 3, VDBH 258, C 1803-278</t>
  </si>
  <si>
    <t>NGC 6541</t>
  </si>
  <si>
    <t>https://en.wikipedia.org/wiki/NGC_6541</t>
  </si>
  <si>
    <t>Corona Australis</t>
  </si>
  <si>
    <t>18h08m02.36s</t>
  </si>
  <si>
    <t>–43° 42′ 53.6″</t>
  </si>
  <si>
    <t>22.8kly(7.0kpc)</t>
  </si>
  <si>
    <t>5.72×105M☉</t>
  </si>
  <si>
    <t>Caldwell78</t>
  </si>
  <si>
    <t>NGC 6544</t>
  </si>
  <si>
    <t>https://en.wikipedia.org/wiki/NGC_6544</t>
  </si>
  <si>
    <t>18h07m21s</t>
  </si>
  <si>
    <t>−24° 59′ 50″</t>
  </si>
  <si>
    <t>9450 light years</t>
  </si>
  <si>
    <t>1'</t>
  </si>
  <si>
    <t>Cr366, GCl 87</t>
  </si>
  <si>
    <t>NGC 6553</t>
  </si>
  <si>
    <t>https://en.wikipedia.org/wiki/NGC_6553</t>
  </si>
  <si>
    <t>18h09m15.68s</t>
  </si>
  <si>
    <t>−25° 54′ 27.9″</t>
  </si>
  <si>
    <t>19.6kly(6.01kpc)</t>
  </si>
  <si>
    <t>8.06</t>
  </si>
  <si>
    <t>4.1' x 4.1'</t>
  </si>
  <si>
    <t>-0.18</t>
  </si>
  <si>
    <t>GCl 88, C 1806-259</t>
  </si>
  <si>
    <t>NGC 6558</t>
  </si>
  <si>
    <t>https://en.wikipedia.org/wiki/NGC_6558</t>
  </si>
  <si>
    <t>18h10m18.38s</t>
  </si>
  <si>
    <t>−31° 45′ 48.6″</t>
  </si>
  <si>
    <t>11.29</t>
  </si>
  <si>
    <t>5.2' x 5.2'</t>
  </si>
  <si>
    <t>-1.32</t>
  </si>
  <si>
    <t>Cr368, GCl 89, ESO 456-62, VDBH 259</t>
  </si>
  <si>
    <t>NGC 6569</t>
  </si>
  <si>
    <t>https://en.wikipedia.org/wiki/NGC_6569</t>
  </si>
  <si>
    <t>18h13m38.88s</t>
  </si>
  <si>
    <t>−31° 49′ 35.2″</t>
  </si>
  <si>
    <t>35.5kly(10.9kpc)</t>
  </si>
  <si>
    <t>9.47</t>
  </si>
  <si>
    <t>7.0′× 7.0′</t>
  </si>
  <si>
    <t>-0.76</t>
  </si>
  <si>
    <t>GCl 91, ESO 456-77, VDBH 260</t>
  </si>
  <si>
    <t>NGC 6584</t>
  </si>
  <si>
    <t>https://en.wikipedia.org/wiki/NGC_6584</t>
  </si>
  <si>
    <t>Telescopium</t>
  </si>
  <si>
    <t>18h18m37.60s</t>
  </si>
  <si>
    <t>–52° 12′ 56.8″</t>
  </si>
  <si>
    <t>45000</t>
  </si>
  <si>
    <t>7.9'</t>
  </si>
  <si>
    <t>11.6±1.7 Gyr</t>
  </si>
  <si>
    <t>NGC 6624</t>
  </si>
  <si>
    <t>https://en.wikipedia.org/wiki/NGC_6624</t>
  </si>
  <si>
    <t>18h23m41s</t>
  </si>
  <si>
    <t>−30° 21′ 39″</t>
  </si>
  <si>
    <t>25.8 ± 1.1kly(7.91 ± 0.34kpc)</t>
  </si>
  <si>
    <t>8.8arcminutes</t>
  </si>
  <si>
    <t>-0.56</t>
  </si>
  <si>
    <t>ESO 457-11, GCl 93,CD−30 15631,CPD−30 5486,HD168943</t>
  </si>
  <si>
    <t>NGC 6638</t>
  </si>
  <si>
    <t>https://en.wikipedia.org/wiki/NGC_6638</t>
  </si>
  <si>
    <t>18h30m56.2s</t>
  </si>
  <si>
    <t>−25° 29′ 45″</t>
  </si>
  <si>
    <t>31.3 ± 1.6kly(9.6 ± 0.5kpc)</t>
  </si>
  <si>
    <t>2′</t>
  </si>
  <si>
    <t>1.89×105M☉</t>
  </si>
  <si>
    <t>GCl 95, C 1827-255</t>
  </si>
  <si>
    <t>NGC 6642</t>
  </si>
  <si>
    <t>https://en.wikipedia.org/wiki/NGC_6642</t>
  </si>
  <si>
    <t>18h31m54.23s</t>
  </si>
  <si>
    <t>−23° 28′ 34.1″</t>
  </si>
  <si>
    <t>26.7 ± 2.3kly(8.2 ± 0.7kpc)</t>
  </si>
  <si>
    <t>48"</t>
  </si>
  <si>
    <t>1.09×105M☉</t>
  </si>
  <si>
    <t>1.26</t>
  </si>
  <si>
    <t>Cr381, C 1828-235, ESO 522-32, GCl 97, Mel 203</t>
  </si>
  <si>
    <t>NGC 6712</t>
  </si>
  <si>
    <t>https://en.wikipedia.org/wiki/NGC_6712</t>
  </si>
  <si>
    <t>IX:</t>
  </si>
  <si>
    <t>Scutum</t>
  </si>
  <si>
    <t>18h53m04.32s</t>
  </si>
  <si>
    <t>–08° 42′ 21.5″</t>
  </si>
  <si>
    <t>26.4kly(8.1kpc)&lt;</t>
  </si>
  <si>
    <t>+8.69</t>
  </si>
  <si>
    <t>9.4×104M☉</t>
  </si>
  <si>
    <t>0.94</t>
  </si>
  <si>
    <t>10.4Gyr</t>
  </si>
  <si>
    <t>GCl 103,GC 4441</t>
  </si>
  <si>
    <t>NGC 6717</t>
  </si>
  <si>
    <t>https://en.wikipedia.org/wiki/NGC_6717</t>
  </si>
  <si>
    <t>18h55m06.04s</t>
  </si>
  <si>
    <t>−22° 42′ 05.3″</t>
  </si>
  <si>
    <t>23.8 ± 1.6 kly (7.3 ± 0.5 kpc)</t>
  </si>
  <si>
    <t>+9.28</t>
  </si>
  <si>
    <t>NGC6717,Cr395, ESO 523-14, GCl 105</t>
  </si>
  <si>
    <t>NGC 6723</t>
  </si>
  <si>
    <t>https://en.wikipedia.org/wiki/NGC_6723</t>
  </si>
  <si>
    <t>18h59m33.15s</t>
  </si>
  <si>
    <t>–36° 37′ 56.1″</t>
  </si>
  <si>
    <t>28.4kly(8.7kpc)</t>
  </si>
  <si>
    <t>3.57×105M☉</t>
  </si>
  <si>
    <t>0.96</t>
  </si>
  <si>
    <t>NGC 6752</t>
  </si>
  <si>
    <t>https://en.wikipedia.org/wiki/NGC_6752</t>
  </si>
  <si>
    <t>Pavo</t>
  </si>
  <si>
    <t>19h10m52.11s</t>
  </si>
  <si>
    <t>–59° 59′ 04.4″</t>
  </si>
  <si>
    <t>5.4</t>
  </si>
  <si>
    <t>20.4′</t>
  </si>
  <si>
    <t>1.4×105M☉</t>
  </si>
  <si>
    <t>Caldwell93</t>
  </si>
  <si>
    <t>NGC 6760</t>
  </si>
  <si>
    <t>https://en.wikipedia.org/wiki/NGC_6760</t>
  </si>
  <si>
    <t>Aquila</t>
  </si>
  <si>
    <t>19h11m12.1s</t>
  </si>
  <si>
    <t>+01° 01′ 49.7″</t>
  </si>
  <si>
    <t>9.8</t>
  </si>
  <si>
    <t>4.8'</t>
  </si>
  <si>
    <t>0.40</t>
  </si>
  <si>
    <t>C 1908+009,GCl109</t>
  </si>
  <si>
    <t>NGC 6934</t>
  </si>
  <si>
    <t>https://en.wikipedia.org/wiki/NGC_6934</t>
  </si>
  <si>
    <t>Delphinus</t>
  </si>
  <si>
    <t>20h34m11.37s</t>
  </si>
  <si>
    <t>+07° 24′ 16.1″</t>
  </si>
  <si>
    <t>52kly(16kpc)</t>
  </si>
  <si>
    <t>8.83</t>
  </si>
  <si>
    <t>1.20′</t>
  </si>
  <si>
    <t>2.95×105M☉</t>
  </si>
  <si>
    <t>Caldwell47,NGC6934</t>
  </si>
  <si>
    <t>NGC 7006</t>
  </si>
  <si>
    <t>https://en.wikipedia.org/wiki/NGC_7006</t>
  </si>
  <si>
    <t>21h1m29.4s</t>
  </si>
  <si>
    <t>+16° 11′ 14.4″</t>
  </si>
  <si>
    <t>137×10^3ly(42kpc)</t>
  </si>
  <si>
    <t>10.6</t>
  </si>
  <si>
    <t>2.8′</t>
  </si>
  <si>
    <t>3.03×105M☉</t>
  </si>
  <si>
    <t>1.52</t>
  </si>
  <si>
    <t>Caldwell42</t>
  </si>
  <si>
    <t>NGC 7492</t>
  </si>
  <si>
    <t>https://en.wikipedia.org/wiki/NGC_7492</t>
  </si>
  <si>
    <t>23h08m26.7s</t>
  </si>
  <si>
    <t>−15° 36′ 39″</t>
  </si>
  <si>
    <t>24,500kpc(80,000×10^3ly)</t>
  </si>
  <si>
    <t>11.2</t>
  </si>
  <si>
    <t>-1.69</t>
  </si>
  <si>
    <t>12 Gyr</t>
  </si>
  <si>
    <t>GCl 125, MWSC 3705</t>
  </si>
  <si>
    <t>2MASS-GC02</t>
  </si>
  <si>
    <t>https://en.wikipedia.org/wiki/2MASS-GC02</t>
  </si>
  <si>
    <t>18h09m36.5s</t>
  </si>
  <si>
    <t>−20° 46′ 44″</t>
  </si>
  <si>
    <t>16.0kly(4.9kpc)</t>
  </si>
  <si>
    <t>24.60</t>
  </si>
  <si>
    <t>0.95′ × 0.95′</t>
  </si>
  <si>
    <t>1.08</t>
  </si>
  <si>
    <t>Hurt 2</t>
  </si>
  <si>
    <t>Arp-Madore 1</t>
  </si>
  <si>
    <t>https://en.wikipedia.org/wiki/Arp-Madore_1</t>
  </si>
  <si>
    <t>03h55m02.70s</t>
  </si>
  <si>
    <t>−49° 36′ 52.0″</t>
  </si>
  <si>
    <t>398,000 (122,000)</t>
  </si>
  <si>
    <t>15.07</t>
  </si>
  <si>
    <t>1.288 by 0.691′</t>
  </si>
  <si>
    <t>E1, AM 0353-094, C 0353-497, C 0354-498, AM 1, ESO 201-10, LEDA 14098, SGC 035336-4945.6</t>
  </si>
  <si>
    <t>Djorgovski 1</t>
  </si>
  <si>
    <t>https://en.wikipedia.org/wiki/Djorgovski_1</t>
  </si>
  <si>
    <t>17h47m28.3s</t>
  </si>
  <si>
    <t>−33° 03:56′</t>
  </si>
  <si>
    <t>44.7 kly</t>
  </si>
  <si>
    <t>13.6</t>
  </si>
  <si>
    <t>1.51</t>
  </si>
  <si>
    <t>Djorg 1</t>
  </si>
  <si>
    <t>ESO 280-SC06</t>
  </si>
  <si>
    <t>https://en.wikipedia.org/wiki/ESO_280-SC06</t>
  </si>
  <si>
    <t>18h09m06.0s</t>
  </si>
  <si>
    <t>−46° 25′ 23″</t>
  </si>
  <si>
    <t>69.8kly(21.4kpc)</t>
  </si>
  <si>
    <t>12.00</t>
  </si>
  <si>
    <t>1.8</t>
  </si>
  <si>
    <t>ESO 280-6</t>
  </si>
  <si>
    <t>Gaia 1</t>
  </si>
  <si>
    <t>https://en.wikipedia.org/wiki/Gaia_1</t>
  </si>
  <si>
    <t>Canis Major</t>
  </si>
  <si>
    <t>−16° 45′ 00″</t>
  </si>
  <si>
    <t>15kly(4.6kpc)</t>
  </si>
  <si>
    <t>2.2×104M☉</t>
  </si>
  <si>
    <t>29 ly</t>
  </si>
  <si>
    <t>Kim 2</t>
  </si>
  <si>
    <t>https://en.wikipedia.org/wiki/Kim_2</t>
  </si>
  <si>
    <t>Indus</t>
  </si>
  <si>
    <t>21h08m49.970s</t>
  </si>
  <si>
    <t>−51° 09′ 48.60″</t>
  </si>
  <si>
    <t>104.7±4.1kpc</t>
  </si>
  <si>
    <t>0.28′ (half-mass diameter)</t>
  </si>
  <si>
    <t>600M☉</t>
  </si>
  <si>
    <t>1.0</t>
  </si>
  <si>
    <t>11.5+2−3.5Gyr</t>
  </si>
  <si>
    <t>Indus I</t>
  </si>
  <si>
    <t>Koposov 1</t>
  </si>
  <si>
    <t>https://en.wikipedia.org/wiki/Koposov_I</t>
  </si>
  <si>
    <t>11h59m18.05s</t>
  </si>
  <si>
    <t>+12° 15′ 36.0″</t>
  </si>
  <si>
    <t>157.5kly(48.3kpc)</t>
  </si>
  <si>
    <t>14.20</t>
  </si>
  <si>
    <t>approx. 3pc(9.8ly)</t>
  </si>
  <si>
    <t>Koposov 2</t>
  </si>
  <si>
    <t>https://en.wikipedia.org/wiki/Koposov_II</t>
  </si>
  <si>
    <t>Gemini</t>
  </si>
  <si>
    <t>07h58m17.0s</t>
  </si>
  <si>
    <t>+26° 15′ 18.0″</t>
  </si>
  <si>
    <t>113.1kly(34.7kpc)</t>
  </si>
  <si>
    <t>17.60</t>
  </si>
  <si>
    <t>Laevens 1</t>
  </si>
  <si>
    <t>https://en.wikipedia.org/wiki/Laevens_1</t>
  </si>
  <si>
    <t>Crater</t>
  </si>
  <si>
    <t>11h36m16.2s</t>
  </si>
  <si>
    <t>–10° 52′ 38.8″</t>
  </si>
  <si>
    <t>145kiloparsecs(470kly)</t>
  </si>
  <si>
    <t>0.46arcmins</t>
  </si>
  <si>
    <t>1×104M☉</t>
  </si>
  <si>
    <t>50parsecs(160ly)</t>
  </si>
  <si>
    <t>7.5Gyr</t>
  </si>
  <si>
    <t>Crater cluster, PSO J174.0675-10.8774</t>
  </si>
  <si>
    <t>Laevens 3</t>
  </si>
  <si>
    <t>https://en.wikipedia.org/wiki/Laevens_3</t>
  </si>
  <si>
    <t>21h06m55.05s</t>
  </si>
  <si>
    <t>+14° 59′ 03.84″</t>
  </si>
  <si>
    <t>200+4−3kly(61.4+1.2−1.0kpc)</t>
  </si>
  <si>
    <t>effective: 0.64 ± 0.05′or37.2 ± 3.3 ly(11.4 ± 1.0 pc)</t>
  </si>
  <si>
    <t>Liller 1</t>
  </si>
  <si>
    <t>https://en.wikipedia.org/wiki/Liller_1</t>
  </si>
  <si>
    <t>17h33m24.5s</t>
  </si>
  <si>
    <t>−33° 23′ 20″</t>
  </si>
  <si>
    <t>26.4 ± 3.3 kly (8.1 ± 1.0 kpc)</t>
  </si>
  <si>
    <t>22″ (half-mass diameter)</t>
  </si>
  <si>
    <t>~2.3×106M☉</t>
  </si>
  <si>
    <t>0.36</t>
  </si>
  <si>
    <t>C1730-333, MXB1730-333, J173324.56-332319.8</t>
  </si>
  <si>
    <t>Mercer 3</t>
  </si>
  <si>
    <t>https://en.wikipedia.org/wiki/Mercer_3</t>
  </si>
  <si>
    <t>18h18m30s</t>
  </si>
  <si>
    <t>−16° 58′ 36″</t>
  </si>
  <si>
    <t>13–26kly(4–8kpc)</t>
  </si>
  <si>
    <t>not visible</t>
  </si>
  <si>
    <t>39″ (half-light diameter)</t>
  </si>
  <si>
    <t>2–3 × 105M☉</t>
  </si>
  <si>
    <t>2–5 ly</t>
  </si>
  <si>
    <t>Palomar 1</t>
  </si>
  <si>
    <t>https://en.wikipedia.org/wiki/Palomar_1</t>
  </si>
  <si>
    <t>Cepheus</t>
  </si>
  <si>
    <t>03h33m20.04s</t>
  </si>
  <si>
    <t>+79° 34′ 51.8″</t>
  </si>
  <si>
    <t>36.5 ± 4.2kly(11,200 ± 1,300pc)</t>
  </si>
  <si>
    <t>+13.18</t>
  </si>
  <si>
    <t>15 ly</t>
  </si>
  <si>
    <t>6.3 to 8 Gyr</t>
  </si>
  <si>
    <t>LEDA 13165</t>
  </si>
  <si>
    <t>Palomar 2</t>
  </si>
  <si>
    <t>https://en.wikipedia.org/wiki/Palomar_2</t>
  </si>
  <si>
    <t>Auriga</t>
  </si>
  <si>
    <t>04h46m05.91s</t>
  </si>
  <si>
    <t>+31° 22′ 53.4″</t>
  </si>
  <si>
    <t>90000 ly</t>
  </si>
  <si>
    <t>13.04</t>
  </si>
  <si>
    <t>2.2'</t>
  </si>
  <si>
    <t>C 0443+313, Cl Pal 2, 2MASX J04460579+3122510, MCG+05-12-001</t>
  </si>
  <si>
    <t>Palomar 4</t>
  </si>
  <si>
    <t>https://en.wikipedia.org/wiki/Palomar_4</t>
  </si>
  <si>
    <t>Ursa Major</t>
  </si>
  <si>
    <t>11h29m16.8s</t>
  </si>
  <si>
    <t>+28° 58′ 25″</t>
  </si>
  <si>
    <t>326kly(100kpc)</t>
  </si>
  <si>
    <t>UGCA 237, GCl 17</t>
  </si>
  <si>
    <t>Palomar 5</t>
  </si>
  <si>
    <t>https://en.wikipedia.org/wiki/Palomar_5</t>
  </si>
  <si>
    <t>15h16m05.3s</t>
  </si>
  <si>
    <t>–00° 06′ 41″</t>
  </si>
  <si>
    <t>76kly(23kpc)</t>
  </si>
  <si>
    <t>+11.75</t>
  </si>
  <si>
    <t>3.00×104M☉</t>
  </si>
  <si>
    <t>76 ly</t>
  </si>
  <si>
    <t>11.5±1.0Gyr</t>
  </si>
  <si>
    <t>UGC9792, GCl 32</t>
  </si>
  <si>
    <t>Palomar 6</t>
  </si>
  <si>
    <t>https://en.wikipedia.org/wiki/Palomar_6</t>
  </si>
  <si>
    <t>17h43m42.20s</t>
  </si>
  <si>
    <t>−26° 13′ 21.0″</t>
  </si>
  <si>
    <t>25.02 ± 0.62kly(7.67 ± 0.19kpc)</t>
  </si>
  <si>
    <t>2.28×105M☉</t>
  </si>
  <si>
    <t>0.91</t>
  </si>
  <si>
    <t>12.4 ± 0.9 Gyr</t>
  </si>
  <si>
    <t>ESO 520-21, GCl 75, 1740-262</t>
  </si>
  <si>
    <t>Palomar 14</t>
  </si>
  <si>
    <t>https://en.wikipedia.org/wiki/Palomar_14</t>
  </si>
  <si>
    <t>16h10m59.00s</t>
  </si>
  <si>
    <t>14° 57′ 42.0″</t>
  </si>
  <si>
    <t>244,000ly(74.7kpc)</t>
  </si>
  <si>
    <t>14.7</t>
  </si>
  <si>
    <t>10Ga</t>
  </si>
  <si>
    <t>GCl 38, Arp 1,C1608 + 150</t>
  </si>
  <si>
    <t>Pyxis globular cluster</t>
  </si>
  <si>
    <t>https://en.wikipedia.org/wiki/Pyxis_globular_cluster</t>
  </si>
  <si>
    <t>Pyxis</t>
  </si>
  <si>
    <t>09h07m57.80s</t>
  </si>
  <si>
    <t>–37° 13′ 17.0″</t>
  </si>
  <si>
    <t>130kly(40kpc)</t>
  </si>
  <si>
    <t>1.20</t>
  </si>
  <si>
    <t>13.3±1.3 Gyr</t>
  </si>
  <si>
    <t>Segue 3</t>
  </si>
  <si>
    <t>https://en.wikipedia.org/wiki/Segue_3</t>
  </si>
  <si>
    <t>21h21m31s</t>
  </si>
  <si>
    <t>19° 07′ 02″</t>
  </si>
  <si>
    <t>55.1 ± 2.3kly(16.9 ± 0.7kpc)</t>
  </si>
  <si>
    <t>14.9</t>
  </si>
  <si>
    <t>52 ± 10″(half-light diameter)</t>
  </si>
  <si>
    <t>6.8 ± 1.3 ly (2.1 ± 0.4 pc)</t>
  </si>
  <si>
    <t>Terzan 1</t>
  </si>
  <si>
    <t>https://en.wikipedia.org/wiki/Terzan_1</t>
  </si>
  <si>
    <t>17h35m47.8s</t>
  </si>
  <si>
    <t>−30° 28′ 11.0″</t>
  </si>
  <si>
    <t>ESO 455-23, Cl Haute-Provence 2, Cl VDBH 235, [KPS2012] MWSC 2635, C 1732-304, Cl Terzan 1, GCl 69</t>
  </si>
  <si>
    <t>Terzan 5</t>
  </si>
  <si>
    <t>https://en.wikipedia.org/wiki/Terzan_5</t>
  </si>
  <si>
    <t>G2</t>
  </si>
  <si>
    <t>17h48m05s</t>
  </si>
  <si>
    <t>−24° 46′ 48″</t>
  </si>
  <si>
    <t>18.8 ± 1.6kly[note 1](5.9 ± 0.5kpc)</t>
  </si>
  <si>
    <t>12.8</t>
  </si>
  <si>
    <t>1′02″ (half-mass diameter)</t>
  </si>
  <si>
    <t>~2×106M☉(4 × 1036kg)</t>
  </si>
  <si>
    <t>2.7 ly[note 2]</t>
  </si>
  <si>
    <t>0.21</t>
  </si>
  <si>
    <t>Ter 5, IRC–20385</t>
  </si>
  <si>
    <t>Terzan 7</t>
  </si>
  <si>
    <t>https://en.wikipedia.org/wiki/Terzan_7</t>
  </si>
  <si>
    <t>19h17m43.92s</t>
  </si>
  <si>
    <t>−34° 39′ 27.8″</t>
  </si>
  <si>
    <t>75.7kly(23.2kpc)</t>
  </si>
  <si>
    <t>12.0</t>
  </si>
  <si>
    <t>7.3′</t>
  </si>
  <si>
    <t>160ly[a]</t>
  </si>
  <si>
    <t>7.5 Gyr</t>
  </si>
  <si>
    <t>Ter 7,GCl 109.1</t>
  </si>
  <si>
    <t>Willman 1</t>
  </si>
  <si>
    <t>https://en.wikipedia.org/wiki/Willman_1</t>
  </si>
  <si>
    <t>10h49m22.3s</t>
  </si>
  <si>
    <t>+51° 03′ 03.6″</t>
  </si>
  <si>
    <t>124 ± 23kly(38 ± 7kpc)</t>
  </si>
  <si>
    <t>15.2 ± 0.4[a]</t>
  </si>
  <si>
    <t>Balbinot 1</t>
  </si>
  <si>
    <t>https://en.wikipedia.org/wiki/Balbinot_1</t>
  </si>
  <si>
    <t>22h10m43.15s</t>
  </si>
  <si>
    <t>+14° 56′ 58.8″</t>
  </si>
  <si>
    <t>31.9kpc(104kly)</t>
  </si>
  <si>
    <t>16.31</t>
  </si>
  <si>
    <t>approx. 72pc(230ly)</t>
  </si>
  <si>
    <t>M54</t>
  </si>
  <si>
    <t>https://en.wikipedia.org/wiki/Messier_54</t>
  </si>
  <si>
    <t>18h55m03.33s</t>
  </si>
  <si>
    <t>−30° 28′ 47.5″</t>
  </si>
  <si>
    <t>87.4kly(26.8kpc)</t>
  </si>
  <si>
    <t>12.0′</t>
  </si>
  <si>
    <t>153 ly</t>
  </si>
  <si>
    <t>13Gyr</t>
  </si>
  <si>
    <t>M54,NGC6715,GCl 104,C 1851-305</t>
  </si>
  <si>
    <t>Palomar 12</t>
  </si>
  <si>
    <t>https://en.wikipedia.org/wiki/Palomar_12</t>
  </si>
  <si>
    <t>21h46m38.84s</t>
  </si>
  <si>
    <t>–21° 15′ 09.4″</t>
  </si>
  <si>
    <t>63.6 ± 2.9kly(19.50 ± 0.89kpc)</t>
  </si>
  <si>
    <t>11.99</t>
  </si>
  <si>
    <t>17.4′</t>
  </si>
  <si>
    <t>1.59×104M☉</t>
  </si>
  <si>
    <t>162 ± 8 ly</t>
  </si>
  <si>
    <t>0.85</t>
  </si>
  <si>
    <t>6.5 Gyr</t>
  </si>
  <si>
    <t>GCl 123</t>
  </si>
  <si>
    <t>NGC 1466</t>
  </si>
  <si>
    <t>https://en.wikipedia.org/wiki/NGC_1466</t>
  </si>
  <si>
    <t>Hydrus</t>
  </si>
  <si>
    <t>03h44m33s</t>
  </si>
  <si>
    <t>−71° 40′ 17″</t>
  </si>
  <si>
    <t>48.5kpc(158kly)</t>
  </si>
  <si>
    <t>11.4</t>
  </si>
  <si>
    <t>3.50′</t>
  </si>
  <si>
    <t>13.1Gyr</t>
  </si>
  <si>
    <t>SL1, LW1, ESO54SC16, KMHK1,PGC2802621</t>
  </si>
  <si>
    <t>NGC 1783</t>
  </si>
  <si>
    <t>https://en.wikipedia.org/wiki/NGC_1783</t>
  </si>
  <si>
    <t>Dorado</t>
  </si>
  <si>
    <t>04h59m08.6s</t>
  </si>
  <si>
    <t>−65° 59′ 15.8″</t>
  </si>
  <si>
    <t>160Kly(49kpc)</t>
  </si>
  <si>
    <t>10.93</t>
  </si>
  <si>
    <t>5.3′ × 4.7′</t>
  </si>
  <si>
    <t>9.8×104M☉</t>
  </si>
  <si>
    <t>1.70±0.05Gyr</t>
  </si>
  <si>
    <t>ESO 85-SC29</t>
  </si>
  <si>
    <t>NGC 1806</t>
  </si>
  <si>
    <t>https://en.wikipedia.org/wiki/NGC_1806</t>
  </si>
  <si>
    <t>05h02m11.180s</t>
  </si>
  <si>
    <t>−67° 59′ 05.89″</t>
  </si>
  <si>
    <t>11.00</t>
  </si>
  <si>
    <t>7.6×104M☉</t>
  </si>
  <si>
    <t>1.60±0.05Gyr</t>
  </si>
  <si>
    <t>NGC 1806, KMHK 462, [SL63] 184</t>
  </si>
  <si>
    <t>NGC 1818</t>
  </si>
  <si>
    <t>https://en.wikipedia.org/wiki/NGC_1818</t>
  </si>
  <si>
    <t>05h04m13.300s</t>
  </si>
  <si>
    <t>−66° 26′ 05.47″</t>
  </si>
  <si>
    <t>~164kly(50kpc)</t>
  </si>
  <si>
    <t>9.7 (B band)</t>
  </si>
  <si>
    <t>13,500+5,600−3,700M☉</t>
  </si>
  <si>
    <t>30or 40 Myr</t>
  </si>
  <si>
    <t>NGC 1846</t>
  </si>
  <si>
    <t>https://en.wikipedia.org/wiki/NGC_1846</t>
  </si>
  <si>
    <t>05h07m34.900s</t>
  </si>
  <si>
    <t>−67° 27′ 32.45″</t>
  </si>
  <si>
    <t>160,000 ly (50000 pc)</t>
  </si>
  <si>
    <t>10.68</t>
  </si>
  <si>
    <t>3.8′</t>
  </si>
  <si>
    <t>5.7×104M☉</t>
  </si>
  <si>
    <t>NGC 1854</t>
  </si>
  <si>
    <t>https://en.wikipedia.org/wiki/NGC_1854</t>
  </si>
  <si>
    <t>05h09m20.10s</t>
  </si>
  <si>
    <t>−68° 50′ 52.8″</t>
  </si>
  <si>
    <t>~163000 (~50000)</t>
  </si>
  <si>
    <t>10.39</t>
  </si>
  <si>
    <t>2.3' × 2.3'</t>
  </si>
  <si>
    <t>NGC 1855, ESO 56-72, OGLE-CL LMC 154</t>
  </si>
  <si>
    <t>NGC 1866</t>
  </si>
  <si>
    <t>https://en.wikipedia.org/wiki/NGC_1866</t>
  </si>
  <si>
    <t>05h13m38.920s</t>
  </si>
  <si>
    <t>−65° 27′ 52.75″</t>
  </si>
  <si>
    <t>9.73</t>
  </si>
  <si>
    <t>5.50′ × 5.50′</t>
  </si>
  <si>
    <t>ESO85-52, KMHK 664, LW 163, [SL63] 319</t>
  </si>
  <si>
    <t>NGC 1868</t>
  </si>
  <si>
    <t>https://en.wikipedia.org/wiki/NGC_1868</t>
  </si>
  <si>
    <t>05h14m36s</t>
  </si>
  <si>
    <t>−63° 57′ 18″</t>
  </si>
  <si>
    <t>~163000 ly (~50000 pc)</t>
  </si>
  <si>
    <t>11.57</t>
  </si>
  <si>
    <t>2.7' × 2.7'</t>
  </si>
  <si>
    <t>NGC 1868, ESO 85-56, KMHK 674, LW 169</t>
  </si>
  <si>
    <t>NGC 121</t>
  </si>
  <si>
    <t>https://en.wikipedia.org/wiki/NGC_121</t>
  </si>
  <si>
    <t>00h26m49.0s</t>
  </si>
  <si>
    <t>−71° 32′ 10″</t>
  </si>
  <si>
    <t>200kly(60kpc)</t>
  </si>
  <si>
    <t>11.24</t>
  </si>
  <si>
    <t>3.6+0.9−0.7×105M☉</t>
  </si>
  <si>
    <t>98 ly (30.2 pc)</t>
  </si>
  <si>
    <t>10.5±0.5Gyr</t>
  </si>
  <si>
    <t>NGC 1049</t>
  </si>
  <si>
    <t>https://en.wikipedia.org/wiki/NGC_1049</t>
  </si>
  <si>
    <t>Fornax</t>
  </si>
  <si>
    <t>02h39m52.5s</t>
  </si>
  <si>
    <t>−34° 16′ 08″</t>
  </si>
  <si>
    <t>143±3kpc</t>
  </si>
  <si>
    <t>+12.9</t>
  </si>
  <si>
    <t>24″</t>
  </si>
  <si>
    <t>Hodge 3</t>
  </si>
  <si>
    <t>Mayall II</t>
  </si>
  <si>
    <t>https://en.wikipedia.org/wiki/Mayall_II</t>
  </si>
  <si>
    <t>Andromeda</t>
  </si>
  <si>
    <t>00h32m46.51s</t>
  </si>
  <si>
    <t>+39° 34′ 39.7″</t>
  </si>
  <si>
    <t>2.52 ± 0.14Mly(770 ± 40kpc)</t>
  </si>
  <si>
    <t>+13.81</t>
  </si>
  <si>
    <t>1×107M☉(2×1037kg)</t>
  </si>
  <si>
    <t>21.2 ± 1.0 ly (6.5 ± 0.3 pc) (Half light radius rh) and tidal radius 263.2 ± 12.7 ly (80.7 ± 3.9 pc)</t>
  </si>
  <si>
    <t>~ 12 Gyr</t>
  </si>
  <si>
    <t>SKHB 1, HBK 0-1</t>
  </si>
  <si>
    <t>Shape</t>
  </si>
  <si>
    <t>RA_h</t>
  </si>
  <si>
    <t>RA_m</t>
  </si>
  <si>
    <t>RA_s</t>
  </si>
  <si>
    <t>DEC_deg</t>
  </si>
  <si>
    <t>DEC_min</t>
  </si>
  <si>
    <t>DEC_sec</t>
  </si>
  <si>
    <t>Dimensions</t>
  </si>
  <si>
    <t>Y density gradient, no clear X gradient</t>
  </si>
  <si>
    <t>GC, ellipsoid distribution</t>
  </si>
  <si>
    <t>A classic GC, spherical radial distribution</t>
  </si>
  <si>
    <t>No clear cluster</t>
  </si>
  <si>
    <t>offset? A classic GC, spherical radial distribution</t>
  </si>
  <si>
    <t>Dim_GAIA</t>
  </si>
  <si>
    <t>From 3x3 Grid</t>
  </si>
  <si>
    <t>search_lower_bound</t>
  </si>
  <si>
    <t>search_upper_bound</t>
  </si>
  <si>
    <t>STD_Dictionary</t>
  </si>
  <si>
    <t>Timestamp</t>
  </si>
  <si>
    <t>Backup</t>
  </si>
  <si>
    <t>Clusters are removed if they have too few stars, shaded in gray.</t>
  </si>
  <si>
    <t>Middle wide</t>
  </si>
  <si>
    <t>{30.0: 0.07538653198401303, 31.000000000000004: 0.07233839002665747, 32.0: 0.0693668142372778, 33.0: 0.06590932168868634, 34.0: 0.06250012572366367, 35.0: 0.058818483818062206, 36.0: 0.05547012369868411, 37.0: 0.052250176017127656, 38.0: 0.04887988388218874, 39.0: 0.04562876842717474, 40.0: 0.04239539912918454, 41.0: 0.03946366066516477, 42.0: 0.0366347301101407, 43.0: 0.0340909641880644, 44.0: 0.03145610917122114, 45.0: 0.02916399736485886, 46.0: 0.02696748396816764, 47.0: 0.02485497204631444, 48.0: 0.02301199419109748, 49.0: 0.021198326928459337, 50.0: 0.019736742057842795, 51.0: 0.018326462788713034, 52.0: 0.017134372939678157, 53.0: 0.01603301956949049, 54.0: 0.014973275115278852, 55.0: 0.014114582755264345, 56.0: 0.013441999226147482, 57.0: 0.012864559137093532, 58.0: 0.012511223746899723, 59.0: 0.012141842305134553, 60.0: 0.011858180095772285, 61.0: 0.011738804027608194, 62.00000000000001: 0.01155093644531657, 63.0: 0.011526900628220395, 64.0: 0.01142947448811189, 65.0: 0.011420797302698942, 66.0: 0.011505604568053015, 67.0: 0.011572708190600758, 68.0: 0.011647027642032043, 69.0: 0.01188067759331155, 70.0: 0.01204404685647598, 71.0: 0.012192419255697537, 72.0: 0.012432641345456444}</t>
  </si>
  <si>
    <t>{22.0: 0.13803934379609656, 23.0: 0.13994251711943162, 24.0: 0.1414687665567229, 25.0: 0.14244134860687307, 26.0: 0.14308063511660501, 27.0: 0.14252484817718525, 28.0: 0.14081322368496865, 29.0: 0.13797748248132222, 30.0: 0.13716036837798115, 31.000000000000004: 0.13653614878418627, 32.0: 0.1355432798429162, 33.0: 0.13404821214794968, 34.0: 0.13232991441118802, 35.0: 0.13044625209002597, 36.0: 0.12838386761559598, 37.0: 0.12584150640044123, 38.0: 0.12341194254178171, 39.0: 0.12092978682462185, 40.0: 0.11831564233135276, 41.0: 0.11539750596399737, 42.0: 0.1124399641025477, 43.0: 0.10960470832586411, 44.0: 0.10668231819007323, 45.0: 0.10372958514220863, 46.0: 0.10072287151685871, 47.0: 0.09781358218360865, 48.0: 0.09463682872746575, 49.0: 0.0917615955635104, 50.0: 0.08887309096430004, 51.0: 0.08610677871474849, 52.0: 0.08356964556231523, 53.0: 0.08121588025323433, 54.0: 0.07901488776528205, 55.0: 0.0769649453521052, 56.0: 0.07519122021798832, 57.0: 0.07372841120530424, 58.0: 0.07269721507215304, 59.0: 0.07187504840712657, 60.0: 0.07146979877656087, 61.0: 0.07107152512936371, 62.00000000000001: 0.0709221111425223, 63.0: 0.0710917465618916, 64.0: 0.07151547857864794, 65.0: 0.07251297765667064, 66.0: 0.07433635769620746, 67.0: 0.0753546298909133, 68.0: 0.07622798407208257, 69.0: 0.0770973982529325, 70.0: 0.07815619944970113, 71.0: 0.07913481343073363, 72.0: 0.08022442400864356, 73.0: 0.08144571128082818, 74.0: 0.08268299712322319, 75.0: 0.08387604702329265, 76.0: 0.08498616282281783, 77.0: 0.08630446547828191, 78.0: 0.0874683019549943, 79.0: 0.08846670234939524, 80.0: 0.08955909821757244, 81.0: 0.09061196562469762, 82.0: 0.09158864337434085, 83.0: 0.09245430593834267, 84.0: 0.09328942400431069, 85.0: 0.09393407779873847, 86.0: 0.09455980841395249, 87.0: 0.09529035151057076}</t>
  </si>
  <si>
    <t>Spherical</t>
  </si>
  <si>
    <t>{8.0: 0.06483002100045042, 9.0: 0.05802846647734311, 10.0: 0.049984283954879, 11.0: 0.0415499250079817, 12.0: 0.03348563878897526, 13.0: 0.02620238854183511, 14.0: 0.019501665410802022, 15.0: 0.014026661562384352, 16.0: 0.011335748623180394, 17.0: 0.008616520445045087, 18.0: 0.007666071876866064, 19.0: 0.006254156823817479, 20.0: 0.004912767601189522, 21.0: 0.004567005445085113, 22.0: 0.005283826033658227, 23.0: 0.0057979435041156996, 24.0: 0.005720892148383636, 25.0: 0.005011893699378924, 26.0: 0.005106631749179171, 27.0: 0.004804512256720311, 28.0: 0.005171062986736975, 29.0: 0.004929354108895106, 30.0: 0.004884749630615156, 31.000000000000004: 0.004477113576488712}</t>
  </si>
  <si>
    <t>{16.979999999999997: 0.07073314092020523}</t>
  </si>
  <si>
    <t>{9.0: 0.07171654750461463, 10.0: 0.07361076498479638, 11.0: 0.07576918217540592, 12.0: 0.07745136502723808, 13.0: 0.07824199640734067, 14.0: 0.07698679253175579, 15.0: 0.0736107554407596, 16.0: 0.07321781992908992, 17.0: 0.07067522186658912, 18.0: 0.06860610591504267, 19.0: 0.0648796007844815, 20.0: 0.060320565213347596, 21.0: 0.05429741297369026, 22.0: 0.049757080207562615, 23.0: 0.04442513595006596, 24.0: 0.0398498825203018, 25.0: 0.03567966795641161, 26.0: 0.030366408278195763, 27.0: 0.026793713365122613, 28.0: 0.0226199516278673, 29.0: 0.019591171802519142, 30.0: 0.01656448436545112, 31.000000000000004: 0.014699288613876356, 32.0: 0.013021429177554403, 33.0: 0.010554435199238894, 34.0: 0.009548317607201338, 35.0: 0.008668796837190788}</t>
  </si>
  <si>
    <t>Offset: lower right</t>
  </si>
  <si>
    <t>{13.0: 0.023813183657573945, 14.0: 0.02231523965342868, 15.0: 0.02035533636950336, 16.0: 0.01834069026072239, 17.0: 0.016435265222845906, 18.0: 0.014888025630343712, 19.0: 0.013698032415149561, 20.0: 0.013149987956143392, 21.0: 0.01276545125018234, 22.0: 0.012698334552284326, 23.0: 0.012480082180780363, 24.0: 0.012498731262281227, 25.0: 0.012403110525187368, 26.0: 0.012399626901862422, 27.0: 0.012784445820683289, 28.0: 0.012985717468746055, 29.0: 0.013241499869236778, 30.0: 0.01350560881432296, 31.000000000000004: 0.013956045801032704, 32.0: 0.014365525199575959, 33.0: 0.014880959542102452, 34.0: 0.015620345114508204, 35.0: 0.016259135970772665, 36.0: 0.01622978799151843, 37.0: 0.016359924148980774, 38.0: 0.016968835624481586, 39.0: 0.01756195563233407, 40.0: 0.01813467792518839, 41.0: 0.01878177653975771, 42.0: 0.019505285398389534, 43.0: 0.02021838391087445, 44.0: 0.02116000604397019, 45.0: 0.022078484218918556, 46.0: 0.022957738228075352, 47.0: 0.023862955744154382, 48.0: 0.024641830087066257, 49.0: 0.025416041722026442, 50.0: 0.026181392192295455, 51.0: 0.027024261019351566}</t>
  </si>
  <si>
    <t>{12.0: 0.06715708762009098, 13.0: 0.06366713223287747, 14.0: 0.059444473497230005, 15.0: 0.05420409167839388, 16.0: 0.04906552485715348, 17.0: 0.04377411629011364, 18.0: 0.03807226615313336, 19.0: 0.032472268275942795, 20.0: 0.02754956232416605, 21.0: 0.02310072109496748, 22.0: 0.020211221004048863, 23.0: 0.016546365637158295, 24.0: 0.013578823924229256, 25.0: 0.010369192355224674, 26.0: 0.009071866926783015, 27.0: 0.007573187122409849, 28.0: 0.006558358537028594, 29.0: 0.005660091319820527, 30.0: 0.004681577772621425, 31.000000000000004: 0.004173643681812965, 32.0: 0.003381528809923849, 33.0: 0.003362468481361482, 34.0: 0.0032772752691385553, 35.0: 0.003350145003330397, 36.0: 0.003529811257150498, 37.0: 0.0033328049724387016, 38.0: 0.003310552533403531, 39.0: 0.003349250906448172, 40.0: 0.0038292240046907244, 41.0: 0.0036620458698040466, 42.0: 0.0037055134712912696, 43.0: 0.0036098661786783614, 44.0: 0.0034840901381535173, 45.0: 0.0036559652938294826}</t>
  </si>
  <si>
    <t>Offset: Right</t>
  </si>
  <si>
    <t>{2.0: 0.025784402226933248, 3.0: 0.029076081794193957, 4.0: 0.02358492537309284, 5.0: 0.021484482081824255, 6.0: 0.021852181330295088, 7.0: 0.025183137224176363, 8.0: 0.029016960791160076, 9.0: 0.03048643092036151, 10.0: 0.031149493588459427, 11.0: 0.03200885576964441, 12.0: 0.032712815788662294, 13.0: 0.03298483421299978, 14.0: 0.0325035819919502, 15.0: 0.03152431340276246, 16.0: 0.030362369789212567, 17.0: 0.02906792958830333, 18.0: 0.02772020577500402, 19.0: 0.026570663050511915, 20.0: 0.025412381276965084, 21.0: 0.024142265240918205, 22.0: 0.022689254981227282, 23.0: 0.02129396423249262, 24.0: 0.02008368617921961, 25.0: 0.018834423621508962, 26.0: 0.017685203015257868, 27.0: 0.01670964082623272, 28.0: 0.01588306329974963, 29.0: 0.01528950942754246, 30.0: 0.014778501759078943, 31.000000000000004: 0.014364757103737259, 32.0: 0.014022146957841704, 33.0: 0.013875206238650885, 34.0: 0.013800337593045563, 35.0: 0.013924694750794457, 36.0: 0.014115798512593985, 37.0: 0.014247486235378998, 38.0: 0.014382692009768064, 39.0: 0.01446454068567413, 40.0: 0.014488827836800878, 41.0: 0.01446230415937286, 42.0: 0.014342153546523042, 43.0: 0.01417142067188629, 44.0: 0.0143267080944831, 45.0: 0.014573686073730286, 46.0: 0.014658346897360591, 47.0: 0.014753112787857837, 48.0: 0.014879393731973254, 49.0: 0.015079750910681216}</t>
  </si>
  <si>
    <t>{5.0: 0.021484482081824255, 6.0: 0.021852181330295088, 7.0: 0.025183137224176363, 8.0: 0.029016960791160076, 9.0: 0.03048643092036151, 10.0: 0.031149493588459427, 11.0: 0.03200885576964441, 12.0: 0.032712815788662294, 13.0: 0.03298483421299978, 14.0: 0.0325035819919502, 15.0: 0.03152431340276246, 16.0: 0.030362369789212567, 17.0: 0.02906792958830333, 18.0: 0.02772020577500402}</t>
  </si>
  <si>
    <t>{10.0: 0.04612121873647384, 11.0: 0.040531483570222265, 12.0: 0.0337122900798094, 13.0: 0.027476041060501662, 14.0: 0.021574341856658453, 15.0: 0.017253928582353317, 16.0: 0.013080192977789803, 17.0: 0.009936925243628292, 18.0: 0.008607620883916313, 19.0: 0.007502799362640768, 20.0: 0.006435275919292195, 21.0: 0.0057113071859557695, 22.0: 0.0054650255568978, 23.0: 0.0048401543299661, 24.0: 0.004263407315718311, 25.0: 0.003912042140406352, 26.0: 0.0034463191090017705, 27.0: 0.003622149403379321, 28.0: 0.0037903646212205325, 29.0: 0.0038667605250971827, 30.0: 0.0035771167958376544, 31.000000000000004: 0.0037391289447369913, 32.0: 0.004133946765155454, 33.0: 0.004144084803535122, 34.0: 0.003908649740579798, 35.0: 0.004173765180964049, 36.0: 0.0042965459910692646, 37.0: 0.004352205389602497, 38.0: 0.004499386928001554, 39.0: 0.004697385978083991}</t>
  </si>
  <si>
    <t>{8.0: 0.05621616043617147, 9.0: 0.04992177107945049, 10.0: 0.04297217105618267, 11.0: 0.03476920787309052, 12.0: 0.027754221911027922, 13.0: 0.020652618840470174, 14.0: 0.015451726243292071, 15.0: 0.010554958808767306, 16.0: 0.008584141696053638, 17.0: 0.007395058153165655, 18.0: 0.005862919204088287, 19.0: 0.0055394522647843995, 20.0: 0.005738531988933102, 21.0: 0.004636222968478532, 22.0: 0.005042185274866083, 23.0: 0.005257833041274473, 24.0: 0.005227420325517138, 25.0: 0.005544543708668925, 26.0: 0.00578083987343118, 27.0: 0.006093000986910484, 28.0: 0.006256273704920876, 29.0: 0.006236007694691641, 30.0: 0.0060780209665274535, 31.000000000000004: 0.006233136973288632}</t>
  </si>
  <si>
    <t>{10.0: 0.0909113570831759, 11.0: 0.09204212942180907, 12.0: 0.09155799350307758, 13.0: 0.08816359944748298, 14.0: 0.08510632838414388, 15.0: 0.07985660502958714, 16.0: 0.07361259687032902, 17.0: 0.0665625269940389, 18.0: 0.059583935768308456, 19.0: 0.05295894231936206, 20.0: 0.04536481726162309, 21.0: 0.03953638137414183, 22.0: 0.0339947441090757, 23.0: 0.029095843251673394, 24.0: 0.02404390254139509, 25.0: 0.02024631524565415, 26.0: 0.016303768892287126, 27.0: 0.014030938660524484, 28.0: 0.012476146205961115, 29.0: 0.010791213752466203, 30.0: 0.00966936716686016, 31.000000000000004: 0.00818813875992549, 32.0: 0.006866981988250158, 33.0: 0.006506384447736127, 34.0: 0.005631515897791786, 35.0: 0.004520703322267881, 36.0: 0.004216500789137036, 37.0: 0.00392451199006864, 38.0: 0.0035615364075182363, 39.0: 0.0034356968247243034}</t>
  </si>
  <si>
    <t>{9.0: 0.054863350381741824, 10.0: 0.05202255973267682, 11.0: 0.04843896448409998, 12.0: 0.0434357978765773, 13.0: 0.03862956644963143, 14.0: 0.034061481557753355, 15.0: 0.02946789305669608, 16.0: 0.023938104477109652, 17.0: 0.01968057727774049, 18.0: 0.015038227251871827, 19.0: 0.012971963510470252, 20.0: 0.010508438660364093, 21.0: 0.008423227670335643, 22.0: 0.007418568922740196, 23.0: 0.00616105022408004, 24.0: 0.004790939130125975, 25.0: 0.004150733454894691, 26.0: 0.00403581218765236, 27.0: 0.0035224475346562543, 28.0: 0.0030935528598944255, 29.0: 0.0031414398451761584, 30.0: 0.002967660699739057, 31.000000000000004: 0.0027670771502570153, 32.0: 0.0024475338906996516, 33.0: 0.002363964958492438, 34.0: 0.0022925363733094038, 35.0: 0.002145046812892317}</t>
  </si>
  <si>
    <t>Offset: lower right (large)</t>
  </si>
  <si>
    <t>{1.0: 0.01583895353213619, 2.0: 0.024665493457868386, 3.0: 0.02689610238722558, 4.0: 0.026254257033648257, 5.0: 0.02073756128431926, 6.0: 0.015906206769444937, 7.0: 0.012036129711364533, 8.0: 0.009097158194480743, 9.0: 0.008088807418168998, 10.0: 0.008101386923823653, 11.0: 0.008356131155910733, 12.0: 0.008444318746024759, 13.0: 0.008867836835037893, 14.0: 0.009005768786130786, 15.0: 0.009218955865799874, 16.0: 0.009365900605942086, 17.0: 0.009689314354899873, 18.0: 0.010012918266026906, 19.0: 0.010426638434899728}</t>
  </si>
  <si>
    <t>{9.0: 0.008088807418168998, 10.0: 0.008101386923823653, 11.0: 0.008356131155910733, 12.0: 0.008444318746024759, 13.0: 0.008867836835037893, 14.0: 0.009005768786130786, 15.0: 0.009218955865799874, 16.0: 0.009365900605942086, 17.0: 0.009689314354899873, 18.0: 0.010012918266026906, 19.0: 0.010426638434899728, 20.0: 0.01080803730651168, 21.0: 0.011240932327528026, 22.0: 0.011699448522813724, 23.0: 0.012223784595068543, 24.0: 0.012709475740611143, 25.0: 0.013189714332499472, 26.0: 0.013698807970198547, 27.0: 0.014160070376077744, 28.0: 0.014622651593509188, 29.0: 0.015067897271264596, 30.0: 0.015561312992258105, 31.000000000000004: 0.01605468397666538, 32.0: 0.01656081531248863, 33.0: 0.017012187265447554}</t>
  </si>
  <si>
    <t>Offset: left</t>
  </si>
  <si>
    <t>{16.0: 0.00764701477466522, 17.0: 0.007752307284195148, 18.0: 0.0077597794054067235, 19.0: 0.007660281959426595, 20.0: 0.007777540509822391, 21.0: 0.008098713197212514, 22.0: 0.00850767374781329, 23.0: 0.008721528107253965, 24.0: 0.008984151318178403, 25.0: 0.009223880115359946, 26.0: 0.009516615465350178, 27.0: 0.009963273731408382, 28.0: 0.010404890911006683, 29.0: 0.010823203816924839, 30.0: 0.011282839345412663, 31.000000000000004: 0.011664755430805765, 32.0: 0.012035692428785093, 33.0: 0.012402371961677254, 34.0: 0.012850566198727193, 35.0: 0.0133116991570144, 36.0: 0.013800655922063823, 37.0: 0.014234814766353777, 38.0: 0.01463238805754378, 39.0: 0.015037427766978417, 40.0: 0.01542871414139078, 41.0: 0.015838835128979024, 42.0: 0.016226513577385727, 43.0: 0.01659301845292623, 44.0: 0.017025153337617362, 45.0: 0.017476410593906873, 46.0: 0.017879051555226035, 47.0: 0.018331776475997895, 48.0: 0.01875611614997773, 49.0: 0.01919562889833375, 50.0: 0.01960714210884347, 51.0: 0.020030141071695345, 52.0: 0.020411091129377976, 53.0: 0.0208201602897054, 54.0: 0.021269977156838434, 55.0: 0.021726913177465803, 56.0: 0.02219613421962856, 57.0: 0.022687614443886107, 58.0: 0.02319145371500964, 59.0: 0.02369452424778391, 60.0: 0.024175677725565375, 61.0: 0.02466284972402273, 62.00000000000001: 0.025131975258838018, 63.0: 0.02562730390519057}</t>
  </si>
  <si>
    <t>{6.0: 0.0027290502576245703, 7.0: 0.0026713837426282, 8.0: 0.0028520140520358023, 9.0: 0.0033431244725766543, 10.0: 0.0035894410765898717, 11.0: 0.003908178518148504, 12.0: 0.0038965280807713616, 13.0: 0.003940508002893017, 14.0: 0.003922753487130286, 15.0: 0.003976999732976269, 16.0: 0.004071975267599007, 17.0: 0.004182188232405034, 18.0: 0.0043699447932613175, 19.0: 0.00449719103938428, 20.0: 0.0047119513070582, 21.0: 0.004816716612482661}</t>
  </si>
  <si>
    <t>{6.0: 0.07110826418269577, 7.0: 0.07249701753945519, 8.0: 0.06843993302165559, 9.0: 0.06118907617010639, 10.0: 0.05117555759456833, 11.0: 0.03912122771622472, 12.0: 0.031035749532538532, 13.0: 0.022008335042638924, 14.0: 0.016212743854815147, 15.0: 0.01184210669683072, 16.0: 0.00825787501386509, 17.0: 0.005765791735750431, 18.0: 0.006364270739183132, 19.0: 0.005358678790586088, 20.0: 0.004443278109376028, 21.0: 0.0038626363077029196, 22.0: 0.0038064186767444953, 23.0: 0.004029357443910581}</t>
  </si>
  <si>
    <t>{24.0: 0.0100819056110455, 25.0: 0.008451199567249424, 26.0: 0.007019363799094921, 27.0: 0.0059856129328194705, 28.0: 0.005378967841420396, 29.0: 0.004280660273134192, 30.0: 0.0038013446460018934, 31.000000000000004: 0.003943946400245511, 32.0: 0.005471843652745488, 33.0: 0.011985096096769293, 34.0: 0.02759352253825987, 35.0: 0.05121566757997149, 36.0: 0.07553873614660217, 37.0: 0.0845330641346321, 38.0: 0.08731019368068092, 39.0: 0.08625355645669484}</t>
  </si>
  <si>
    <t>{7.0: 0.06477828460165876, 8.0: 0.06582749926179243, 9.0: 0.06781972104857699, 10.0: 0.06766544984610331, 11.0: 0.06523284422065351, 12.0: 0.06315981894384463, 13.0: 0.060428342189717946, 14.0: 0.055649958154279804, 15.0: 0.05015048053752001, 16.0: 0.04274553029520477, 17.0: 0.03423523097187373, 18.0: 0.028939817930098605, 19.0: 0.024126462892088252, 20.0: 0.020176708603710614, 21.0: 0.017842559642903787, 22.0: 0.01488559341202661, 23.0: 0.012337223186865793, 24.0: 0.0100819056110455, 25.0: 0.008451199567249424}</t>
  </si>
  <si>
    <t>{10.0: 0.05643168720063717, 11.0: 0.05109887162360769, 12.0: 0.04333809020559876, 13.0: 0.03644293580259301, 14.0: 0.029962407106399892, 15.0: 0.02428082321742065, 16.0: 0.01842499364920182, 17.0: 0.01458755986892678, 18.0: 0.011193091123506247, 19.0: 0.008943564068198715, 20.0: 0.007231785346315357, 21.0: 0.006319361241618992, 22.0: 0.005254961524990936, 23.0: 0.004707459481875345, 24.0: 0.0044780433255468734, 25.0: 0.005023126537483271, 26.0: 0.005534559477263503, 27.0: 0.005994863683660324, 28.0: 0.006201276172344352, 29.0: 0.00657350287396113, 30.0: 0.00680203393403216, 31.000000000000004: 0.0070922119062409045, 32.0: 0.007482213265270489, 33.0: 0.007652052923323647, 34.0: 0.007861290471643629, 35.0: 0.008159163517774135, 36.0: 0.008358048620301822, 37.0: 0.0084378791294118}</t>
  </si>
  <si>
    <t>{4.0: 0.040820077112588865, 5.0: 0.02956134698681953, 6.0: 0.019415900990778848, 7.0: 0.012761602087601282, 8.0: 0.008580138475018255, 9.0: 0.0057299946911469, 10.0: 0.005265651373827319, 11.0: 0.004432539846728597, 12.0: 0.0042758847814372124, 13.0: 0.004437625372370318, 14.0: 0.004995026984684187, 15.0: 0.005081313051263322, 16.0: 0.005572014559105523, 17.0: 0.005921675707618815}</t>
  </si>
  <si>
    <t>{8.0: 0.008902672752125067, 9.0: 0.008059768030422214, 10.0: 0.007740684579037928, 11.0: 0.008418581879453685, 12.0: 0.008722405433463667, 13.0: 0.009086760538969445, 14.0: 0.009323515771684296, 15.0: 0.00983251284203935, 16.0: 0.010236345875255933, 17.0: 0.01030333216579977, 18.0: 0.01046009024893564, 19.0: 0.010642009611239204, 20.0: 0.010766122684110254, 21.0: 0.010987345270314744, 22.0: 0.011322645701584137, 23.0: 0.011620794402135166, 24.0: 0.012091849803115041, 25.0: 0.012517722788154507, 26.0: 0.012916825704461498, 27.0: 0.013228710153671611, 28.0: 0.013564790608221832, 29.0: 0.013838969787529326}</t>
  </si>
  <si>
    <t>{15.0: 0.023476803086568892, 16.0: 0.019843686927578, 17.0: 0.016110871349468904, 18.0: 0.015042865280811085, 19.0: 0.01296497593990565, 20.0: 0.012466330764574159, 21.0: 0.01132534986024658, 22.0: 0.009361344943685594, 23.0: 0.008164744502834472, 24.0: 0.007664278115159148, 25.0: 0.00739997700429196, 26.0: 0.007528976242708426, 27.0: 0.0061570110249122515, 28.0: 0.005887223155747012, 29.0: 0.0055560976838799426, 30.0: 0.004775612002297648, 31.000000000000004: 0.004477877332062676, 32.0: 0.00452259378425305, 33.0: 0.004257334114623651, 34.0: 0.004175229804035175}</t>
  </si>
  <si>
    <t>{6.0: 0.05449917921365642, 7.0: 0.05177888882560721, 8.0: 0.049188675361259045, 9.0: 0.04357351589402303, 10.0: 0.040962541707186675, 11.0: 0.037915438235489256, 12.0: 0.03433984608041765, 13.0: 0.03193856222981808, 14.0: 0.02616406696718136, 15.0: 0.023476803086568892, 16.0: 0.019843686927578, 17.0: 0.016110871349468904, 18.0: 0.015042865280811085, 19.0: 0.01296497593990565, 20.0: 0.012466330764574159, 21.0: 0.01132534986024658}</t>
  </si>
  <si>
    <t>{5.0: 0.005383117503555327, 6.0: 0.00411979059176827, 7.0: 0.0032817953878116466, 8.0: 0.0033815079755641197, 9.0: 0.003388860103508981, 10.0: 0.0040121153588934585, 11.0: 0.004332182852722396, 12.0: 0.004815150005559764, 13.0: 0.005065289743211924, 14.0: 0.005409067465105584, 15.0: 0.005970701861172179, 16.0: 0.0064094383095325185, 17.0: 0.007072484377545891, 18.0: 0.007612918477711995, 19.0: 0.008019960012306633, 20.0: 0.008487666051509628, 21.0: 0.009200044644006401}</t>
  </si>
  <si>
    <t>{4.0: 0.017415383200924932, 5.0: 0.009990770611028953, 6.0: 0.006753894588765724, 7.0: 0.0060153404827221245, 8.0: 0.005459476727787158, 9.0: 0.005344966506027786, 10.0: 0.005790397473042285, 11.0: 0.006120588309412898, 12.0: 0.006527086201265401, 13.0: 0.0072047799962562335, 14.0: 0.007705384250835704, 15.0: 0.00807891603163466}</t>
  </si>
  <si>
    <t>{4.0: 0.01523283476824952, 5.0: 0.012844846337416983, 6.0: 0.0101288519562119, 7.0: 0.008089606462457686, 8.0: 0.006187831129043937, 9.0: 0.004924667475673765, 10.0: 0.004043224157272354, 11.0: 0.004003425076996298, 12.0: 0.003204417424390917, 13.0: 0.0031441997392170924}</t>
  </si>
  <si>
    <t>{3.0: 0.06674839093126514, 4.0: 0.05446954716684401, 5.0: 0.03805434089059986, 6.0: 0.021797572706617523, 7.0: 0.01651382549798862, 8.0: 0.0128835870340777, 9.0: 0.006870818756608571, 10.0: 0.006153171388269997, 11.0: 0.004890268255725185, 12.0: 0.0050991801432952195}</t>
  </si>
  <si>
    <t>{4.0: 0.07275587011076784, 5.0: 0.07350339378772118, 6.0: 0.06516586682450741, 7.0: 0.05595142251929269, 8.0: 0.04178318924075449, 9.0: 0.034070135968034126, 10.0: 0.02527133816135801, 11.0: 0.018187285700006793, 12.0: 0.0119564948184444, 13.0: 0.010338249698095535, 14.0: 0.01004565183417517, 15.0: 0.008980324835731888, 16.0: 0.008773426768297319}</t>
  </si>
  <si>
    <t>{5.0: 0.04206945456046036, 6.0: 0.02800959474030927, 7.0: 0.01852532198930938, 8.0: 0.012484226808787139, 9.0: 0.009609339995848003, 10.0: 0.007191268427740972, 11.0: 0.005186820106269694, 12.0: 0.003303714654015284, 13.0: 0.00310397936914263, 14.0: 0.0031259006566522643, 15.0: 0.003201265950007759, 16.0: 0.0027034036971071984, 17.0: 0.002248666207981814, 18.0: 0.0017484626892972182, 19.0: 0.0019670632336488713}</t>
  </si>
  <si>
    <t>{24.0: 0.009167853305235516, 25.0: 0.007727033435342879, 26.0: 0.007077458079883086, 27.0: 0.006179283082815007, 28.0: 0.0056278296844748535, 29.0: 0.0059775246085169665, 30.0: 0.005296897376947219, 31.000000000000004: 0.005421750042200718, 32.0: 0.005593577224212827, 33.0: 0.0055722389588362025, 34.0: 0.005463202976592435, 35.0: 0.004968031650339767, 36.0: 0.005140198687336905, 37.0: 0.005284613463803102, 38.0: 0.0052145272418652865, 39.0: 0.0054676670843712225}</t>
  </si>
  <si>
    <t>{7.0: 0.0902197414613608, 8.0: 0.09168007459105486, 9.0: 0.09168077480297529, 10.0: 0.08710563292336235, 11.0: 0.08121499465545433, 12.0: 0.07315422910186295, 13.0: 0.06491494028561141, 14.0: 0.05519867635493021, 15.0: 0.04629196017682836, 16.0: 0.03781020181054588, 17.0: 0.030464702375505175, 18.0: 0.023506777012888384, 19.0: 0.018499245538042882, 20.0: 0.015650991332647395, 21.0: 0.013086902165456748, 22.0: 0.011757271410211585, 23.0: 0.01048311052895909, 24.0: 0.009167853305235516, 25.0: 0.007727033435342879, 26.0: 0.007077458079883086, 27.0: 0.006179283082815007}</t>
  </si>
  <si>
    <t>{5.0: 0.057104984593672296, 6.0: 0.050851851040730534, 7.0: 0.04274065521112574, 8.0: 0.03263952847930359, 9.0: 0.022044940363011946, 10.0: 0.017362995653893407, 11.0: 0.01270812968333237, 12.0: 0.010946675298202507, 13.0: 0.008211275554417991, 14.0: 0.006970432086907401, 15.0: 0.006495553142296929, 16.0: 0.005825664667349727, 17.0: 0.006096447695686692, 18.0: 0.006112123379343513, 19.0: 0.0066471490018677115}</t>
  </si>
  <si>
    <t>{7.0: 0.081117670454347, 8.0: 0.0853527695993582, 9.0: 0.08380185986545971, 10.0: 0.08025131402249931, 11.0: 0.07351410834717254, 12.0: 0.06391253677290853, 13.0: 0.05572619028859854, 14.0: 0.047610215487176165, 15.0: 0.038818206622502655, 16.0: 0.030563507240712117, 17.0: 0.025076698634663174, 18.0: 0.020015413709577986, 19.0: 0.016977691513642843, 20.0: 0.013180381708214464, 21.0: 0.012904592907497564, 22.0: 0.009195593723477535, 23.0: 0.010862259173813575, 24.0: 0.008226441284437006, 25.0: 0.007676850825112317, 26.0: 0.006403030444631436, 27.0: 0.00729084989760878}</t>
  </si>
  <si>
    <t>{6.0: 0.13164804906466873, 7.0: 0.14010271168535907, 8.0: 0.14269471670000305, 9.0: 0.14241593667917185, 10.0: 0.13699789477662044, 11.0: 0.1312593063428018, 12.0: 0.12405925950794208, 13.0: 0.11363538579077404, 14.0: 0.10253561921950323, 15.0: 0.09265193272780099, 16.0: 0.08180209497769256, 17.0: 0.07236296421981797, 18.0: 0.0649963117087265, 19.0: 0.059709856876429435, 20.0: 0.05697747275018863, 21.0: 0.055212105297304165, 22.0: 0.05590636825070122, 23.0: 0.05789413479556045, 24.0: 0.06080774999619395, 25.0: 0.06375083757440454}</t>
  </si>
  <si>
    <t>{6.0: 0.11875573940451058, 7.0: 0.11274906440012242, 8.0: 0.10485771231531042, 9.0: 0.09327843445430656, 10.0: 0.07881503827552212, 11.0: 0.06466865727349261, 12.0: 0.055911388115740306, 13.0: 0.04898428602324964, 14.0: 0.04253088569263994, 15.0: 0.035819758794522594, 16.0: 0.029554035943333532, 17.0: 0.02604758329295836, 18.0: 0.02285528072167321, 19.0: 0.019947553955837655, 20.0: 0.01745963255768996, 21.0: 0.015097774805909339, 22.0: 0.013027630823064252, 23.0: 0.013562090206446678, 24.0: 0.012184371434805042, 25.0: 0.010824577813913246}</t>
  </si>
  <si>
    <t>{20.0: 0.010686413359808708, 21.0: 0.009290072977429066, 22.0: 0.008659414884747784, 23.0: 0.007807007788681005, 24.0: 0.008121618347498841, 25.0: 0.006954926179329913, 26.0: 0.006724771569736477, 27.0: 0.005551038089114001, 28.0: 0.0049331717297956094, 29.0: 0.004425128572676111, 30.0: 0.0053006668648450505, 31.000000000000004: 0.005551744853757417, 32.0: 0.005102952923822955, 33.0: 0.005164676163914763, 34.0: 0.005061302685761546, 35.0: 0.004775399679100955, 36.0: 0.004055822030822176, 37.0: 0.003843812454015152, 38.0: 0.004079637750336028, 39.0: 0.0041442326149742316}</t>
  </si>
  <si>
    <t>{6.0: 0.08979006684098476, 7.0: 0.08884291088127828, 8.0: 0.08865341185837278, 9.0: 0.08166008345573401, 10.0: 0.07206461500657436, 11.0: 0.06306770104360256, 12.0: 0.05113050637881905, 13.0: 0.04140618763319777, 14.0: 0.034063681734513594, 15.0: 0.02823913914395828, 16.0: 0.023014288840139587, 17.0: 0.019883890810107167, 18.0: 0.017751909731233247, 19.0: 0.014060031820995349, 20.0: 0.010686413359808708, 21.0: 0.009290072977429066}</t>
  </si>
  <si>
    <t>{1.0: 0.04327791045422622, 2.0: 0.05798110055429721, 3.0: 0.06049574869207441, 4.0: 0.05220286268124474, 5.0: 0.04195667476072253, 6.0: 0.03261554908511332, 7.0: 0.024495500988369317, 8.0: 0.016962246269111164, 9.0: 0.015195455981319725, 10.0: 0.012935238171917522, 11.0: 0.007159291623152445, 12.0: 0.006149744572517423, 13.0: 0.004296798653245633, 14.0: 0.004336712662667824, 15.0: 0.0030535231726583865, 16.0: 0.0029107852692914007, 17.0: 0.0030445509153974285, 18.0: 0.0028695582674328323, 19.0: 0.0030106057273904955, 20.0: 0.0030310388012453004, 21.0: 0.0029316566459984313, 22.0: 0.0036682579697855373, 23.0: 0.004056040110411145, 24.0: 0.004467371915208506, 25.0: 0.004536890171636081, 26.0: 0.004414018843171151, 27.0: 0.004311820498002859, 28.0: 0.004248913609742919, 29.0: 0.004586335538084612}</t>
  </si>
  <si>
    <t>{10.0: 0.009549184890899865, 11.0: 0.005811965718501131, 12.0: 0.006058248204302938, 13.0: 0.005467975759793407, 14.0: 0.005323841044207708, 15.0: 0.006640448425802204, 16.0: 0.007557153841349943, 17.0: 0.006742956821644652, 18.0: 0.006036010460986121, 19.0: 0.005625587417275739, 20.0: 0.00484990537976963, 21.0: 0.00493171830345562, 22.0: 0.005317331630068509, 23.0: 0.004674490466724797, 24.0: 0.005369296438375905}</t>
  </si>
  <si>
    <t>{3.0: 0.07267010858943111, 4.0: 0.06191511493536372, 5.0: 0.04646712876960182, 6.0: 0.035030836740878354, 7.0: 0.02555708548615282, 8.0: 0.018764263955525023, 9.0: 0.009503878103526093, 10.0: 0.009549184890899865, 11.0: 0.005811965718501131}</t>
  </si>
  <si>
    <t>{25.0: 0.01613021738464692, 26.0: 0.014298138932876204, 27.0: 0.012565092505013654, 28.0: 0.011143274451135575, 29.0: 0.010309507417358466, 30.0: 0.009256103943060937, 31.000000000000004: 0.008853063982146806, 32.0: 0.008310810914727441, 33.0: 0.008138198345811538, 34.0: 0.007947384601360089, 35.0: 0.007999481251173625, 36.0: 0.007983770199275014, 37.0: 0.007819066340280028, 38.0: 0.007918965458204221, 39.0: 0.008103589797861351}</t>
  </si>
  <si>
    <t>{7.0: 0.10568418351219667, 8.0: 0.11202915321005931, 9.0: 0.11372680064235022, 10.0: 0.1121922743133621, 11.0: 0.10741392597288794, 12.0: 0.09994457552348802, 13.0: 0.09135013990612141, 14.0: 0.08174749152540356, 15.0: 0.07276488593562472, 16.0: 0.06336656710130036, 17.0: 0.05547343160562118, 18.0: 0.04813980737908356, 19.0: 0.041090280734133906, 20.0: 0.03437348893743191, 21.0: 0.029775762900881533, 22.0: 0.025436433508340694, 23.0: 0.021717240626962977, 24.0: 0.018806820240472314, 25.0: 0.01613021738464692, 26.0: 0.014298138932876204, 27.0: 0.012565092505013654}</t>
  </si>
  <si>
    <t>{9.0: 0.049874031324502625, 10.0: 0.04769015268840437, 11.0: 0.04513920006144018, 12.0: 0.04203789598211575, 13.0: 0.03895995063376079, 14.0: 0.03547882530852136, 15.0: 0.0329210095958044, 16.0: 0.02995829122037366, 17.0: 0.02756741804812211, 18.0: 0.024962187784946445, 19.0: 0.02234648937402749, 20.0: 0.02075539631127706, 21.0: 0.01943748814965814, 22.0: 0.01779262266499621, 23.0: 0.01627119555027476, 24.0: 0.014990838182515804, 25.0: 0.01423227906159168, 26.0: 0.013422352698117706, 27.0: 0.012876348582577225, 28.0: 0.012241252223575699, 29.0: 0.011670315378882643, 30.0: 0.011055939672155594, 31.000000000000004: 0.01062669105885627, 32.0: 0.01029491858329163, 33.0: 0.010145940736587618, 34.0: 0.009885718926897515, 35.0: 0.009798895003738532}</t>
  </si>
  <si>
    <t>{0.1: 0.014203480517423527, 0.2: 0.013203659449259856, 0.30000000000000004: 0.026174051890584703, 0.4: 0.033114782811253754, 0.5: 0.03699314559882123, 0.6: 0.04421247126149024, 0.7000000000000001: 0.04524810260831308, 0.8: 0.04636197522985069, 0.9: 0.050911715522484004, 1.0: 0.052876900106511, 1.1: 0.05751903277858662, 1.2000000000000002: 0.06114876804113772, 1.3000000000000003: 0.06121699033092557, 1.4000000000000001: 0.0604128914461535, 1.5000000000000002: 0.06128482674851735, 1.6: 0.06136556772857989, 1.7000000000000002: 0.0668386474420973, 1.8000000000000003: 0.06733274863111303, 1.9000000000000001: 0.06696593414484778, 2.0: 0.07047183973240488, 2.1: 0.07211672320286674, 2.2: 0.07411222252623233, 2.3000000000000003: 0.07330403834334828, 2.4000000000000004: 0.07380292778517188, 2.5000000000000004: 0.07233408684004543, 2.6: 0.07183803587844063, 2.7: 0.07140525683479508, 2.8000000000000003: 0.06837686742998335, 2.9000000000000004: 0.06857615514457137, 3.0000000000000004: 0.06891605192756127, 3.1: 0.06769909468101276, 3.2: 0.06576149371190212, 3.3000000000000003: 0.06344743132324349, 3.4000000000000004: 0.0668955060851421, 3.5000000000000004: 0.06818908215938432, 3.6: 0.06770108732360317, 3.7: 0.06633162203748028, 3.8000000000000003: 0.06034163334023777, 3.9000000000000004: 0.06106110233613978}</t>
  </si>
  <si>
    <t>{1.0: 0.052876900106511, 2.0: 0.07047183973240488}</t>
  </si>
  <si>
    <t>{9.0: 0.10126948243404647, 10.0: 0.10374203397725314, 11.0: 0.1051768175358116, 12.0: 0.10286193174731119, 13.0: 0.10047978446140562, 14.0: 0.09654007876136743, 15.0: 0.09229964670331064, 16.0: 0.08705674809640535, 17.0: 0.08068775070417557, 18.0: 0.0756417524384448, 19.0: 0.06943189504839999, 20.0: 0.06419003110554741, 21.0: 0.059276352867786306, 22.0: 0.05475510582211348, 23.0: 0.0496905715478878, 24.0: 0.04485616840507853, 25.0: 0.04133058280594599, 26.0: 0.03779721108114355, 27.0: 0.03494158914600796, 28.0: 0.03236720904025255, 29.0: 0.030083412399561617, 30.0: 0.02820006206200247, 31.000000000000004: 0.026807206597349833, 32.0: 0.026049340905322033, 33.0: 0.025095859693964273, 34.0: 0.024210510644876986, 35.0: 0.023540787898707675}</t>
  </si>
  <si>
    <t>{7.0: 0.0980468311068741, 8.0: 0.0946490975175247, 9.0: 0.08857360424646496, 10.0: 0.0793193276170833, 11.0: 0.06919153129718102, 12.0: 0.0595473824141246, 13.0: 0.0498024693261452, 14.0: 0.04144443668916588, 15.0: 0.03431308617103666, 16.0: 0.028751194345240833, 17.0: 0.024221517608800616, 18.0: 0.02062098278666481, 19.0: 0.01821722037987708, 20.0: 0.016424563966166223, 21.0: 0.015392766129799024, 22.0: 0.014797267375750324, 23.0: 0.014522331114035452, 24.0: 0.014728510428352723, 25.0: 0.014850887380831925, 26.0: 0.015232004908545397}</t>
  </si>
  <si>
    <t>{5.0: 0.07666606349163439, 6.0: 0.0751359714197097, 7.0: 0.06954759460786081, 8.0: 0.062610363800758, 9.0: 0.04745037270717671, 10.0: 0.03731352696751598, 11.0: 0.0284805173670178, 12.0: 0.025363884479273714, 13.0: 0.020169794577052983, 14.0: 0.01613541315604025, 15.0: 0.013350215320233897, 16.0: 0.009465629215700978, 17.0: 0.007894869907141227, 18.0: 0.007606750005085085, 19.0: 0.006121230936476981, 20.0: 0.0061331891000469575}</t>
  </si>
  <si>
    <t>{5.0: 0.06680687581628758, 6.0: 0.05696381367849375, 7.0: 0.04520478204162822, 8.0: 0.03300104211836072, 9.0: 0.02442491706882539, 10.0: 0.01601177388009607, 11.0: 0.011257459535978379, 12.0: 0.00738693030622084, 13.0: 0.0050014051443250515, 14.0: 0.004509718104267394, 15.0: 0.004121815067560981, 16.0: 0.004269481515201187, 17.0: 0.004482668782655636, 18.0: 0.004126593705487517, 19.0: 0.004360720095399741}</t>
  </si>
  <si>
    <t>{2.0: 0.036531322265584615, 3.0: 0.0600376537680326, 4.0: 0.06996813464548027, 5.0: 0.06680687581628758, 6.0: 0.05696381367849375, 7.0: 0.04520478204162822}</t>
  </si>
  <si>
    <t>{20.0: 0.021690721040831334, 21.0: 0.019859549032138255, 22.0: 0.018363461962652147, 23.0: 0.01640281572196148, 24.0: 0.014317756879111148, 25.0: 0.013447938239998986, 26.0: 0.011784231960408011, 27.0: 0.010603987424266567, 28.0: 0.010363523735330192, 29.0: 0.009802376431644529, 30.0: 0.009678854821233738, 31.000000000000004: 0.009527530436519781, 32.0: 0.010024912697813571, 33.0: 0.009125288326573156, 34.0: 0.008813247890226248, 35.0: 0.007906667060489737, 36.0: 0.0073691070649794565, 37.0: 0.007436527582844074, 38.0: 0.007323869352834967, 39.0: 0.007431852573844531}</t>
  </si>
  <si>
    <t>{6.0: 0.06866734477822484, 7.0: 0.06860276300713625, 8.0: 0.06241281228245131, 9.0: 0.057989800405002366, 10.0: 0.052965862989520135, 11.0: 0.044202293303159654, 12.0: 0.04072250071256557, 13.0: 0.032251885644941136, 14.0: 0.029067981524525645, 15.0: 0.028587943844236904, 16.0: 0.02619617551342542, 17.0: 0.025898158906635934, 18.0: 0.02338128089253779, 19.0: 0.02284575421638224, 20.0: 0.021690721040831334, 21.0: 0.019859549032138255}</t>
  </si>
  <si>
    <t>{2.0: 0.039700683037758415, 3.0: 0.03498757552945046, 4.0: 0.0242248057470608, 5.0: 0.012495210747314434, 6.0: 0.012635484160891311}</t>
  </si>
  <si>
    <t>{3.0: 0.0401883621008677, 4.0: 0.026041409463750435, 5.0: 0.016755077450935026, 6.0: 0.01290491668410891, 7.0: 0.010737215478711648, 8.0: 0.009068396363395962, 9.0: 0.009107788495414066, 10.0: 0.008274995963839623, 11.0: 0.007403147899948558}</t>
  </si>
  <si>
    <t>{8.0: 0.015258460108785073, 9.0: 0.010458615484839808, 10.0: 0.007290306417629373, 11.0: 0.005705845078536205, 12.0: 0.005173621298891397, 13.0: 0.0043969196521302855, 14.0: 0.0039243386454153656, 15.0: 0.003866052762698018, 16.0: 0.003835606177600078, 17.0: 0.004001801540601928, 18.0: 0.0038224040839288246, 19.0: 0.003886206836977692, 20.0: 0.004150018968889227, 21.0: 0.004361280100351181, 22.0: 0.0047150519652115015, 23.0: 0.005032871013223266, 24.0: 0.004939883835384889}</t>
  </si>
  <si>
    <t>{3.0: 0.05260096827440014, 4.0: 0.05653110468149891, 5.0: 0.04625151522012225, 6.0: 0.0351487376872419, 7.0: 0.024464310326387934, 8.0: 0.015258460108785073, 9.0: 0.010458615484839808}</t>
  </si>
  <si>
    <t>{20.0: 0.021664355324161052, 21.0: 0.01874472247831292, 22.0: 0.01612967427544578, 23.0: 0.014193332714993892, 24.0: 0.012799096547334255, 25.0: 0.011139594054513114, 26.0: 0.010203365910635004, 27.0: 0.00997229738063649, 28.0: 0.009905192065050824, 29.0: 0.009788953980120267, 30.0: 0.009975978032675576, 31.000000000000004: 0.010191780882930712, 32.0: 0.010056152027300624, 33.0: 0.010432553178454257, 34.0: 0.010314882938078931, 35.0: 0.010653140232462558, 36.0: 0.011149339177220545, 37.0: 0.011360986365740178, 38.0: 0.011749630943163909, 39.0: 0.012154964104861655}</t>
  </si>
  <si>
    <t>{5.0: 0.11195546574951244, 6.0: 0.11418560263608689, 7.0: 0.11069100043635129, 8.0: 0.10404020156994424, 9.0: 0.09590801740812034, 10.0: 0.08636642883060598, 11.0: 0.07778095850482304, 12.0: 0.06944755848908704, 13.0: 0.061261228942652415, 14.0: 0.05188984314148431, 15.0: 0.04442018705577424, 16.0: 0.038341633030068045, 17.0: 0.0329007811507877, 18.0: 0.028554114917935847, 19.0: 0.024690080870970115, 20.0: 0.021664355324161052}</t>
  </si>
  <si>
    <t>{3.0: 0.010138298643881997, 4.0: 0.0055049785787951505, 5.0: 0.003850722302719448, 6.0: 0.0029514892578809473, 7.0: 0.0022272639799607355, 8.0: 0.0023753951664610465, 9.0: 0.002686605703762486, 10.0: 0.003035215491769388, 11.0: 0.003186005989093627}</t>
  </si>
  <si>
    <t>{2.0: 0.028987052272255728, 3.0: 0.014645489473107287, 4.0: 0.007244547863756601, 5.0: 0.0043162445715991295, 6.0: 0.0033569653739882657, 7.0: 0.0029333086617704548}</t>
  </si>
  <si>
    <t>{2.0: 0.008377860292314795, 3.0: 0.006362736955066582, 4.0: 0.006319285735213757, 5.0: 0.009084686740332892, 6.0: 0.010912601118796383, 7.0: 0.01325113306062442, 8.0: 0.014781966142239464, 9.0: 0.01595472427364608}</t>
  </si>
  <si>
    <t>{4.0: 0.025128740970760902, 5.0: 0.021474654971436958, 6.0: 0.017261990839052773, 7.0: 0.014326095037789295, 8.0: 0.011828266936898278, 9.0: 0.00952064035162674, 10.0: 0.0081320891154747, 11.0: 0.007143470733048602, 12.0: 0.006615032622853555, 13.0: 0.006628790204834011}</t>
  </si>
  <si>
    <t>{15.0: 0.05946469722286451, 16.0: 0.05158489078571502, 17.0: 0.0440071985405688, 18.0: 0.03777518271849181, 19.0: 0.032420666893203595, 20.0: 0.02698247248576399, 21.0: 0.022602533301500867, 22.0: 0.019000921962785133, 23.0: 0.016026646773254594, 24.0: 0.014109829920699592, 25.0: 0.012112786508707162, 26.0: 0.010818554290474826, 27.0: 0.009697366994336168, 28.0: 0.008866065563261031, 29.0: 0.008613555673239865, 30.0: 0.008262723563445127, 31.000000000000004: 0.007921384505703746, 32.0: 0.00791616264209905, 33.0: 0.007912942041368156, 34.0: 0.007978092663006532, 35.0: 0.008089321721905756, 36.0: 0.008304942248018473, 37.0: 0.008314887957026711, 38.0: 0.008570914408336627, 39.0: 0.00883347621197668}</t>
  </si>
  <si>
    <t>{5.0: 0.09083654684001033, 6.0: 0.10112808492669038, 7.0: 0.1062101274218027, 8.0: 0.10868528372783771, 9.0: 0.10574659347168885, 10.0: 0.10131943311956834, 11.0: 0.09463425986996266, 12.0: 0.08680275707411972, 13.0: 0.07701261708434026, 14.0: 0.06805570541353377, 15.0: 0.05946469722286451, 16.0: 0.05158489078571502, 17.0: 0.0440071985405688}</t>
  </si>
  <si>
    <t>{5.0: 0.026184774404081314, 6.0: 0.020367857292086917, 7.0: 0.014864897824380345, 8.0: 0.011233805866800818, 9.0: 0.008752240460540637, 10.0: 0.007237844899068733, 11.0: 0.006608353931111855, 12.0: 0.005796614819465692, 13.0: 0.005784587026609043, 14.0: 0.006313791682718373, 15.0: 0.006574472279875568, 16.0: 0.007151340049564097, 17.0: 0.007715650627157567, 18.0: 0.008457912367856242, 19.0: 0.00919364417276838, 20.0: 0.009910701669941888}</t>
  </si>
  <si>
    <t>{16.0: 0.027266135987375793, 17.0: 0.02516295239170751, 18.0: 0.02305753461155571, 19.0: 0.021042145239312963, 20.0: 0.01960962311071219, 21.0: 0.017966233162186138, 22.0: 0.0164528561780713, 23.0: 0.015138896778840625, 24.0: 0.013782386514551895, 25.0: 0.012543025118578114, 26.0: 0.01164717181850317, 27.0: 0.010850561457468686, 28.0: 0.009907280661436849, 29.0: 0.009185380488749676, 30.0: 0.00860911540308156, 31.000000000000004: 0.008206849591103745, 32.0: 0.007882068288388472, 33.0: 0.007636935106167963, 34.0: 0.00741820178860334, 35.0: 0.00737480682716356, 36.0: 0.007400796967234508, 37.0: 0.007466049480878279, 38.0: 0.007593625837375275, 39.0: 0.007608438797224125, 40.0: 0.007730617558143088, 41.0: 0.007936262786707065, 42.0: 0.008064565142162685, 43.0: 0.008297510899287576, 44.0: 0.00856936077417368, 45.0: 0.00877948353643287, 46.0: 0.009039363940197942, 47.0: 0.009268391176910756, 48.0: 0.009559551493680254, 49.0: 0.009905003848032962, 50.0: 0.010194199178990384, 51.0: 0.010506778298316161, 52.0: 0.010797545801412378, 53.0: 0.011120170626473164, 54.0: 0.011398237028255102, 55.0: 0.011664820523463383, 56.0: 0.012031362041642736, 57.0: 0.012338184604521346, 58.0: 0.012651526160321063, 59.0: 0.012962657494912209, 60.0: 0.013243254577593249, 61.0: 0.013526983613463611, 62.00000000000001: 0.013841767810207403, 63.0: 0.014181619920337347}</t>
  </si>
  <si>
    <t>{2.0: 0.015483670555092765, 3.0: 0.013414770291136843, 4.0: 0.0073345761245734034, 5.0: 0.006224319071884296, 6.0: 0.005902069431873351, 7.0: 0.006246174730153453, 8.0: 0.006393175581029586, 9.0: 0.006102869020964012}</t>
  </si>
  <si>
    <t>{6.0: 0.007368708424570149, 7.0: 0.005693011074931838, 8.0: 0.006119419332483553, 9.0: 0.005746079135256004, 10.0: 0.00621593145921414, 11.0: 0.005712595638621333, 12.0: 0.004595804857327076, 13.0: 0.0034442528533924046, 14.0: 0.0036390433592572106, 15.0: 0.003182778368482442, 16.0: 0.0032684726899287666, 17.0: 0.002933953583421309, 18.0: 0.002779549036361284, 19.0: 0.0029475179472352184}</t>
  </si>
  <si>
    <t>{2.0: 0.02478468440310584, 3.0: 0.01170591588072134, 4.0: 0.009448908843332646, 5.0: 0.009282849766943255, 6.0: 0.007368708424570149, 7.0: 0.005693011074931838}</t>
  </si>
  <si>
    <t>{0.1: 0.016273613872602986, 0.2: 0.016801721053950197, 0.30000000000000004: 0.019200736152049612, 0.4: 0.016340954513738133, 0.5: 0.020746656482399598, 0.6: 0.021839706420942868, 0.7000000000000001: 0.02377144709871244, 0.8: 0.025254857031563993, 0.9: 0.02323554825404152, 1.0: 0.022795064591356218, 1.1: 0.01950780646412729, 1.2000000000000002: 0.018133922405255565, 1.3000000000000003: 0.016871638558763297, 1.4000000000000001: 0.015132659721992714, 1.5000000000000002: 0.015678694395579465, 1.6: 0.01595018630737461, 1.7000000000000002: 0.01597513281719474, 1.8000000000000003: 0.01796089565022586, 1.9000000000000001: 0.019665167469752443}</t>
  </si>
  <si>
    <t>{2.0: 0.021224916688846518, 3.0: 0.031174439030330188, 4.0: 0.03232899251276579, 5.0: 0.03121040924539888, 6.0: 0.030837223757619464, 7.0: 0.029158781845805237, 8.0: 0.026174024609520844}</t>
  </si>
  <si>
    <t>{5.0: 0.005376485808223319, 6.0: 0.00496050744078762, 7.0: 0.005025303165513542, 8.0: 0.004550541852706589, 9.0: 0.00431164843495223, 10.0: 0.004088012077228413, 11.0: 0.004293801365656054, 12.0: 0.004444838682023477, 13.0: 0.004587355071730402, 14.0: 0.004533675158659146, 15.0: 0.004477891514862386, 16.0: 0.004617543819174038, 17.0: 0.004677544559128649, 18.0: 0.00476466255214839}</t>
  </si>
  <si>
    <t>{3.0: 0.02865844940413819, 4.0: 0.018920110548417576, 5.0: 0.01119784871727759, 6.0: 0.007769760951583334, 7.0: 0.006786783879011219, 8.0: 0.0066814294961530666, 9.0: 0.007339240958994835, 10.0: 0.0074035537453138334}</t>
  </si>
  <si>
    <t>{8.0: 0.002320070660227879, 9.0: 0.0025061877037959534, 10.0: 0.002225613115455136, 11.0: 0.0027068643805550742, 12.0: 0.0027799059450148043, 13.0: 0.0023105923910513924, 14.0: 0.002034294665060538, 15.0: 0.0022248459407196914, 16.0: 0.0016071570205203553, 17.0: 0.0012312307466416977, 18.0: 0.0012586786220005143, 19.0: 0.001311769586892702, 20.0: 0.0013366780433341507, 21.0: 0.0014828301160154781, 22.0: 0.0016180693219669789, 23.0: 0.0019153772770798203, 24.0: 0.0025922086268594787, 25.0: 0.0031412081470721365, 26.0: 0.003516678350398481, 27.0: 0.0038292037796239108, 28.0: 0.0042436824056685555, 29.0: 0.004523799567541622, 30.0: 0.004747196781781027, 31.000000000000004: 0.00507885790041624, 32.0: 0.0054052692630488204}</t>
  </si>
  <si>
    <t>{8.0: 0.019618900244604363, 9.0: 0.014338554381436441, 10.0: 0.011615581019475183, 11.0: 0.009321686785155311, 12.0: 0.00783500936673048, 13.0: 0.007355672875673543, 14.0: 0.006878467046365198, 15.0: 0.006632376715715443, 16.0: 0.0069573690009076565, 17.0: 0.007066592155478223, 18.0: 0.007462091882267284, 19.0: 0.00781468801056632, 20.0: 0.008105347731905363, 21.0: 0.00838117458178651, 22.0: 0.008762055297863981, 23.0: 0.009132910150755593, 24.0: 0.00954289157497082, 25.0: 0.00998792341768564, 26.0: 0.010486105712437875, 27.0: 0.010997740811086223, 28.0: 0.011530963346676538, 29.0: 0.011927119158035465}</t>
  </si>
  <si>
    <t>{4.0: 0.0635641045553621, 5.0: 0.04797087152805446, 6.0: 0.03145245603374351, 7.0: 0.019531833925809518, 8.0: 0.012566738868756722, 9.0: 0.007869426896631207, 10.0: 0.0052515617964737265, 11.0: 0.004001384753682809, 12.0: 0.003181632798679748, 13.0: 0.0031978273478849165, 14.0: 0.0035703077318700663, 15.0: 0.004247243807729796}</t>
  </si>
  <si>
    <t>{4.0: 0.005804392220644585, 5.0: 0.0038359712060106296, 6.0: 0.0038141880380367418, 7.0: 0.004120320244822548, 8.0: 0.004815139202853767, 9.0: 0.0058042348144715615, 10.0: 0.0066965610886163245, 11.0: 0.007395725481402217, 12.0: 0.0077794570799795465, 13.0: 0.007927733063288585}</t>
  </si>
  <si>
    <t>{6.0: 0.04558802604264802, 7.0: 0.03433926367385679, 8.0: 0.02570141936694081, 9.0: 0.020192928583301743, 10.0: 0.01907663769048692, 11.0: 0.019556278321963376, 12.0: 0.022854055521459162, 13.0: 0.026609160904605807, 14.0: 0.03027977905809829, 15.0: 0.03283456299577824, 16.0: 0.03523344378494189, 17.0: 0.036583629418997544, 18.0: 0.03792068387139409, 19.0: 0.03863177292715944, 20.0: 0.03939157375792183, 21.0: 0.039204547778620515}</t>
  </si>
  <si>
    <t>{55.0: 0.007631254161291587, 56.0: 0.007279020654949741, 57.0: 0.006782032877145247, 58.0: 0.006514604927888667, 59.0: 0.006252786617456591, 60.0: 0.0060896895770270925, 61.0: 0.005959235860317667, 62.00000000000001: 0.005815732753786442, 63.0: 0.005736147278145483, 64.0: 0.005730092795399408, 65.0: 0.005644518680756243, 66.0: 0.005689157892261234, 67.0: 0.005714652374315151, 68.0: 0.005729045470030829, 69.0: 0.005661221734815525, 70.0: 0.005648158877835485, 71.0: 0.005733851254012598, 72.0: 0.005771827438441945}</t>
  </si>
  <si>
    <t>2024-08-27 manual</t>
  </si>
  <si>
    <t>{35.0: 0.02865406809616961, 36.0: 0.02655139482897998, 37.0: 0.02493432047989029, 38.0: 0.022975241118656786, 39.0: 0.02102918947110751, 40.0: 0.019610295004283147, 41.0: 0.01823133610452828, 42.0: 0.016729023630016354, 43.0: 0.015404359029506955, 44.0: 0.014100727453264088, 45.0: 0.013027845548656472, 46.0: 0.012241605076426477, 47.0: 0.011533854064735031, 48.0: 0.010852847804663834, 49.0: 0.010178938402340491, 50.0: 0.009841448575506756, 51.0: 0.009236622856478202, 52.0: 0.00868723988322493, 53.0: 0.008061020588090894, 54.0: 0.007699765519968528}</t>
  </si>
  <si>
    <t>{2.0: 0.07364932313285344, 3.0: 0.07085659469815214, 4.0: 0.05259506434864584, 5.0: 0.023691168977072102, 6.0: 0.02331910753504126, 7.0: 0.019201038415744356}</t>
  </si>
  <si>
    <t>{1.0: 0.05922544268491785, 2.0: 0.03936479108111085, 3.0: 0.040103249571272384, 4.0: 0.026156925722663715, 5.0: 0.010416666666666668, 6.0: 0.015197128047327181, 7.0: 0.012551947911941178, 8.0: 0.007969991202803128, 9.0: 0.007794901142007986}</t>
  </si>
  <si>
    <t>{1.0: 0.060540263104731575, 2.0: 0.03936479108111084, 3.0: 0.04017652165832656, 4.0: 0.015464739353293552, 5.0: 0.020978292528145603, 6.0: 0.022367738694327493, 7.0: 0.016721350814268284, 8.0: 0.01662317625234407, 9.0: 0.013699504461704972}</t>
  </si>
  <si>
    <t>{1.0: 0.008081266177828875, 2.0: 0.009057875027312713, 3.0: 0.011113375945264412, 4.0: 0.00767137964233279, 5.0: 0.0071043743495409935, 6.0: 0.008354239082816508, 7.0: 0.009112790255740797, 8.0: 0.008476068413059817, 9.0: 0.008020205579498904, 10.0: 0.007863924945317123, 11.0: 0.008450920902766277, 12.0: 0.008892922498773785, 13.0: 0.009038561838096558, 14.0: 0.008643289168336812, 15.0: 0.007977631623413068, 16.0: 0.007100281209929087, 17.0: 0.00634216267566071, 18.0: 0.006069931674192685, 19.0: 0.006136008805315506, 20.0: 0.006728336714049037, 21.0: 0.00768350002864675, 22.0: 0.008943865887185246, 23.0: 0.010328135761038306, 24.0: 0.01165696860757553, 25.0: 0.01280148687579448, 26.0: 0.014003715393506729, 27.0: 0.01487810086998961, 28.0: 0.015542696573795256, 29.0: 0.016037516609003752}</t>
  </si>
  <si>
    <t>{1.0: 0.025866432618410814, 2.0: 0.015211553236419212, 3.0: 0.010386904608043153, 4.0: 0.008914257609340646, 5.0: 0.007501660135272194, 6.0: 0.004391400728510097, 7.0: 0.0029218511536564496, 8.0: 0.0016270280813069594, 9.0: 0.0029342037349402578, 10.0: 0.003548714890999358, 11.0: 0.002184906392261438, 12.0: 0.0028046643604150764, 13.0: 0.0027160479248045915, 14.0: 0.002384135396801151, 15.0: 0.0024559062899026404, 16.0: 0.0023268599668309206, 17.0: 0.0015786673684725595, 18.0: 0.0016150892327438937, 19.0: 0.0021481125663840874, 20.0: 0.0021344693037668003, 21.0: 0.002138035103874514, 22.0: 0.0023229935361027956, 23.0: 0.002323764528878362, 24.0: 0.0026406104279279516, 25.0: 0.0031698228227200363, 26.0: 0.0033363188137714417, 27.0: 0.00349721515540258, 28.0: 0.0036666465780139093, 29.0: 0.003926219013016708}</t>
  </si>
  <si>
    <t>{0.1: 0.01646207763315433, 0.2: 0.014433549240856592, 0.30000000000000004: 0.01952059640829109, 0.4: 0.024927632569772602, 0.5: 0.02798519890463576, 0.6: 0.03076996154169107, 0.7000000000000001: 0.03032612753969185, 0.8: 0.029365930577686196, 0.9: 0.030238807715999554, 1.0: 0.031299847336573566, 1.1: 0.028984417774270806, 1.2000000000000002: 0.027974999558741904, 1.3000000000000003: 0.026834766070154097, 1.4000000000000001: 0.025101432517339994, 1.5000000000000002: 0.022612703408328202, 1.6: 0.019921331388557523, 1.7000000000000002: 0.018762132923647198, 1.8000000000000003: 0.0165262827093199, 1.9000000000000001: 0.014024172349674882, 2.0: 0.011104807176622126, 2.1: 0.010669021994514083, 2.2: 0.008655065935398663, 2.3000000000000003: 0.007932335114798813, 2.4000000000000004: 0.00669537290888663, 2.5000000000000004: 0.006884397047913817, 2.6: 0.006171453664972418, 2.7: 0.006414863631048183, 2.8000000000000003: 0.007043877543632689, 2.9000000000000004: 0.007763773353867973, 3.0000000000000004: 0.007694712499965942}</t>
  </si>
  <si>
    <t>{1.0: 0.031299847336573566}</t>
  </si>
  <si>
    <t>{9.0: 0.01151651831341994, 10.0: 0.012006132192975194, 11.0: 0.010454530124963503, 12.0: 0.009784776581780686, 13.0: 0.010836385403835755, 14.0: 0.008032767869863521, 15.0: 0.004875158298505166, 16.0: 0.004395670122568934, 17.0: 0.004401626367825722, 18.0: 0.004073234247730821, 19.0: 0.0024012731691488588, 20.0: 0.0028714500039881408, 21.0: 0.00391951471538046, 22.0: 0.004247072988977502, 23.0: 0.004375472735960842, 24.0: 0.004288474835943324, 25.0: 0.003792471968696038, 26.0: 0.0032807406651337435, 27.0: 0.003232055097167366, 28.0: 0.003444381923350007, 29.0: 0.003259922894711739, 30.0: 0.0034561879874932845, 31.000000000000004: 0.003678255176619065, 32.0: 0.00330170014402365, 33.0: 0.003666032666356532, 34.0: 0.0034190334808779916}</t>
  </si>
  <si>
    <t>{5.0: 0.09309709860722892, 6.0: 0.06765395028884799, 7.0: 0.04188079722878157, 8.0: 0.023396364496679044, 9.0: 0.019701844114557138, 10.0: 0.01662053430149368, 11.0: 0.01772026630481788, 12.0: 0.01610516739645473, 13.0: 0.015499272665440577, 14.0: 0.014657457923141819, 15.0: 0.014855642546492898, 16.0: 0.013459391788419412, 17.0: 0.011180300346276754, 18.0: 0.010537937492424208, 19.0: 0.010976049993245347}</t>
  </si>
  <si>
    <t>{2.0: 0.14744499892949128, 3.0: 0.12474794235198862, 4.0: 0.10549574360293995, 5.0: 0.09309709860722892, 6.0: 0.06765395028884799}</t>
  </si>
  <si>
    <t>{1.0: 0.16143940829803247, 2.0: 0.16442967524652763, 3.0: 0.1256927036650833, 4.0: 0.09160056837715558, 5.0: 0.0611810993318181, 6.0: 0.04295842237967926, 7.0: 0.036060437465671676, 8.0: 0.03446056314453458, 9.0: 0.03971332820980886, 10.0: 0.04410997469330122, 11.0: 0.053352965744132376, 12.0: 0.0633804548972619, 13.0: 0.07183184397137131, 14.0: 0.08282866911470295, 15.0: 0.09581041714466548, 16.0: 0.10815267715246714, 17.0: 0.12183772702182318, 18.0: 0.13677955284235133, 19.0: 0.1510223223899105, 20.0: 0.16551257279299592, 21.0: 0.1777852154324529, 22.0: 0.18835718276141408, 23.0: 0.1965337155856322, 24.0: 0.20204003286531302, 25.0: 0.20628950902344728, 26.0: 0.20924724017321028, 27.0: 0.21069947625254803, 28.0: 0.21220418638341013, 29.0: 0.2127111264956126}</t>
  </si>
  <si>
    <t>#_GAIA</t>
  </si>
  <si>
    <t>Dimensions (Papers)</t>
  </si>
  <si>
    <t>Metallicity_raw</t>
  </si>
  <si>
    <t>Age</t>
  </si>
  <si>
    <t>Age_raw</t>
  </si>
  <si>
    <t># RR Lyrae</t>
  </si>
  <si>
    <t>RRppm</t>
  </si>
  <si>
    <t>timestamp</t>
  </si>
  <si>
    <t>cluster_name</t>
  </si>
  <si>
    <t>shiftX</t>
  </si>
  <si>
    <t>shiftY</t>
  </si>
  <si>
    <t>ic_barrier</t>
  </si>
  <si>
    <t>force_manual_dim</t>
  </si>
  <si>
    <t>set_xlim_first</t>
  </si>
  <si>
    <t>do_isochrone</t>
  </si>
  <si>
    <t>df_error</t>
  </si>
  <si>
    <t>age</t>
  </si>
  <si>
    <t>metallicity</t>
  </si>
  <si>
    <t>x_search_error</t>
  </si>
  <si>
    <t>y_search_error</t>
  </si>
  <si>
    <t>search_dim (degrees)</t>
  </si>
  <si>
    <t># stars</t>
  </si>
  <si>
    <t># total variable stars</t>
  </si>
  <si>
    <t># discarded variable stars</t>
  </si>
  <si>
    <t>2024-08-29 22:08:32</t>
  </si>
  <si>
    <t>2024-08-29 22:00:37</t>
  </si>
  <si>
    <t>2024-08-29 21:54:42</t>
  </si>
  <si>
    <t>2024-08-29 22:11:14</t>
  </si>
  <si>
    <t>2024-08-29 22:16:07</t>
  </si>
  <si>
    <t>2024-08-29 22:19:20</t>
  </si>
  <si>
    <t>2024-08-29 22:47:25</t>
  </si>
  <si>
    <t>2024-08-29 22:27:06</t>
  </si>
  <si>
    <t>2024-08-29 22:29:10</t>
  </si>
  <si>
    <t>2024-08-29 22:31:11</t>
  </si>
  <si>
    <t>2024-08-29 22:35:38</t>
  </si>
  <si>
    <t>2024-08-29 22:37:42</t>
  </si>
  <si>
    <t>2024-08-29 22:41:22</t>
  </si>
  <si>
    <t>2024-08-29 22:49:52</t>
  </si>
  <si>
    <t>2024-08-29 22:51:31</t>
  </si>
  <si>
    <t>2024-08-30 18:27:49</t>
  </si>
  <si>
    <t>2024-08-30 18:31:07</t>
  </si>
  <si>
    <t>2024-08-30 18:32:38</t>
  </si>
  <si>
    <t>2024-08-30 18:35:33</t>
  </si>
  <si>
    <t>2024-08-30 18:37:16</t>
  </si>
  <si>
    <t>2024-08-30 18:39:11</t>
  </si>
  <si>
    <t>2024-08-30 18:40:49</t>
  </si>
  <si>
    <t>2024-08-30 18:43:49</t>
  </si>
  <si>
    <t>2024-08-30 18:44:54</t>
  </si>
  <si>
    <t>2024-08-30 18:47:54</t>
  </si>
  <si>
    <t>2024-08-30 18:51:24</t>
  </si>
  <si>
    <t>2024-08-30 18:55:07</t>
  </si>
  <si>
    <t>2024-08-30 18:57:03</t>
  </si>
  <si>
    <t>2024-08-30 19:00:37</t>
  </si>
  <si>
    <t>2024-08-30 19:02:17</t>
  </si>
  <si>
    <t>2024-08-30 19:37:34</t>
  </si>
  <si>
    <t>2024-08-30 19:39:09</t>
  </si>
  <si>
    <t>2024-08-30 19:39:41</t>
  </si>
  <si>
    <t>2024-08-30 19:41:00</t>
  </si>
  <si>
    <t>2024-08-30 19:42:41</t>
  </si>
  <si>
    <t>2024-08-30 19:44:20</t>
  </si>
  <si>
    <t>2024-08-30 19:48:38</t>
  </si>
  <si>
    <t>2024-08-30 19:50:33</t>
  </si>
  <si>
    <t>2024-08-30 19:51:38</t>
  </si>
  <si>
    <t>2024-08-30 19:52:26</t>
  </si>
  <si>
    <t>2024-08-30 19:53:37</t>
  </si>
  <si>
    <t>2024-08-30 21:44:07</t>
  </si>
  <si>
    <t>2024-08-30 19:55:48</t>
  </si>
  <si>
    <t>2024-08-30 19:57:19</t>
  </si>
  <si>
    <t>2024-08-30 19:58:24</t>
  </si>
  <si>
    <t>2024-08-30 19:59:58</t>
  </si>
  <si>
    <t>2024-08-30 20:01:01</t>
  </si>
  <si>
    <t>2024-08-30 20:02:28</t>
  </si>
  <si>
    <t>2024-08-30 20:03:35</t>
  </si>
  <si>
    <t>2024-08-30 20:06:11</t>
  </si>
  <si>
    <t>2024-08-30 21:57:08</t>
  </si>
  <si>
    <t>2024-08-30 20:09:48</t>
  </si>
  <si>
    <t>2024-08-30 20:11:52</t>
  </si>
  <si>
    <t>2024-08-30 20:12:46</t>
  </si>
  <si>
    <t>2024-08-30 20:15:26</t>
  </si>
  <si>
    <t>2024-08-30 20:16:23</t>
  </si>
  <si>
    <t>2024-08-30 20:17:10</t>
  </si>
  <si>
    <t>2024-08-30 20:17:52</t>
  </si>
  <si>
    <t>2024-08-30 20:18:59</t>
  </si>
  <si>
    <t>2024-08-30 22:00:14</t>
  </si>
  <si>
    <t>2024-08-30 20:22:07</t>
  </si>
  <si>
    <t>2024-08-30 20:25:30</t>
  </si>
  <si>
    <t>2024-08-28 22:43:51</t>
  </si>
  <si>
    <t>2024-08-28 22:44:37</t>
  </si>
  <si>
    <t>2024-08-28 22:50:19</t>
  </si>
  <si>
    <t>2024-08-28 22:51:39</t>
  </si>
  <si>
    <t>2024-08-28 22:59:01</t>
  </si>
  <si>
    <t>2024-08-28 22:59:28</t>
  </si>
  <si>
    <t>2024-08-28 23:01:07</t>
  </si>
  <si>
    <t>2024-08-28 23:02:16</t>
  </si>
  <si>
    <t>2024-08-28 23:02:42</t>
  </si>
  <si>
    <t>2024-08-28 23:03:22</t>
  </si>
  <si>
    <t>2024-08-28 23:13:39</t>
  </si>
  <si>
    <t>2024-08-28 23:14:10</t>
  </si>
  <si>
    <t>2024-08-28 23:14:31</t>
  </si>
  <si>
    <t>2024-08-28 23:16:54</t>
  </si>
  <si>
    <t>2024-08-28 23:17:24</t>
  </si>
  <si>
    <t>2024-08-28 23:19:51</t>
  </si>
  <si>
    <t>2024-08-28 23:22:48</t>
  </si>
  <si>
    <t>2024-08-28 23:26:05</t>
  </si>
  <si>
    <t>2024-08-28 23:28:54</t>
  </si>
  <si>
    <t>2024-08-28 23:31:00</t>
  </si>
  <si>
    <t>2024-08-29 13:51:03</t>
  </si>
  <si>
    <t>2024-09-01 20:04:28</t>
  </si>
  <si>
    <t>2024-09-01 20:06:50</t>
  </si>
  <si>
    <t>2024-09-01 20:07:20</t>
  </si>
  <si>
    <t>2024-09-01 20:08:02</t>
  </si>
  <si>
    <t>2024-09-01 20:08:49</t>
  </si>
  <si>
    <t>2024-09-01 20:09:29</t>
  </si>
  <si>
    <t>2024-09-01 20:11:04</t>
  </si>
  <si>
    <t>2024-09-01 20:11:43</t>
  </si>
  <si>
    <t>2024-09-01 20:12:10</t>
  </si>
  <si>
    <t>2024-09-01 20:12:56</t>
  </si>
  <si>
    <t>2024-09-01 20:13:39</t>
  </si>
  <si>
    <t>2024-09-01 20:14:11</t>
  </si>
  <si>
    <t>2024-09-01 20:15:44</t>
  </si>
  <si>
    <t>2024-09-01 20:16:07</t>
  </si>
  <si>
    <t>2024-09-01 20:16:25</t>
  </si>
  <si>
    <t>2024-09-01 20:16:48</t>
  </si>
  <si>
    <t>2024-09-01 20:17:22</t>
  </si>
  <si>
    <t>2024-09-01 20:17:38</t>
  </si>
  <si>
    <t>2024-09-01 20:18:21</t>
  </si>
  <si>
    <t>2024-09-01 20:18:43</t>
  </si>
  <si>
    <t>2024-09-01 20:18:58</t>
  </si>
  <si>
    <t>2024-09-01 20:19:17</t>
  </si>
  <si>
    <t>2024-09-01 20:19:43</t>
  </si>
  <si>
    <t>2024-09-01 20:19:59</t>
  </si>
  <si>
    <t>2024-09-01 20:20:16</t>
  </si>
  <si>
    <t>2024-09-01 20:20:33</t>
  </si>
  <si>
    <t>2024-09-01 20:21:04</t>
  </si>
  <si>
    <t>2024-09-01 20:21:22</t>
  </si>
  <si>
    <t>2024-09-01 20:21:39</t>
  </si>
  <si>
    <t>2024-09-01 20:22:06</t>
  </si>
  <si>
    <t>2024-09-01 20:22:21</t>
  </si>
  <si>
    <t>2024-09-01 20:22:45</t>
  </si>
  <si>
    <t>2024-09-01 20:22:58</t>
  </si>
  <si>
    <t>2024-09-01 20:23:48</t>
  </si>
  <si>
    <t>2024-09-01 20:24:37</t>
  </si>
  <si>
    <t>2024-09-01 20:25:11</t>
  </si>
  <si>
    <t>2024-09-01 20:25:38</t>
  </si>
  <si>
    <t>2024-09-01 20:25:49</t>
  </si>
  <si>
    <t>2024-09-01 20:26:10</t>
  </si>
  <si>
    <t>2024-09-01 20:26:23</t>
  </si>
  <si>
    <t>2024-09-01 20:26:38</t>
  </si>
  <si>
    <t>2024-09-01 20:26:59</t>
  </si>
  <si>
    <t>2024-09-01 20:27:14</t>
  </si>
  <si>
    <t>2024-09-01 20:27:38</t>
  </si>
  <si>
    <t>2024-09-01 20:28:00</t>
  </si>
  <si>
    <t>2024-09-01 20:28:28</t>
  </si>
  <si>
    <t>2024-09-01 20:29:00</t>
  </si>
  <si>
    <t>2024-09-01 20:29:15</t>
  </si>
  <si>
    <t>2024-09-01 20:29:55</t>
  </si>
  <si>
    <t>2024-09-01 20:30:10</t>
  </si>
  <si>
    <t>2024-09-01 20:32:03</t>
  </si>
  <si>
    <t>2024-09-01 20:32:35</t>
  </si>
  <si>
    <t>2024-09-01 20:32:51</t>
  </si>
  <si>
    <t>2024-09-01 20:33:08</t>
  </si>
  <si>
    <t>2024-09-01 20:33:29</t>
  </si>
  <si>
    <t>2024-10-06 19:00:49</t>
  </si>
  <si>
    <t>2024-10-06 19:05:46</t>
  </si>
  <si>
    <t>2024-10-06 19:06:03</t>
  </si>
  <si>
    <t>2024-10-06 19:07:48</t>
  </si>
  <si>
    <t>2024-10-06 19:24:47</t>
  </si>
  <si>
    <t>Age (Gyr)</t>
  </si>
  <si>
    <t>log(Age)</t>
  </si>
  <si>
    <t>Radius (ly)</t>
  </si>
  <si>
    <t>log(Radius)</t>
  </si>
  <si>
    <t>Metallicity (Fe/H)</t>
  </si>
  <si>
    <t>log(RRppm)</t>
  </si>
  <si>
    <t>Radius (raw)</t>
  </si>
  <si>
    <t>Distance * Dimensions / 2</t>
  </si>
  <si>
    <t>Distance (raw)</t>
  </si>
  <si>
    <t>Name</t>
  </si>
  <si>
    <t>ra_h</t>
  </si>
  <si>
    <t>ra_m</t>
  </si>
  <si>
    <t>ra_s</t>
  </si>
  <si>
    <t>dec_deg</t>
  </si>
  <si>
    <t>dec_min</t>
  </si>
  <si>
    <t>dec_sec</t>
  </si>
  <si>
    <t>dim_min</t>
  </si>
  <si>
    <t>Age (byr)</t>
  </si>
  <si>
    <t>Estimated Mass (in M_Sun)</t>
  </si>
  <si>
    <t>Estimated Star Count</t>
  </si>
  <si>
    <t>Fe/H</t>
  </si>
  <si>
    <t>Radii (in light years)</t>
  </si>
  <si>
    <t>Absolute Magnitude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</si>
</sst>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\ h:mm:ss"/>
  </numFmts>
  <fonts count="9">
    <font>
      <sz val="11"/>
      <color theme="1"/>
      <name val="新細明體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</font>
    <font>
      <sz val="9"/>
      <name val="新細明體"/>
      <family val="3"/>
      <charset val="136"/>
      <scheme val="minor"/>
    </font>
    <font>
      <sz val="11"/>
      <color rgb="FF000000"/>
      <name val="Calibri"/>
      <family val="2"/>
    </font>
    <font>
      <b/>
      <sz val="11"/>
      <color theme="1"/>
      <name val="Calibri"/>
      <family val="2"/>
    </font>
    <font>
      <sz val="11"/>
      <color rgb="FF000000"/>
      <name val="新細明體"/>
      <family val="1"/>
      <scheme val="minor"/>
    </font>
    <font>
      <b/>
      <sz val="11"/>
      <color theme="1"/>
      <name val="新細明體"/>
      <family val="2"/>
      <scheme val="minor"/>
    </font>
    <font>
      <sz val="11"/>
      <color rgb="FF000000"/>
      <name val="Microsoft JhengHe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2CC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4" fillId="0" borderId="0" xfId="0" applyFont="1"/>
    <xf numFmtId="1" fontId="2" fillId="0" borderId="0" xfId="0" applyNumberFormat="1" applyFont="1"/>
    <xf numFmtId="176" fontId="2" fillId="0" borderId="0" xfId="0" applyNumberFormat="1" applyFont="1"/>
    <xf numFmtId="0" fontId="2" fillId="2" borderId="0" xfId="0" applyFont="1" applyFill="1"/>
    <xf numFmtId="0" fontId="2" fillId="3" borderId="0" xfId="0" applyFont="1" applyFill="1"/>
    <xf numFmtId="0" fontId="2" fillId="4" borderId="0" xfId="0" applyFont="1" applyFill="1"/>
    <xf numFmtId="1" fontId="2" fillId="4" borderId="0" xfId="0" applyNumberFormat="1" applyFont="1" applyFill="1"/>
    <xf numFmtId="176" fontId="2" fillId="4" borderId="0" xfId="0" applyNumberFormat="1" applyFont="1" applyFill="1"/>
    <xf numFmtId="0" fontId="1" fillId="5" borderId="1" xfId="0" applyFont="1" applyFill="1" applyBorder="1" applyAlignment="1">
      <alignment horizontal="center" vertical="top"/>
    </xf>
    <xf numFmtId="0" fontId="2" fillId="5" borderId="0" xfId="0" applyFont="1" applyFill="1"/>
    <xf numFmtId="0" fontId="1" fillId="5" borderId="2" xfId="0" applyFont="1" applyFill="1" applyBorder="1" applyAlignment="1">
      <alignment horizontal="center" vertical="top"/>
    </xf>
    <xf numFmtId="0" fontId="5" fillId="0" borderId="0" xfId="0" applyFont="1" applyAlignment="1">
      <alignment horizontal="center" vertical="top"/>
    </xf>
    <xf numFmtId="0" fontId="6" fillId="0" borderId="0" xfId="0" applyFont="1"/>
    <xf numFmtId="0" fontId="2" fillId="0" borderId="0" xfId="0" applyFont="1" applyAlignment="1">
      <alignment horizontal="center" vertical="top"/>
    </xf>
    <xf numFmtId="11" fontId="2" fillId="4" borderId="0" xfId="0" applyNumberFormat="1" applyFont="1" applyFill="1"/>
    <xf numFmtId="0" fontId="0" fillId="4" borderId="0" xfId="0" applyFill="1"/>
    <xf numFmtId="0" fontId="2" fillId="4" borderId="0" xfId="0" applyFont="1" applyFill="1" applyAlignment="1">
      <alignment horizontal="center" vertical="top"/>
    </xf>
    <xf numFmtId="0" fontId="5" fillId="4" borderId="0" xfId="0" applyFont="1" applyFill="1" applyAlignment="1">
      <alignment horizontal="center" vertical="top"/>
    </xf>
    <xf numFmtId="0" fontId="7" fillId="0" borderId="1" xfId="0" applyFont="1" applyBorder="1" applyAlignment="1">
      <alignment horizontal="center" vertical="top"/>
    </xf>
    <xf numFmtId="0" fontId="7" fillId="0" borderId="3" xfId="0" applyFont="1" applyBorder="1" applyAlignment="1">
      <alignment horizontal="center" vertical="top"/>
    </xf>
    <xf numFmtId="0" fontId="7" fillId="0" borderId="0" xfId="0" applyFont="1" applyAlignment="1">
      <alignment horizontal="center"/>
    </xf>
    <xf numFmtId="0" fontId="8" fillId="6" borderId="4" xfId="0" applyFont="1" applyFill="1" applyBorder="1" applyAlignment="1">
      <alignment horizontal="center" vertical="center" wrapText="1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39"/>
  <sheetViews>
    <sheetView topLeftCell="C1" workbookViewId="0">
      <selection activeCell="M1" activeCellId="2" sqref="J1 L1 M1"/>
    </sheetView>
  </sheetViews>
  <sheetFormatPr defaultRowHeight="15"/>
  <cols>
    <col min="1" max="1" width="15.640625" customWidth="1"/>
    <col min="2" max="2" width="60.5" customWidth="1"/>
    <col min="3" max="7" width="15.640625" customWidth="1"/>
    <col min="8" max="8" width="26.78515625" customWidth="1"/>
    <col min="9" max="14" width="15.640625" customWidth="1"/>
  </cols>
  <sheetData>
    <row r="1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>
      <c r="A2" s="2" t="s">
        <v>14</v>
      </c>
      <c r="B2" s="2" t="s">
        <v>15</v>
      </c>
      <c r="C2" s="2"/>
      <c r="D2" s="2" t="s">
        <v>16</v>
      </c>
      <c r="E2" s="2" t="s">
        <v>17</v>
      </c>
      <c r="F2" s="2" t="s">
        <v>18</v>
      </c>
      <c r="G2" s="2" t="s">
        <v>19</v>
      </c>
      <c r="H2" s="2" t="s">
        <v>20</v>
      </c>
      <c r="I2" s="2" t="s">
        <v>21</v>
      </c>
      <c r="J2" s="2" t="s">
        <v>22</v>
      </c>
      <c r="K2" s="2" t="s">
        <v>23</v>
      </c>
      <c r="L2" s="2" t="s">
        <v>24</v>
      </c>
      <c r="M2" s="2"/>
      <c r="N2" s="2"/>
    </row>
    <row r="3" spans="1:14">
      <c r="A3" s="2" t="s">
        <v>25</v>
      </c>
      <c r="B3" s="2" t="s">
        <v>26</v>
      </c>
      <c r="C3" s="2" t="s">
        <v>27</v>
      </c>
      <c r="D3" s="2" t="s">
        <v>28</v>
      </c>
      <c r="E3" s="2" t="s">
        <v>29</v>
      </c>
      <c r="F3" s="2" t="s">
        <v>30</v>
      </c>
      <c r="G3" s="2" t="s">
        <v>31</v>
      </c>
      <c r="H3" s="2" t="s">
        <v>32</v>
      </c>
      <c r="I3" s="2" t="s">
        <v>33</v>
      </c>
      <c r="J3" s="2" t="s">
        <v>34</v>
      </c>
      <c r="K3" s="2" t="s">
        <v>35</v>
      </c>
      <c r="L3" s="2" t="s">
        <v>36</v>
      </c>
      <c r="M3" s="2" t="s">
        <v>37</v>
      </c>
      <c r="N3" s="2" t="s">
        <v>38</v>
      </c>
    </row>
    <row r="4" spans="1:14">
      <c r="A4" s="2" t="s">
        <v>39</v>
      </c>
      <c r="B4" s="2" t="s">
        <v>40</v>
      </c>
      <c r="C4" s="2" t="s">
        <v>41</v>
      </c>
      <c r="D4" s="2" t="s">
        <v>42</v>
      </c>
      <c r="E4" s="2" t="s">
        <v>43</v>
      </c>
      <c r="F4" s="2" t="s">
        <v>44</v>
      </c>
      <c r="G4" s="2" t="s">
        <v>45</v>
      </c>
      <c r="H4" s="2" t="s">
        <v>46</v>
      </c>
      <c r="I4" s="2" t="s">
        <v>47</v>
      </c>
      <c r="J4" s="2" t="s">
        <v>48</v>
      </c>
      <c r="K4" s="2" t="s">
        <v>49</v>
      </c>
      <c r="L4" s="2" t="s">
        <v>50</v>
      </c>
      <c r="M4" s="2" t="s">
        <v>51</v>
      </c>
      <c r="N4" s="2" t="s">
        <v>52</v>
      </c>
    </row>
    <row r="5" spans="1:14">
      <c r="A5" s="2" t="s">
        <v>53</v>
      </c>
      <c r="B5" s="2" t="s">
        <v>54</v>
      </c>
      <c r="C5" s="2" t="s">
        <v>55</v>
      </c>
      <c r="D5" s="2" t="s">
        <v>56</v>
      </c>
      <c r="E5" s="2" t="s">
        <v>57</v>
      </c>
      <c r="F5" s="2" t="s">
        <v>58</v>
      </c>
      <c r="G5" s="2" t="s">
        <v>59</v>
      </c>
      <c r="H5" s="2" t="s">
        <v>60</v>
      </c>
      <c r="I5" s="2" t="s">
        <v>61</v>
      </c>
      <c r="J5" s="2" t="s">
        <v>62</v>
      </c>
      <c r="K5" s="2" t="s">
        <v>63</v>
      </c>
      <c r="L5" s="2" t="s">
        <v>64</v>
      </c>
      <c r="M5" s="2" t="s">
        <v>65</v>
      </c>
      <c r="N5" s="2" t="s">
        <v>66</v>
      </c>
    </row>
    <row r="6" spans="1:14">
      <c r="A6" s="2" t="s">
        <v>67</v>
      </c>
      <c r="B6" s="2" t="s">
        <v>68</v>
      </c>
      <c r="C6" s="2" t="s">
        <v>69</v>
      </c>
      <c r="D6" s="2" t="s">
        <v>70</v>
      </c>
      <c r="E6" s="2" t="s">
        <v>71</v>
      </c>
      <c r="F6" s="2" t="s">
        <v>72</v>
      </c>
      <c r="G6" s="2" t="s">
        <v>73</v>
      </c>
      <c r="H6" s="2" t="s">
        <v>74</v>
      </c>
      <c r="I6" s="2" t="s">
        <v>75</v>
      </c>
      <c r="J6" s="2" t="s">
        <v>76</v>
      </c>
      <c r="K6" s="2" t="s">
        <v>77</v>
      </c>
      <c r="L6" s="2" t="s">
        <v>78</v>
      </c>
      <c r="M6" s="2" t="s">
        <v>79</v>
      </c>
      <c r="N6" s="2" t="s">
        <v>80</v>
      </c>
    </row>
    <row r="7" spans="1:14">
      <c r="A7" s="2" t="s">
        <v>81</v>
      </c>
      <c r="B7" s="2" t="s">
        <v>82</v>
      </c>
      <c r="C7" s="2" t="s">
        <v>83</v>
      </c>
      <c r="D7" s="2" t="s">
        <v>16</v>
      </c>
      <c r="E7" s="2" t="s">
        <v>84</v>
      </c>
      <c r="F7" s="2" t="s">
        <v>85</v>
      </c>
      <c r="G7" s="2" t="s">
        <v>86</v>
      </c>
      <c r="H7" s="2" t="s">
        <v>87</v>
      </c>
      <c r="I7" s="2" t="s">
        <v>88</v>
      </c>
      <c r="J7" s="2" t="s">
        <v>89</v>
      </c>
      <c r="K7" s="2" t="s">
        <v>90</v>
      </c>
      <c r="L7" s="2" t="s">
        <v>91</v>
      </c>
      <c r="M7" s="2" t="s">
        <v>92</v>
      </c>
      <c r="N7" s="2" t="s">
        <v>93</v>
      </c>
    </row>
    <row r="8" spans="1:14">
      <c r="A8" s="2" t="s">
        <v>94</v>
      </c>
      <c r="B8" s="2" t="s">
        <v>95</v>
      </c>
      <c r="C8" s="2" t="s">
        <v>96</v>
      </c>
      <c r="D8" s="2" t="s">
        <v>97</v>
      </c>
      <c r="E8" s="2" t="s">
        <v>98</v>
      </c>
      <c r="F8" s="2" t="s">
        <v>99</v>
      </c>
      <c r="G8" s="2" t="s">
        <v>100</v>
      </c>
      <c r="H8" s="2" t="s">
        <v>87</v>
      </c>
      <c r="I8" s="2" t="s">
        <v>101</v>
      </c>
      <c r="J8" s="2" t="s">
        <v>102</v>
      </c>
      <c r="K8" s="2" t="s">
        <v>103</v>
      </c>
      <c r="L8" s="2" t="s">
        <v>104</v>
      </c>
      <c r="M8" s="2" t="s">
        <v>105</v>
      </c>
      <c r="N8" s="2" t="s">
        <v>106</v>
      </c>
    </row>
    <row r="9" spans="1:14">
      <c r="A9" s="2" t="s">
        <v>107</v>
      </c>
      <c r="B9" s="2" t="s">
        <v>108</v>
      </c>
      <c r="C9" s="2" t="s">
        <v>27</v>
      </c>
      <c r="D9" s="2" t="s">
        <v>109</v>
      </c>
      <c r="E9" s="2" t="s">
        <v>110</v>
      </c>
      <c r="F9" s="2" t="s">
        <v>111</v>
      </c>
      <c r="G9" s="2" t="s">
        <v>112</v>
      </c>
      <c r="H9" s="2" t="s">
        <v>113</v>
      </c>
      <c r="I9" s="2" t="s">
        <v>114</v>
      </c>
      <c r="J9" s="2" t="s">
        <v>115</v>
      </c>
      <c r="K9" s="2" t="s">
        <v>116</v>
      </c>
      <c r="L9" s="2" t="s">
        <v>117</v>
      </c>
      <c r="M9" s="2" t="s">
        <v>118</v>
      </c>
      <c r="N9" s="2" t="s">
        <v>119</v>
      </c>
    </row>
    <row r="10" spans="1:14">
      <c r="A10" s="2" t="s">
        <v>120</v>
      </c>
      <c r="B10" s="2" t="s">
        <v>121</v>
      </c>
      <c r="C10" s="2" t="s">
        <v>122</v>
      </c>
      <c r="D10" s="2" t="s">
        <v>109</v>
      </c>
      <c r="E10" s="2" t="s">
        <v>123</v>
      </c>
      <c r="F10" s="2" t="s">
        <v>124</v>
      </c>
      <c r="G10" s="2" t="s">
        <v>125</v>
      </c>
      <c r="H10" s="2" t="s">
        <v>126</v>
      </c>
      <c r="I10" s="2" t="s">
        <v>127</v>
      </c>
      <c r="J10" s="2" t="s">
        <v>128</v>
      </c>
      <c r="K10" s="2" t="s">
        <v>129</v>
      </c>
      <c r="L10" s="2" t="s">
        <v>130</v>
      </c>
      <c r="M10" s="2" t="s">
        <v>79</v>
      </c>
      <c r="N10" s="2" t="s">
        <v>131</v>
      </c>
    </row>
    <row r="11" spans="1:14">
      <c r="A11" s="2" t="s">
        <v>132</v>
      </c>
      <c r="B11" s="2" t="s">
        <v>133</v>
      </c>
      <c r="C11" s="2" t="s">
        <v>83</v>
      </c>
      <c r="D11" s="2" t="s">
        <v>109</v>
      </c>
      <c r="E11" s="2" t="s">
        <v>134</v>
      </c>
      <c r="F11" s="2" t="s">
        <v>135</v>
      </c>
      <c r="G11" s="2" t="s">
        <v>136</v>
      </c>
      <c r="H11" s="2" t="s">
        <v>137</v>
      </c>
      <c r="I11" s="2" t="s">
        <v>61</v>
      </c>
      <c r="J11" s="2" t="s">
        <v>138</v>
      </c>
      <c r="K11" s="2" t="s">
        <v>139</v>
      </c>
      <c r="L11" s="2" t="s">
        <v>140</v>
      </c>
      <c r="M11" s="2" t="s">
        <v>141</v>
      </c>
      <c r="N11" s="2" t="s">
        <v>142</v>
      </c>
    </row>
    <row r="12" spans="1:14">
      <c r="A12" s="2" t="s">
        <v>143</v>
      </c>
      <c r="B12" s="2" t="s">
        <v>144</v>
      </c>
      <c r="C12" s="2" t="s">
        <v>96</v>
      </c>
      <c r="D12" s="2" t="s">
        <v>145</v>
      </c>
      <c r="E12" s="2" t="s">
        <v>146</v>
      </c>
      <c r="F12" s="2" t="s">
        <v>147</v>
      </c>
      <c r="G12" s="2" t="s">
        <v>148</v>
      </c>
      <c r="H12" s="2" t="s">
        <v>149</v>
      </c>
      <c r="I12" s="2" t="s">
        <v>150</v>
      </c>
      <c r="J12" s="2" t="s">
        <v>151</v>
      </c>
      <c r="K12" s="2" t="s">
        <v>152</v>
      </c>
      <c r="L12" s="2" t="s">
        <v>153</v>
      </c>
      <c r="M12" s="2" t="s">
        <v>154</v>
      </c>
      <c r="N12" s="2" t="s">
        <v>155</v>
      </c>
    </row>
    <row r="13" spans="1:14">
      <c r="A13" s="2" t="s">
        <v>156</v>
      </c>
      <c r="B13" s="2" t="s">
        <v>157</v>
      </c>
      <c r="C13" s="2" t="s">
        <v>27</v>
      </c>
      <c r="D13" s="2" t="s">
        <v>109</v>
      </c>
      <c r="E13" s="2" t="s">
        <v>158</v>
      </c>
      <c r="F13" s="2" t="s">
        <v>159</v>
      </c>
      <c r="G13" s="2" t="s">
        <v>160</v>
      </c>
      <c r="H13" s="2" t="s">
        <v>161</v>
      </c>
      <c r="I13" s="2" t="s">
        <v>162</v>
      </c>
      <c r="J13" s="2" t="s">
        <v>163</v>
      </c>
      <c r="K13" s="2" t="s">
        <v>164</v>
      </c>
      <c r="L13" s="2" t="s">
        <v>165</v>
      </c>
      <c r="M13" s="2"/>
      <c r="N13" s="2" t="s">
        <v>166</v>
      </c>
    </row>
    <row r="14" spans="1:14">
      <c r="A14" s="2" t="s">
        <v>167</v>
      </c>
      <c r="B14" s="2" t="s">
        <v>168</v>
      </c>
      <c r="C14" s="2" t="s">
        <v>169</v>
      </c>
      <c r="D14" s="2" t="s">
        <v>170</v>
      </c>
      <c r="E14" s="2" t="s">
        <v>171</v>
      </c>
      <c r="F14" s="2" t="s">
        <v>172</v>
      </c>
      <c r="G14" s="2" t="s">
        <v>173</v>
      </c>
      <c r="H14" s="2" t="s">
        <v>174</v>
      </c>
      <c r="I14" s="2" t="s">
        <v>75</v>
      </c>
      <c r="J14" s="2" t="s">
        <v>175</v>
      </c>
      <c r="K14" s="2" t="s">
        <v>176</v>
      </c>
      <c r="L14" s="2" t="s">
        <v>177</v>
      </c>
      <c r="M14" s="2" t="s">
        <v>118</v>
      </c>
      <c r="N14" s="2" t="s">
        <v>178</v>
      </c>
    </row>
    <row r="15" spans="1:14">
      <c r="A15" s="2" t="s">
        <v>179</v>
      </c>
      <c r="B15" s="2" t="s">
        <v>180</v>
      </c>
      <c r="C15" s="2" t="s">
        <v>27</v>
      </c>
      <c r="D15" s="2" t="s">
        <v>109</v>
      </c>
      <c r="E15" s="2" t="s">
        <v>181</v>
      </c>
      <c r="F15" s="2" t="s">
        <v>182</v>
      </c>
      <c r="G15" s="2" t="s">
        <v>183</v>
      </c>
      <c r="H15" s="2" t="s">
        <v>184</v>
      </c>
      <c r="I15" s="2" t="s">
        <v>185</v>
      </c>
      <c r="J15" s="2" t="s">
        <v>186</v>
      </c>
      <c r="K15" s="2" t="s">
        <v>187</v>
      </c>
      <c r="L15" s="2" t="s">
        <v>188</v>
      </c>
      <c r="M15" s="2" t="s">
        <v>189</v>
      </c>
      <c r="N15" s="2" t="s">
        <v>190</v>
      </c>
    </row>
    <row r="16" spans="1:14">
      <c r="A16" s="2" t="s">
        <v>191</v>
      </c>
      <c r="B16" s="2" t="s">
        <v>192</v>
      </c>
      <c r="C16" s="2" t="s">
        <v>122</v>
      </c>
      <c r="D16" s="2" t="s">
        <v>193</v>
      </c>
      <c r="E16" s="2" t="s">
        <v>194</v>
      </c>
      <c r="F16" s="2" t="s">
        <v>195</v>
      </c>
      <c r="G16" s="2" t="s">
        <v>196</v>
      </c>
      <c r="H16" s="2" t="s">
        <v>197</v>
      </c>
      <c r="I16" s="2" t="s">
        <v>198</v>
      </c>
      <c r="J16" s="2" t="s">
        <v>199</v>
      </c>
      <c r="K16" s="2" t="s">
        <v>200</v>
      </c>
      <c r="L16" s="2" t="s">
        <v>201</v>
      </c>
      <c r="M16" s="2" t="s">
        <v>202</v>
      </c>
      <c r="N16" s="2" t="s">
        <v>203</v>
      </c>
    </row>
    <row r="17" spans="1:14">
      <c r="A17" s="2" t="s">
        <v>204</v>
      </c>
      <c r="B17" s="2" t="s">
        <v>205</v>
      </c>
      <c r="C17" s="2" t="s">
        <v>169</v>
      </c>
      <c r="D17" s="2" t="s">
        <v>193</v>
      </c>
      <c r="E17" s="2" t="s">
        <v>206</v>
      </c>
      <c r="F17" s="2" t="s">
        <v>207</v>
      </c>
      <c r="G17" s="2" t="s">
        <v>208</v>
      </c>
      <c r="H17" s="2" t="s">
        <v>184</v>
      </c>
      <c r="I17" s="2" t="s">
        <v>209</v>
      </c>
      <c r="J17" s="2" t="s">
        <v>210</v>
      </c>
      <c r="K17" s="2" t="s">
        <v>211</v>
      </c>
      <c r="L17" s="2" t="s">
        <v>212</v>
      </c>
      <c r="M17" s="2" t="s">
        <v>118</v>
      </c>
      <c r="N17" s="2" t="s">
        <v>213</v>
      </c>
    </row>
    <row r="18" spans="1:14">
      <c r="A18" s="2" t="s">
        <v>214</v>
      </c>
      <c r="B18" s="2" t="s">
        <v>215</v>
      </c>
      <c r="C18" s="2" t="s">
        <v>96</v>
      </c>
      <c r="D18" s="2" t="s">
        <v>216</v>
      </c>
      <c r="E18" s="2" t="s">
        <v>217</v>
      </c>
      <c r="F18" s="2" t="s">
        <v>218</v>
      </c>
      <c r="G18" s="2" t="s">
        <v>219</v>
      </c>
      <c r="H18" s="2" t="s">
        <v>220</v>
      </c>
      <c r="I18" s="2" t="s">
        <v>221</v>
      </c>
      <c r="J18" s="2" t="s">
        <v>222</v>
      </c>
      <c r="K18" s="2"/>
      <c r="L18" s="2" t="s">
        <v>223</v>
      </c>
      <c r="M18" s="2" t="s">
        <v>224</v>
      </c>
      <c r="N18" s="2" t="s">
        <v>225</v>
      </c>
    </row>
    <row r="19" spans="1:14">
      <c r="A19" s="2" t="s">
        <v>226</v>
      </c>
      <c r="B19" s="2" t="s">
        <v>227</v>
      </c>
      <c r="C19" s="2" t="s">
        <v>96</v>
      </c>
      <c r="D19" s="2" t="s">
        <v>228</v>
      </c>
      <c r="E19" s="2" t="s">
        <v>229</v>
      </c>
      <c r="F19" s="2" t="s">
        <v>230</v>
      </c>
      <c r="G19" s="2" t="s">
        <v>231</v>
      </c>
      <c r="H19" s="2" t="s">
        <v>161</v>
      </c>
      <c r="I19" s="2" t="s">
        <v>232</v>
      </c>
      <c r="J19" s="2" t="s">
        <v>233</v>
      </c>
      <c r="K19" s="2"/>
      <c r="L19" s="2" t="s">
        <v>234</v>
      </c>
      <c r="M19" s="2" t="s">
        <v>235</v>
      </c>
      <c r="N19" s="2" t="s">
        <v>236</v>
      </c>
    </row>
    <row r="20" spans="1:14">
      <c r="A20" s="2" t="s">
        <v>237</v>
      </c>
      <c r="B20" s="2" t="s">
        <v>238</v>
      </c>
      <c r="C20" s="2" t="s">
        <v>239</v>
      </c>
      <c r="D20" s="2" t="s">
        <v>193</v>
      </c>
      <c r="E20" s="2" t="s">
        <v>240</v>
      </c>
      <c r="F20" s="2" t="s">
        <v>241</v>
      </c>
      <c r="G20" s="2" t="s">
        <v>242</v>
      </c>
      <c r="H20" s="2" t="s">
        <v>243</v>
      </c>
      <c r="I20" s="2" t="s">
        <v>244</v>
      </c>
      <c r="J20" s="2" t="s">
        <v>245</v>
      </c>
      <c r="K20" s="2" t="s">
        <v>246</v>
      </c>
      <c r="L20" s="2" t="s">
        <v>247</v>
      </c>
      <c r="M20" s="2" t="s">
        <v>248</v>
      </c>
      <c r="N20" s="2" t="s">
        <v>249</v>
      </c>
    </row>
    <row r="21" spans="1:14">
      <c r="A21" s="2" t="s">
        <v>250</v>
      </c>
      <c r="B21" s="2" t="s">
        <v>251</v>
      </c>
      <c r="C21" s="2" t="s">
        <v>252</v>
      </c>
      <c r="D21" s="2" t="s">
        <v>253</v>
      </c>
      <c r="E21" s="2" t="s">
        <v>254</v>
      </c>
      <c r="F21" s="2" t="s">
        <v>255</v>
      </c>
      <c r="G21" s="2" t="s">
        <v>256</v>
      </c>
      <c r="H21" s="2" t="s">
        <v>257</v>
      </c>
      <c r="I21" s="2" t="s">
        <v>258</v>
      </c>
      <c r="J21" s="2" t="s">
        <v>259</v>
      </c>
      <c r="K21" s="2" t="s">
        <v>260</v>
      </c>
      <c r="L21" s="2" t="s">
        <v>261</v>
      </c>
      <c r="M21" s="2" t="s">
        <v>262</v>
      </c>
      <c r="N21" s="2" t="s">
        <v>263</v>
      </c>
    </row>
    <row r="22" spans="1:14">
      <c r="A22" s="2" t="s">
        <v>264</v>
      </c>
      <c r="B22" s="2" t="s">
        <v>265</v>
      </c>
      <c r="C22" s="2" t="s">
        <v>169</v>
      </c>
      <c r="D22" s="2" t="s">
        <v>109</v>
      </c>
      <c r="E22" s="2" t="s">
        <v>266</v>
      </c>
      <c r="F22" s="2" t="s">
        <v>267</v>
      </c>
      <c r="G22" s="2" t="s">
        <v>268</v>
      </c>
      <c r="H22" s="2" t="s">
        <v>60</v>
      </c>
      <c r="I22" s="2" t="s">
        <v>269</v>
      </c>
      <c r="J22" s="2" t="s">
        <v>270</v>
      </c>
      <c r="K22" s="2" t="s">
        <v>246</v>
      </c>
      <c r="L22" s="2" t="s">
        <v>271</v>
      </c>
      <c r="M22" s="2" t="s">
        <v>272</v>
      </c>
      <c r="N22" s="2" t="s">
        <v>273</v>
      </c>
    </row>
    <row r="23" spans="1:14">
      <c r="A23" s="2" t="s">
        <v>274</v>
      </c>
      <c r="B23" s="2" t="s">
        <v>275</v>
      </c>
      <c r="C23" s="2" t="s">
        <v>252</v>
      </c>
      <c r="D23" s="2" t="s">
        <v>276</v>
      </c>
      <c r="E23" s="2" t="s">
        <v>277</v>
      </c>
      <c r="F23" s="2" t="s">
        <v>278</v>
      </c>
      <c r="G23" s="2" t="s">
        <v>279</v>
      </c>
      <c r="H23" s="2" t="s">
        <v>280</v>
      </c>
      <c r="I23" s="2" t="s">
        <v>162</v>
      </c>
      <c r="J23" s="2" t="s">
        <v>281</v>
      </c>
      <c r="K23" s="2" t="s">
        <v>282</v>
      </c>
      <c r="L23" s="2" t="s">
        <v>283</v>
      </c>
      <c r="M23" s="2" t="s">
        <v>284</v>
      </c>
      <c r="N23" s="2" t="s">
        <v>285</v>
      </c>
    </row>
    <row r="24" spans="1:14">
      <c r="A24" s="2" t="s">
        <v>286</v>
      </c>
      <c r="B24" s="2" t="s">
        <v>287</v>
      </c>
      <c r="C24" s="2" t="s">
        <v>96</v>
      </c>
      <c r="D24" s="2" t="s">
        <v>193</v>
      </c>
      <c r="E24" s="2" t="s">
        <v>288</v>
      </c>
      <c r="F24" s="2" t="s">
        <v>289</v>
      </c>
      <c r="G24" s="2" t="s">
        <v>290</v>
      </c>
      <c r="H24" s="2" t="s">
        <v>161</v>
      </c>
      <c r="I24" s="2" t="s">
        <v>291</v>
      </c>
      <c r="J24" s="2" t="s">
        <v>292</v>
      </c>
      <c r="K24" s="2" t="s">
        <v>116</v>
      </c>
      <c r="L24" s="2" t="s">
        <v>50</v>
      </c>
      <c r="M24" s="2" t="s">
        <v>51</v>
      </c>
      <c r="N24" s="2" t="s">
        <v>293</v>
      </c>
    </row>
    <row r="25" spans="1:14">
      <c r="A25" s="2" t="s">
        <v>294</v>
      </c>
      <c r="B25" s="2" t="s">
        <v>295</v>
      </c>
      <c r="C25" s="2" t="s">
        <v>96</v>
      </c>
      <c r="D25" s="2" t="s">
        <v>193</v>
      </c>
      <c r="E25" s="2" t="s">
        <v>296</v>
      </c>
      <c r="F25" s="2" t="s">
        <v>297</v>
      </c>
      <c r="G25" s="2" t="s">
        <v>298</v>
      </c>
      <c r="H25" s="2" t="s">
        <v>299</v>
      </c>
      <c r="I25" s="2" t="s">
        <v>300</v>
      </c>
      <c r="J25" s="2" t="s">
        <v>301</v>
      </c>
      <c r="K25" s="2" t="s">
        <v>302</v>
      </c>
      <c r="L25" s="2" t="s">
        <v>36</v>
      </c>
      <c r="M25" s="2" t="s">
        <v>303</v>
      </c>
      <c r="N25" s="2" t="s">
        <v>304</v>
      </c>
    </row>
    <row r="26" spans="1:14">
      <c r="A26" s="2" t="s">
        <v>305</v>
      </c>
      <c r="B26" s="2" t="s">
        <v>306</v>
      </c>
      <c r="C26" s="2" t="s">
        <v>307</v>
      </c>
      <c r="D26" s="2" t="s">
        <v>308</v>
      </c>
      <c r="E26" s="2" t="s">
        <v>309</v>
      </c>
      <c r="F26" s="2" t="s">
        <v>310</v>
      </c>
      <c r="G26" s="2" t="s">
        <v>311</v>
      </c>
      <c r="H26" s="2" t="s">
        <v>312</v>
      </c>
      <c r="I26" s="2" t="s">
        <v>313</v>
      </c>
      <c r="J26" s="2" t="s">
        <v>314</v>
      </c>
      <c r="K26" s="2" t="s">
        <v>315</v>
      </c>
      <c r="L26" s="2" t="s">
        <v>50</v>
      </c>
      <c r="M26" s="2" t="s">
        <v>316</v>
      </c>
      <c r="N26" s="2" t="s">
        <v>317</v>
      </c>
    </row>
    <row r="27" spans="1:14">
      <c r="A27" s="2" t="s">
        <v>318</v>
      </c>
      <c r="B27" s="2" t="s">
        <v>319</v>
      </c>
      <c r="C27" s="2" t="s">
        <v>83</v>
      </c>
      <c r="D27" s="2" t="s">
        <v>56</v>
      </c>
      <c r="E27" s="2" t="s">
        <v>320</v>
      </c>
      <c r="F27" s="2" t="s">
        <v>321</v>
      </c>
      <c r="G27" s="2" t="s">
        <v>322</v>
      </c>
      <c r="H27" s="2" t="s">
        <v>323</v>
      </c>
      <c r="I27" s="2" t="s">
        <v>324</v>
      </c>
      <c r="J27" s="2" t="s">
        <v>325</v>
      </c>
      <c r="K27" s="2"/>
      <c r="L27" s="2" t="s">
        <v>326</v>
      </c>
      <c r="M27" s="2" t="s">
        <v>327</v>
      </c>
      <c r="N27" s="2" t="s">
        <v>328</v>
      </c>
    </row>
    <row r="28" spans="1:14">
      <c r="A28" s="2" t="s">
        <v>329</v>
      </c>
      <c r="B28" s="2" t="s">
        <v>330</v>
      </c>
      <c r="C28" s="2" t="s">
        <v>331</v>
      </c>
      <c r="D28" s="2" t="s">
        <v>193</v>
      </c>
      <c r="E28" s="2" t="s">
        <v>332</v>
      </c>
      <c r="F28" s="2" t="s">
        <v>333</v>
      </c>
      <c r="G28" s="2" t="s">
        <v>334</v>
      </c>
      <c r="H28" s="2" t="s">
        <v>335</v>
      </c>
      <c r="I28" s="2" t="s">
        <v>336</v>
      </c>
      <c r="J28" s="2"/>
      <c r="K28" s="2" t="s">
        <v>337</v>
      </c>
      <c r="L28" s="2" t="s">
        <v>338</v>
      </c>
      <c r="M28" s="2"/>
      <c r="N28" s="2" t="s">
        <v>339</v>
      </c>
    </row>
    <row r="29" spans="1:14">
      <c r="A29" s="2" t="s">
        <v>340</v>
      </c>
      <c r="B29" s="2" t="s">
        <v>341</v>
      </c>
      <c r="C29" s="2" t="s">
        <v>96</v>
      </c>
      <c r="D29" s="2" t="s">
        <v>342</v>
      </c>
      <c r="E29" s="2" t="s">
        <v>343</v>
      </c>
      <c r="F29" s="2" t="s">
        <v>344</v>
      </c>
      <c r="G29" s="2" t="s">
        <v>345</v>
      </c>
      <c r="H29" s="2" t="s">
        <v>113</v>
      </c>
      <c r="I29" s="2" t="s">
        <v>346</v>
      </c>
      <c r="J29" s="2"/>
      <c r="K29" s="2" t="s">
        <v>347</v>
      </c>
      <c r="L29" s="2" t="s">
        <v>348</v>
      </c>
      <c r="M29" s="2" t="s">
        <v>349</v>
      </c>
      <c r="N29" s="2" t="s">
        <v>350</v>
      </c>
    </row>
    <row r="30" spans="1:14">
      <c r="A30" s="2" t="s">
        <v>351</v>
      </c>
      <c r="B30" s="2" t="s">
        <v>352</v>
      </c>
      <c r="C30" s="2" t="s">
        <v>55</v>
      </c>
      <c r="D30" s="2" t="s">
        <v>16</v>
      </c>
      <c r="E30" s="2" t="s">
        <v>353</v>
      </c>
      <c r="F30" s="2" t="s">
        <v>354</v>
      </c>
      <c r="G30" s="2" t="s">
        <v>355</v>
      </c>
      <c r="H30" s="2" t="s">
        <v>356</v>
      </c>
      <c r="I30" s="2" t="s">
        <v>357</v>
      </c>
      <c r="J30" s="2" t="s">
        <v>358</v>
      </c>
      <c r="K30" s="2" t="s">
        <v>359</v>
      </c>
      <c r="L30" s="2" t="s">
        <v>360</v>
      </c>
      <c r="M30" s="2" t="s">
        <v>361</v>
      </c>
      <c r="N30" s="2" t="s">
        <v>362</v>
      </c>
    </row>
    <row r="31" spans="1:14">
      <c r="A31" s="2" t="s">
        <v>363</v>
      </c>
      <c r="B31" s="2" t="s">
        <v>364</v>
      </c>
      <c r="C31" s="2" t="s">
        <v>169</v>
      </c>
      <c r="D31" s="2" t="s">
        <v>145</v>
      </c>
      <c r="E31" s="2" t="s">
        <v>365</v>
      </c>
      <c r="F31" s="2" t="s">
        <v>366</v>
      </c>
      <c r="G31" s="2" t="s">
        <v>367</v>
      </c>
      <c r="H31" s="2" t="s">
        <v>368</v>
      </c>
      <c r="I31" s="2" t="s">
        <v>369</v>
      </c>
      <c r="J31" s="2" t="s">
        <v>370</v>
      </c>
      <c r="K31" s="2" t="s">
        <v>371</v>
      </c>
      <c r="L31" s="2" t="s">
        <v>372</v>
      </c>
      <c r="M31" s="2" t="s">
        <v>373</v>
      </c>
      <c r="N31" s="2" t="s">
        <v>374</v>
      </c>
    </row>
    <row r="32" spans="1:14">
      <c r="A32" s="2" t="s">
        <v>375</v>
      </c>
      <c r="B32" s="2" t="s">
        <v>376</v>
      </c>
      <c r="C32" s="2" t="s">
        <v>252</v>
      </c>
      <c r="D32" s="2"/>
      <c r="E32" s="2" t="s">
        <v>377</v>
      </c>
      <c r="F32" s="2" t="s">
        <v>378</v>
      </c>
      <c r="G32" s="2" t="s">
        <v>379</v>
      </c>
      <c r="H32" s="2" t="s">
        <v>299</v>
      </c>
      <c r="I32" s="2" t="s">
        <v>380</v>
      </c>
      <c r="J32" s="2" t="s">
        <v>381</v>
      </c>
      <c r="K32" s="2" t="s">
        <v>211</v>
      </c>
      <c r="L32" s="2" t="s">
        <v>382</v>
      </c>
      <c r="M32" s="2" t="s">
        <v>383</v>
      </c>
      <c r="N32" s="2" t="s">
        <v>384</v>
      </c>
    </row>
    <row r="33" spans="1:14">
      <c r="A33" s="2" t="s">
        <v>385</v>
      </c>
      <c r="B33" s="2" t="s">
        <v>386</v>
      </c>
      <c r="C33" s="2" t="s">
        <v>239</v>
      </c>
      <c r="D33" s="2" t="s">
        <v>387</v>
      </c>
      <c r="E33" s="2" t="s">
        <v>388</v>
      </c>
      <c r="F33" s="2" t="s">
        <v>389</v>
      </c>
      <c r="G33" s="2" t="s">
        <v>390</v>
      </c>
      <c r="H33" s="2" t="s">
        <v>391</v>
      </c>
      <c r="I33" s="2" t="s">
        <v>392</v>
      </c>
      <c r="J33" s="2"/>
      <c r="K33" s="2"/>
      <c r="L33" s="2" t="s">
        <v>188</v>
      </c>
      <c r="M33" s="2"/>
      <c r="N33" s="2" t="s">
        <v>393</v>
      </c>
    </row>
    <row r="34" spans="1:14">
      <c r="A34" s="2" t="s">
        <v>394</v>
      </c>
      <c r="B34" s="2" t="s">
        <v>395</v>
      </c>
      <c r="C34" s="2" t="s">
        <v>252</v>
      </c>
      <c r="D34" s="2" t="s">
        <v>396</v>
      </c>
      <c r="E34" s="2" t="s">
        <v>397</v>
      </c>
      <c r="F34" s="2" t="s">
        <v>398</v>
      </c>
      <c r="G34" s="2" t="s">
        <v>399</v>
      </c>
      <c r="H34" s="2" t="s">
        <v>400</v>
      </c>
      <c r="I34" s="2" t="s">
        <v>401</v>
      </c>
      <c r="J34" s="2" t="s">
        <v>402</v>
      </c>
      <c r="K34" s="2"/>
      <c r="L34" s="2" t="s">
        <v>140</v>
      </c>
      <c r="M34" s="2" t="s">
        <v>403</v>
      </c>
      <c r="N34" s="2" t="s">
        <v>404</v>
      </c>
    </row>
    <row r="35" spans="1:14">
      <c r="A35" s="2" t="s">
        <v>405</v>
      </c>
      <c r="B35" s="2" t="s">
        <v>406</v>
      </c>
      <c r="C35" s="2" t="s">
        <v>41</v>
      </c>
      <c r="D35" s="2" t="s">
        <v>42</v>
      </c>
      <c r="E35" s="2" t="s">
        <v>407</v>
      </c>
      <c r="F35" s="2" t="s">
        <v>408</v>
      </c>
      <c r="G35" s="2" t="s">
        <v>409</v>
      </c>
      <c r="H35" s="2" t="s">
        <v>368</v>
      </c>
      <c r="I35" s="2" t="s">
        <v>410</v>
      </c>
      <c r="J35" s="2"/>
      <c r="K35" s="2"/>
      <c r="L35" s="2" t="s">
        <v>411</v>
      </c>
      <c r="M35" s="2" t="s">
        <v>412</v>
      </c>
      <c r="N35" s="2" t="s">
        <v>413</v>
      </c>
    </row>
    <row r="36" spans="1:14">
      <c r="A36" s="2" t="s">
        <v>414</v>
      </c>
      <c r="B36" s="2" t="s">
        <v>415</v>
      </c>
      <c r="C36" s="2" t="s">
        <v>55</v>
      </c>
      <c r="D36" s="2" t="s">
        <v>416</v>
      </c>
      <c r="E36" s="2" t="s">
        <v>417</v>
      </c>
      <c r="F36" s="2" t="s">
        <v>418</v>
      </c>
      <c r="G36" s="2" t="s">
        <v>419</v>
      </c>
      <c r="H36" s="2" t="s">
        <v>420</v>
      </c>
      <c r="I36" s="2" t="s">
        <v>410</v>
      </c>
      <c r="J36" s="2" t="s">
        <v>421</v>
      </c>
      <c r="K36" s="2"/>
      <c r="L36" s="2" t="s">
        <v>422</v>
      </c>
      <c r="M36" s="2" t="s">
        <v>423</v>
      </c>
      <c r="N36" s="2" t="s">
        <v>424</v>
      </c>
    </row>
    <row r="37" spans="1:14">
      <c r="A37" s="2" t="s">
        <v>425</v>
      </c>
      <c r="B37" s="2" t="s">
        <v>426</v>
      </c>
      <c r="C37" s="2" t="s">
        <v>55</v>
      </c>
      <c r="D37" s="2" t="s">
        <v>427</v>
      </c>
      <c r="E37" s="2" t="s">
        <v>428</v>
      </c>
      <c r="F37" s="2" t="s">
        <v>429</v>
      </c>
      <c r="G37" s="2" t="s">
        <v>430</v>
      </c>
      <c r="H37" s="2" t="s">
        <v>356</v>
      </c>
      <c r="I37" s="2" t="s">
        <v>431</v>
      </c>
      <c r="J37" s="2" t="s">
        <v>210</v>
      </c>
      <c r="K37" s="2"/>
      <c r="L37" s="2" t="s">
        <v>432</v>
      </c>
      <c r="M37" s="2" t="s">
        <v>433</v>
      </c>
      <c r="N37" s="2" t="s">
        <v>434</v>
      </c>
    </row>
    <row r="38" spans="1:14">
      <c r="A38" s="2" t="s">
        <v>435</v>
      </c>
      <c r="B38" s="2" t="s">
        <v>436</v>
      </c>
      <c r="C38" s="2" t="s">
        <v>69</v>
      </c>
      <c r="D38" s="2" t="s">
        <v>437</v>
      </c>
      <c r="E38" s="2" t="s">
        <v>438</v>
      </c>
      <c r="F38" s="2" t="s">
        <v>439</v>
      </c>
      <c r="G38" s="2" t="s">
        <v>440</v>
      </c>
      <c r="H38" s="2" t="s">
        <v>323</v>
      </c>
      <c r="I38" s="2"/>
      <c r="J38" s="2"/>
      <c r="K38" s="2"/>
      <c r="L38" s="2" t="s">
        <v>441</v>
      </c>
      <c r="M38" s="2" t="s">
        <v>442</v>
      </c>
      <c r="N38" s="2" t="s">
        <v>443</v>
      </c>
    </row>
    <row r="39" spans="1:14">
      <c r="A39" s="2" t="s">
        <v>444</v>
      </c>
      <c r="B39" s="2" t="s">
        <v>445</v>
      </c>
      <c r="C39" s="2" t="s">
        <v>122</v>
      </c>
      <c r="D39" s="2" t="s">
        <v>446</v>
      </c>
      <c r="E39" s="2" t="s">
        <v>447</v>
      </c>
      <c r="F39" s="2" t="s">
        <v>448</v>
      </c>
      <c r="G39" s="2" t="s">
        <v>449</v>
      </c>
      <c r="H39" s="2" t="s">
        <v>450</v>
      </c>
      <c r="I39" s="2" t="s">
        <v>451</v>
      </c>
      <c r="J39" s="2" t="s">
        <v>452</v>
      </c>
      <c r="K39" s="2" t="s">
        <v>453</v>
      </c>
      <c r="L39" s="2" t="s">
        <v>454</v>
      </c>
      <c r="M39" s="2" t="s">
        <v>248</v>
      </c>
      <c r="N39" s="2" t="s">
        <v>455</v>
      </c>
    </row>
    <row r="40" spans="1:14">
      <c r="A40" s="2" t="s">
        <v>456</v>
      </c>
      <c r="B40" s="2" t="s">
        <v>457</v>
      </c>
      <c r="C40" s="2" t="s">
        <v>331</v>
      </c>
      <c r="D40" s="2" t="s">
        <v>458</v>
      </c>
      <c r="E40" s="2" t="s">
        <v>459</v>
      </c>
      <c r="F40" s="2" t="s">
        <v>460</v>
      </c>
      <c r="G40" s="2" t="s">
        <v>461</v>
      </c>
      <c r="H40" s="2" t="s">
        <v>174</v>
      </c>
      <c r="I40" s="2" t="s">
        <v>462</v>
      </c>
      <c r="J40" s="2" t="s">
        <v>463</v>
      </c>
      <c r="K40" s="2"/>
      <c r="L40" s="2" t="s">
        <v>140</v>
      </c>
      <c r="M40" s="2" t="s">
        <v>464</v>
      </c>
      <c r="N40" s="2" t="s">
        <v>465</v>
      </c>
    </row>
    <row r="41" spans="1:14">
      <c r="A41" s="2" t="s">
        <v>466</v>
      </c>
      <c r="B41" s="2" t="s">
        <v>467</v>
      </c>
      <c r="C41" s="2" t="s">
        <v>252</v>
      </c>
      <c r="D41" s="2" t="s">
        <v>468</v>
      </c>
      <c r="E41" s="2" t="s">
        <v>469</v>
      </c>
      <c r="F41" s="2" t="s">
        <v>470</v>
      </c>
      <c r="G41" s="2" t="s">
        <v>471</v>
      </c>
      <c r="H41" s="2" t="s">
        <v>472</v>
      </c>
      <c r="I41" s="2" t="s">
        <v>473</v>
      </c>
      <c r="J41" s="2" t="s">
        <v>474</v>
      </c>
      <c r="K41" s="2" t="s">
        <v>475</v>
      </c>
      <c r="L41" s="2" t="s">
        <v>476</v>
      </c>
      <c r="M41" s="2" t="s">
        <v>477</v>
      </c>
      <c r="N41" s="2" t="s">
        <v>478</v>
      </c>
    </row>
    <row r="42" spans="1:14">
      <c r="A42" s="2" t="s">
        <v>479</v>
      </c>
      <c r="B42" s="2" t="s">
        <v>480</v>
      </c>
      <c r="C42" s="2" t="s">
        <v>83</v>
      </c>
      <c r="D42" s="2" t="s">
        <v>228</v>
      </c>
      <c r="E42" s="2" t="s">
        <v>481</v>
      </c>
      <c r="F42" s="2" t="s">
        <v>482</v>
      </c>
      <c r="G42" s="2" t="s">
        <v>483</v>
      </c>
      <c r="H42" s="2" t="s">
        <v>484</v>
      </c>
      <c r="I42" s="2" t="s">
        <v>485</v>
      </c>
      <c r="J42" s="2" t="s">
        <v>486</v>
      </c>
      <c r="K42" s="2"/>
      <c r="L42" s="2" t="s">
        <v>487</v>
      </c>
      <c r="M42" s="2" t="s">
        <v>488</v>
      </c>
      <c r="N42" s="2" t="s">
        <v>489</v>
      </c>
    </row>
    <row r="43" spans="1:14">
      <c r="A43" s="2" t="s">
        <v>490</v>
      </c>
      <c r="B43" s="2" t="s">
        <v>491</v>
      </c>
      <c r="C43" s="2" t="s">
        <v>492</v>
      </c>
      <c r="D43" s="2" t="s">
        <v>493</v>
      </c>
      <c r="E43" s="2" t="s">
        <v>494</v>
      </c>
      <c r="F43" s="2" t="s">
        <v>495</v>
      </c>
      <c r="G43" s="2" t="s">
        <v>496</v>
      </c>
      <c r="H43" s="2" t="s">
        <v>497</v>
      </c>
      <c r="I43" s="2" t="s">
        <v>498</v>
      </c>
      <c r="J43" s="2" t="s">
        <v>499</v>
      </c>
      <c r="K43" s="2" t="s">
        <v>500</v>
      </c>
      <c r="L43" s="2" t="s">
        <v>501</v>
      </c>
      <c r="M43" s="2" t="s">
        <v>502</v>
      </c>
      <c r="N43" s="2" t="s">
        <v>503</v>
      </c>
    </row>
    <row r="44" spans="1:14">
      <c r="A44" s="2" t="s">
        <v>504</v>
      </c>
      <c r="B44" s="2" t="s">
        <v>505</v>
      </c>
      <c r="C44" s="2" t="s">
        <v>27</v>
      </c>
      <c r="D44" s="2" t="s">
        <v>493</v>
      </c>
      <c r="E44" s="2" t="s">
        <v>506</v>
      </c>
      <c r="F44" s="2" t="s">
        <v>507</v>
      </c>
      <c r="G44" s="2" t="s">
        <v>508</v>
      </c>
      <c r="H44" s="2" t="s">
        <v>509</v>
      </c>
      <c r="I44" s="2" t="s">
        <v>510</v>
      </c>
      <c r="J44" s="2" t="s">
        <v>511</v>
      </c>
      <c r="K44" s="2" t="s">
        <v>260</v>
      </c>
      <c r="L44" s="2" t="s">
        <v>512</v>
      </c>
      <c r="M44" s="2" t="s">
        <v>502</v>
      </c>
      <c r="N44" s="2" t="s">
        <v>513</v>
      </c>
    </row>
    <row r="45" spans="1:14">
      <c r="A45" s="2" t="s">
        <v>514</v>
      </c>
      <c r="B45" s="2" t="s">
        <v>515</v>
      </c>
      <c r="C45" s="2" t="s">
        <v>239</v>
      </c>
      <c r="D45" s="2" t="s">
        <v>228</v>
      </c>
      <c r="E45" s="2" t="s">
        <v>516</v>
      </c>
      <c r="F45" s="2" t="s">
        <v>517</v>
      </c>
      <c r="G45" s="2" t="s">
        <v>518</v>
      </c>
      <c r="H45" s="2" t="s">
        <v>519</v>
      </c>
      <c r="I45" s="2" t="s">
        <v>520</v>
      </c>
      <c r="J45" s="2"/>
      <c r="K45" s="2"/>
      <c r="L45" s="2" t="s">
        <v>521</v>
      </c>
      <c r="M45" s="2" t="s">
        <v>522</v>
      </c>
      <c r="N45" s="2" t="s">
        <v>523</v>
      </c>
    </row>
    <row r="46" spans="1:14">
      <c r="A46" s="2" t="s">
        <v>524</v>
      </c>
      <c r="B46" s="2" t="s">
        <v>525</v>
      </c>
      <c r="C46" s="2" t="s">
        <v>96</v>
      </c>
      <c r="D46" s="2" t="s">
        <v>28</v>
      </c>
      <c r="E46" s="2" t="s">
        <v>526</v>
      </c>
      <c r="F46" s="2" t="s">
        <v>527</v>
      </c>
      <c r="G46" s="2" t="s">
        <v>528</v>
      </c>
      <c r="H46" s="2" t="s">
        <v>161</v>
      </c>
      <c r="I46" s="2" t="s">
        <v>529</v>
      </c>
      <c r="J46" s="2" t="s">
        <v>530</v>
      </c>
      <c r="K46" s="2"/>
      <c r="L46" s="2" t="s">
        <v>531</v>
      </c>
      <c r="M46" s="2" t="s">
        <v>502</v>
      </c>
      <c r="N46" s="2" t="s">
        <v>532</v>
      </c>
    </row>
    <row r="47" spans="1:14">
      <c r="A47" s="2" t="s">
        <v>533</v>
      </c>
      <c r="B47" s="2" t="s">
        <v>534</v>
      </c>
      <c r="C47" s="2" t="s">
        <v>492</v>
      </c>
      <c r="D47" s="2" t="s">
        <v>535</v>
      </c>
      <c r="E47" s="2" t="s">
        <v>536</v>
      </c>
      <c r="F47" s="2" t="s">
        <v>537</v>
      </c>
      <c r="G47" s="2" t="s">
        <v>538</v>
      </c>
      <c r="H47" s="2" t="s">
        <v>539</v>
      </c>
      <c r="I47" s="2" t="s">
        <v>540</v>
      </c>
      <c r="J47" s="2" t="s">
        <v>301</v>
      </c>
      <c r="K47" s="2"/>
      <c r="L47" s="2" t="s">
        <v>541</v>
      </c>
      <c r="M47" s="2" t="s">
        <v>542</v>
      </c>
      <c r="N47" s="2" t="s">
        <v>543</v>
      </c>
    </row>
    <row r="48" spans="1:14">
      <c r="A48" s="2" t="s">
        <v>544</v>
      </c>
      <c r="B48" s="2" t="s">
        <v>545</v>
      </c>
      <c r="C48" s="2" t="s">
        <v>169</v>
      </c>
      <c r="D48" s="2" t="s">
        <v>546</v>
      </c>
      <c r="E48" s="2" t="s">
        <v>547</v>
      </c>
      <c r="F48" s="2" t="s">
        <v>548</v>
      </c>
      <c r="G48" s="2" t="s">
        <v>549</v>
      </c>
      <c r="H48" s="2" t="s">
        <v>550</v>
      </c>
      <c r="I48" s="2"/>
      <c r="J48" s="2"/>
      <c r="K48" s="2" t="s">
        <v>551</v>
      </c>
      <c r="L48" s="2"/>
      <c r="M48" s="2"/>
      <c r="N48" s="2" t="s">
        <v>552</v>
      </c>
    </row>
    <row r="49" spans="1:14">
      <c r="A49" s="2" t="s">
        <v>553</v>
      </c>
      <c r="B49" s="2" t="s">
        <v>554</v>
      </c>
      <c r="C49" s="2" t="s">
        <v>122</v>
      </c>
      <c r="D49" s="2" t="s">
        <v>276</v>
      </c>
      <c r="E49" s="2" t="s">
        <v>555</v>
      </c>
      <c r="F49" s="2" t="s">
        <v>556</v>
      </c>
      <c r="G49" s="2" t="s">
        <v>557</v>
      </c>
      <c r="H49" s="2" t="s">
        <v>558</v>
      </c>
      <c r="I49" s="2" t="s">
        <v>559</v>
      </c>
      <c r="J49" s="2"/>
      <c r="K49" s="2"/>
      <c r="L49" s="2" t="s">
        <v>560</v>
      </c>
      <c r="M49" s="2" t="s">
        <v>561</v>
      </c>
      <c r="N49" s="2" t="s">
        <v>562</v>
      </c>
    </row>
    <row r="50" spans="1:14">
      <c r="A50" s="2" t="s">
        <v>563</v>
      </c>
      <c r="B50" s="2" t="s">
        <v>564</v>
      </c>
      <c r="C50" s="2"/>
      <c r="D50" s="2" t="s">
        <v>565</v>
      </c>
      <c r="E50" s="2" t="s">
        <v>566</v>
      </c>
      <c r="F50" s="2" t="s">
        <v>567</v>
      </c>
      <c r="G50" s="2" t="s">
        <v>568</v>
      </c>
      <c r="H50" s="2" t="s">
        <v>569</v>
      </c>
      <c r="I50" s="2" t="s">
        <v>570</v>
      </c>
      <c r="J50" s="2"/>
      <c r="K50" s="2"/>
      <c r="L50" s="2" t="s">
        <v>571</v>
      </c>
      <c r="M50" s="2" t="s">
        <v>303</v>
      </c>
      <c r="N50" s="2" t="s">
        <v>572</v>
      </c>
    </row>
    <row r="51" spans="1:14">
      <c r="A51" s="2" t="s">
        <v>573</v>
      </c>
      <c r="B51" s="2" t="s">
        <v>574</v>
      </c>
      <c r="C51" s="2" t="s">
        <v>239</v>
      </c>
      <c r="D51" s="2" t="s">
        <v>575</v>
      </c>
      <c r="E51" s="2" t="s">
        <v>576</v>
      </c>
      <c r="F51" s="2" t="s">
        <v>577</v>
      </c>
      <c r="G51" s="2" t="s">
        <v>578</v>
      </c>
      <c r="H51" s="2" t="s">
        <v>579</v>
      </c>
      <c r="I51" s="2"/>
      <c r="J51" s="2"/>
      <c r="K51" s="2" t="s">
        <v>580</v>
      </c>
      <c r="L51" s="2" t="s">
        <v>581</v>
      </c>
      <c r="M51" s="2"/>
      <c r="N51" s="2" t="s">
        <v>582</v>
      </c>
    </row>
    <row r="52" spans="1:14">
      <c r="A52" s="2" t="s">
        <v>583</v>
      </c>
      <c r="B52" s="2" t="s">
        <v>584</v>
      </c>
      <c r="C52" s="2" t="s">
        <v>27</v>
      </c>
      <c r="D52" s="2" t="s">
        <v>565</v>
      </c>
      <c r="E52" s="2" t="s">
        <v>585</v>
      </c>
      <c r="F52" s="2" t="s">
        <v>586</v>
      </c>
      <c r="G52" s="2" t="s">
        <v>587</v>
      </c>
      <c r="H52" s="2" t="s">
        <v>588</v>
      </c>
      <c r="I52" s="2"/>
      <c r="J52" s="2"/>
      <c r="K52" s="2" t="s">
        <v>589</v>
      </c>
      <c r="L52" s="2" t="s">
        <v>590</v>
      </c>
      <c r="M52" s="2"/>
      <c r="N52" s="2" t="s">
        <v>591</v>
      </c>
    </row>
    <row r="53" spans="1:14">
      <c r="A53" s="2" t="s">
        <v>592</v>
      </c>
      <c r="B53" s="2" t="s">
        <v>593</v>
      </c>
      <c r="C53" s="2" t="s">
        <v>122</v>
      </c>
      <c r="D53" s="2" t="s">
        <v>565</v>
      </c>
      <c r="E53" s="2" t="s">
        <v>594</v>
      </c>
      <c r="F53" s="2" t="s">
        <v>595</v>
      </c>
      <c r="G53" s="2" t="s">
        <v>73</v>
      </c>
      <c r="H53" s="2" t="s">
        <v>596</v>
      </c>
      <c r="I53" s="2" t="s">
        <v>597</v>
      </c>
      <c r="J53" s="2" t="s">
        <v>598</v>
      </c>
      <c r="K53" s="2"/>
      <c r="L53" s="2" t="s">
        <v>36</v>
      </c>
      <c r="M53" s="2" t="s">
        <v>599</v>
      </c>
      <c r="N53" s="2" t="s">
        <v>600</v>
      </c>
    </row>
    <row r="54" spans="1:14">
      <c r="A54" s="2" t="s">
        <v>601</v>
      </c>
      <c r="B54" s="2" t="s">
        <v>602</v>
      </c>
      <c r="C54" s="2" t="s">
        <v>252</v>
      </c>
      <c r="D54" s="2" t="s">
        <v>387</v>
      </c>
      <c r="E54" s="2" t="s">
        <v>603</v>
      </c>
      <c r="F54" s="2" t="s">
        <v>604</v>
      </c>
      <c r="G54" s="2"/>
      <c r="H54" s="2" t="s">
        <v>605</v>
      </c>
      <c r="I54" s="2" t="s">
        <v>606</v>
      </c>
      <c r="J54" s="2"/>
      <c r="K54" s="2"/>
      <c r="L54" s="2" t="s">
        <v>607</v>
      </c>
      <c r="M54" s="2" t="s">
        <v>502</v>
      </c>
      <c r="N54" s="2" t="s">
        <v>608</v>
      </c>
    </row>
    <row r="55" spans="1:14">
      <c r="A55" s="2" t="s">
        <v>609</v>
      </c>
      <c r="B55" s="2" t="s">
        <v>610</v>
      </c>
      <c r="C55" s="2" t="s">
        <v>239</v>
      </c>
      <c r="D55" s="2" t="s">
        <v>16</v>
      </c>
      <c r="E55" s="2" t="s">
        <v>611</v>
      </c>
      <c r="F55" s="2" t="s">
        <v>612</v>
      </c>
      <c r="G55" s="2"/>
      <c r="H55" s="2" t="s">
        <v>613</v>
      </c>
      <c r="I55" s="2" t="s">
        <v>614</v>
      </c>
      <c r="J55" s="2"/>
      <c r="K55" s="2"/>
      <c r="L55" s="2" t="s">
        <v>615</v>
      </c>
      <c r="M55" s="2"/>
      <c r="N55" s="2"/>
    </row>
    <row r="56" spans="1:14">
      <c r="A56" s="2" t="s">
        <v>616</v>
      </c>
      <c r="B56" s="2" t="s">
        <v>617</v>
      </c>
      <c r="C56" s="2" t="s">
        <v>55</v>
      </c>
      <c r="D56" s="2" t="s">
        <v>16</v>
      </c>
      <c r="E56" s="2" t="s">
        <v>618</v>
      </c>
      <c r="F56" s="2" t="s">
        <v>619</v>
      </c>
      <c r="G56" s="2" t="s">
        <v>620</v>
      </c>
      <c r="H56" s="2" t="s">
        <v>621</v>
      </c>
      <c r="I56" s="2" t="s">
        <v>622</v>
      </c>
      <c r="J56" s="2"/>
      <c r="K56" s="2"/>
      <c r="L56" s="2"/>
      <c r="M56" s="2"/>
      <c r="N56" s="2"/>
    </row>
    <row r="57" spans="1:14">
      <c r="A57" s="2" t="s">
        <v>623</v>
      </c>
      <c r="B57" s="2" t="s">
        <v>624</v>
      </c>
      <c r="C57" s="2"/>
      <c r="D57" s="2" t="s">
        <v>145</v>
      </c>
      <c r="E57" s="2" t="s">
        <v>625</v>
      </c>
      <c r="F57" s="2" t="s">
        <v>626</v>
      </c>
      <c r="G57" s="2"/>
      <c r="H57" s="2" t="s">
        <v>627</v>
      </c>
      <c r="I57" s="2" t="s">
        <v>628</v>
      </c>
      <c r="J57" s="2"/>
      <c r="K57" s="2"/>
      <c r="L57" s="2" t="s">
        <v>629</v>
      </c>
      <c r="M57" s="2"/>
      <c r="N57" s="2" t="s">
        <v>630</v>
      </c>
    </row>
    <row r="58" spans="1:14">
      <c r="A58" s="2" t="s">
        <v>631</v>
      </c>
      <c r="B58" s="2" t="s">
        <v>632</v>
      </c>
      <c r="C58" s="2"/>
      <c r="D58" s="2" t="s">
        <v>16</v>
      </c>
      <c r="E58" s="2" t="s">
        <v>633</v>
      </c>
      <c r="F58" s="2" t="s">
        <v>634</v>
      </c>
      <c r="G58" s="2" t="s">
        <v>635</v>
      </c>
      <c r="H58" s="2" t="s">
        <v>636</v>
      </c>
      <c r="I58" s="2" t="s">
        <v>637</v>
      </c>
      <c r="J58" s="2"/>
      <c r="K58" s="2"/>
      <c r="L58" s="2"/>
      <c r="M58" s="2" t="s">
        <v>638</v>
      </c>
      <c r="N58" s="2" t="s">
        <v>639</v>
      </c>
    </row>
    <row r="59" spans="1:14">
      <c r="A59" s="2" t="s">
        <v>640</v>
      </c>
      <c r="B59" s="2" t="s">
        <v>641</v>
      </c>
      <c r="C59" s="2" t="s">
        <v>83</v>
      </c>
      <c r="D59" s="2" t="s">
        <v>109</v>
      </c>
      <c r="E59" s="2" t="s">
        <v>642</v>
      </c>
      <c r="F59" s="2" t="s">
        <v>643</v>
      </c>
      <c r="G59" s="2" t="s">
        <v>644</v>
      </c>
      <c r="H59" s="2" t="s">
        <v>645</v>
      </c>
      <c r="I59" s="2" t="s">
        <v>646</v>
      </c>
      <c r="J59" s="2"/>
      <c r="K59" s="2"/>
      <c r="L59" s="2" t="s">
        <v>647</v>
      </c>
      <c r="M59" s="2" t="s">
        <v>648</v>
      </c>
      <c r="N59" s="2" t="s">
        <v>649</v>
      </c>
    </row>
    <row r="60" spans="1:14">
      <c r="A60" s="2" t="s">
        <v>650</v>
      </c>
      <c r="B60" s="2" t="s">
        <v>651</v>
      </c>
      <c r="C60" s="2"/>
      <c r="D60" s="2" t="s">
        <v>109</v>
      </c>
      <c r="E60" s="2" t="s">
        <v>652</v>
      </c>
      <c r="F60" s="2" t="s">
        <v>653</v>
      </c>
      <c r="G60" s="2"/>
      <c r="H60" s="2" t="s">
        <v>323</v>
      </c>
      <c r="I60" s="2" t="s">
        <v>654</v>
      </c>
      <c r="J60" s="2"/>
      <c r="K60" s="2"/>
      <c r="L60" s="2"/>
      <c r="M60" s="2"/>
      <c r="N60" s="2" t="s">
        <v>655</v>
      </c>
    </row>
    <row r="61" spans="1:14">
      <c r="A61" s="2" t="s">
        <v>656</v>
      </c>
      <c r="B61" s="2" t="s">
        <v>657</v>
      </c>
      <c r="C61" s="2" t="s">
        <v>169</v>
      </c>
      <c r="D61" s="2" t="s">
        <v>109</v>
      </c>
      <c r="E61" s="2" t="s">
        <v>658</v>
      </c>
      <c r="F61" s="2" t="s">
        <v>659</v>
      </c>
      <c r="G61" s="2" t="s">
        <v>660</v>
      </c>
      <c r="H61" s="2" t="s">
        <v>661</v>
      </c>
      <c r="I61" s="2" t="s">
        <v>662</v>
      </c>
      <c r="J61" s="2"/>
      <c r="K61" s="2"/>
      <c r="L61" s="2" t="s">
        <v>663</v>
      </c>
      <c r="M61" s="2"/>
      <c r="N61" s="2" t="s">
        <v>664</v>
      </c>
    </row>
    <row r="62" spans="1:14">
      <c r="A62" s="2" t="s">
        <v>665</v>
      </c>
      <c r="B62" s="2" t="s">
        <v>666</v>
      </c>
      <c r="C62" s="2" t="s">
        <v>69</v>
      </c>
      <c r="D62" s="2" t="s">
        <v>109</v>
      </c>
      <c r="E62" s="2" t="s">
        <v>667</v>
      </c>
      <c r="F62" s="2" t="s">
        <v>668</v>
      </c>
      <c r="G62" s="2" t="s">
        <v>669</v>
      </c>
      <c r="H62" s="2" t="s">
        <v>670</v>
      </c>
      <c r="I62" s="2" t="s">
        <v>671</v>
      </c>
      <c r="J62" s="2"/>
      <c r="K62" s="2"/>
      <c r="L62" s="2" t="s">
        <v>672</v>
      </c>
      <c r="M62" s="2" t="s">
        <v>673</v>
      </c>
      <c r="N62" s="2" t="s">
        <v>674</v>
      </c>
    </row>
    <row r="63" spans="1:14">
      <c r="A63" s="2" t="s">
        <v>675</v>
      </c>
      <c r="B63" s="2" t="s">
        <v>676</v>
      </c>
      <c r="C63" s="2" t="s">
        <v>41</v>
      </c>
      <c r="D63" s="2" t="s">
        <v>109</v>
      </c>
      <c r="E63" s="2" t="s">
        <v>677</v>
      </c>
      <c r="F63" s="2" t="s">
        <v>678</v>
      </c>
      <c r="G63" s="2" t="s">
        <v>679</v>
      </c>
      <c r="H63" s="2" t="s">
        <v>670</v>
      </c>
      <c r="I63" s="2" t="s">
        <v>680</v>
      </c>
      <c r="J63" s="2"/>
      <c r="K63" s="2"/>
      <c r="L63" s="2" t="s">
        <v>672</v>
      </c>
      <c r="M63" s="2" t="s">
        <v>681</v>
      </c>
      <c r="N63" s="2" t="s">
        <v>682</v>
      </c>
    </row>
    <row r="64" spans="1:14">
      <c r="A64" s="2" t="s">
        <v>683</v>
      </c>
      <c r="B64" s="2" t="s">
        <v>684</v>
      </c>
      <c r="C64" s="2" t="s">
        <v>169</v>
      </c>
      <c r="D64" s="2" t="s">
        <v>109</v>
      </c>
      <c r="E64" s="2" t="s">
        <v>685</v>
      </c>
      <c r="F64" s="2" t="s">
        <v>686</v>
      </c>
      <c r="G64" s="2" t="s">
        <v>687</v>
      </c>
      <c r="H64" s="2" t="s">
        <v>688</v>
      </c>
      <c r="I64" s="2" t="s">
        <v>689</v>
      </c>
      <c r="J64" s="2"/>
      <c r="K64" s="2"/>
      <c r="L64" s="2" t="s">
        <v>690</v>
      </c>
      <c r="M64" s="2"/>
      <c r="N64" s="2" t="s">
        <v>691</v>
      </c>
    </row>
    <row r="65" spans="1:14">
      <c r="A65" s="2" t="s">
        <v>692</v>
      </c>
      <c r="B65" s="2" t="s">
        <v>693</v>
      </c>
      <c r="C65" s="2" t="s">
        <v>169</v>
      </c>
      <c r="D65" s="2" t="s">
        <v>109</v>
      </c>
      <c r="E65" s="2" t="s">
        <v>694</v>
      </c>
      <c r="F65" s="2" t="s">
        <v>695</v>
      </c>
      <c r="G65" s="2"/>
      <c r="H65" s="2" t="s">
        <v>696</v>
      </c>
      <c r="I65" s="2" t="s">
        <v>697</v>
      </c>
      <c r="J65" s="2"/>
      <c r="K65" s="2"/>
      <c r="L65" s="2" t="s">
        <v>698</v>
      </c>
      <c r="M65" s="2"/>
      <c r="N65" s="2" t="s">
        <v>699</v>
      </c>
    </row>
    <row r="66" spans="1:14">
      <c r="A66" s="2" t="s">
        <v>700</v>
      </c>
      <c r="B66" s="2" t="s">
        <v>701</v>
      </c>
      <c r="C66" s="2"/>
      <c r="D66" s="2" t="s">
        <v>109</v>
      </c>
      <c r="E66" s="2" t="s">
        <v>702</v>
      </c>
      <c r="F66" s="2" t="s">
        <v>703</v>
      </c>
      <c r="G66" s="2"/>
      <c r="H66" s="2" t="s">
        <v>312</v>
      </c>
      <c r="I66" s="2" t="s">
        <v>704</v>
      </c>
      <c r="J66" s="2"/>
      <c r="K66" s="2"/>
      <c r="L66" s="2" t="s">
        <v>705</v>
      </c>
      <c r="M66" s="2"/>
      <c r="N66" s="2" t="s">
        <v>706</v>
      </c>
    </row>
    <row r="67" spans="1:14">
      <c r="A67" s="2" t="s">
        <v>707</v>
      </c>
      <c r="B67" s="2" t="s">
        <v>708</v>
      </c>
      <c r="C67" s="2"/>
      <c r="D67" s="2" t="s">
        <v>109</v>
      </c>
      <c r="E67" s="2" t="s">
        <v>709</v>
      </c>
      <c r="F67" s="2" t="s">
        <v>710</v>
      </c>
      <c r="G67" s="2"/>
      <c r="H67" s="2" t="s">
        <v>711</v>
      </c>
      <c r="I67" s="2" t="s">
        <v>712</v>
      </c>
      <c r="J67" s="2"/>
      <c r="K67" s="2"/>
      <c r="L67" s="2"/>
      <c r="M67" s="2"/>
      <c r="N67" s="2" t="s">
        <v>713</v>
      </c>
    </row>
    <row r="68" spans="1:14">
      <c r="A68" s="2" t="s">
        <v>714</v>
      </c>
      <c r="B68" s="2" t="s">
        <v>715</v>
      </c>
      <c r="C68" s="2" t="s">
        <v>716</v>
      </c>
      <c r="D68" s="2" t="s">
        <v>717</v>
      </c>
      <c r="E68" s="2" t="s">
        <v>718</v>
      </c>
      <c r="F68" s="2" t="s">
        <v>719</v>
      </c>
      <c r="G68" s="2" t="s">
        <v>720</v>
      </c>
      <c r="H68" s="2" t="s">
        <v>721</v>
      </c>
      <c r="I68" s="2" t="s">
        <v>722</v>
      </c>
      <c r="J68" s="2" t="s">
        <v>723</v>
      </c>
      <c r="K68" s="2"/>
      <c r="L68" s="2" t="s">
        <v>724</v>
      </c>
      <c r="M68" s="2" t="s">
        <v>235</v>
      </c>
      <c r="N68" s="2" t="s">
        <v>725</v>
      </c>
    </row>
    <row r="69" spans="1:14">
      <c r="A69" s="2" t="s">
        <v>726</v>
      </c>
      <c r="B69" s="2" t="s">
        <v>727</v>
      </c>
      <c r="C69" s="2" t="s">
        <v>252</v>
      </c>
      <c r="D69" s="2" t="s">
        <v>717</v>
      </c>
      <c r="E69" s="2" t="s">
        <v>728</v>
      </c>
      <c r="F69" s="2" t="s">
        <v>729</v>
      </c>
      <c r="G69" s="2" t="s">
        <v>730</v>
      </c>
      <c r="H69" s="2" t="s">
        <v>731</v>
      </c>
      <c r="I69" s="2" t="s">
        <v>732</v>
      </c>
      <c r="J69" s="2"/>
      <c r="K69" s="2"/>
      <c r="L69" s="2" t="s">
        <v>733</v>
      </c>
      <c r="M69" s="2" t="s">
        <v>542</v>
      </c>
      <c r="N69" s="2" t="s">
        <v>734</v>
      </c>
    </row>
    <row r="70" spans="1:14">
      <c r="A70" s="2" t="s">
        <v>735</v>
      </c>
      <c r="B70" s="2" t="s">
        <v>736</v>
      </c>
      <c r="C70" s="2"/>
      <c r="D70" s="2" t="s">
        <v>109</v>
      </c>
      <c r="E70" s="2" t="s">
        <v>737</v>
      </c>
      <c r="F70" s="2" t="s">
        <v>738</v>
      </c>
      <c r="G70" s="2"/>
      <c r="H70" s="2" t="s">
        <v>739</v>
      </c>
      <c r="I70" s="2" t="s">
        <v>740</v>
      </c>
      <c r="J70" s="2"/>
      <c r="K70" s="2"/>
      <c r="L70" s="2" t="s">
        <v>741</v>
      </c>
      <c r="M70" s="2"/>
      <c r="N70" s="2" t="s">
        <v>742</v>
      </c>
    </row>
    <row r="71" spans="1:14">
      <c r="A71" s="2" t="s">
        <v>743</v>
      </c>
      <c r="B71" s="2" t="s">
        <v>744</v>
      </c>
      <c r="C71" s="2"/>
      <c r="D71" s="2" t="s">
        <v>16</v>
      </c>
      <c r="E71" s="2" t="s">
        <v>745</v>
      </c>
      <c r="F71" s="2" t="s">
        <v>746</v>
      </c>
      <c r="G71" s="2" t="s">
        <v>747</v>
      </c>
      <c r="H71" s="2" t="s">
        <v>748</v>
      </c>
      <c r="I71" s="2" t="s">
        <v>749</v>
      </c>
      <c r="J71" s="2"/>
      <c r="K71" s="2"/>
      <c r="L71" s="2" t="s">
        <v>750</v>
      </c>
      <c r="M71" s="2"/>
      <c r="N71" s="2" t="s">
        <v>751</v>
      </c>
    </row>
    <row r="72" spans="1:14">
      <c r="A72" s="2" t="s">
        <v>752</v>
      </c>
      <c r="B72" s="2" t="s">
        <v>753</v>
      </c>
      <c r="C72" s="2" t="s">
        <v>41</v>
      </c>
      <c r="D72" s="2" t="s">
        <v>16</v>
      </c>
      <c r="E72" s="2" t="s">
        <v>754</v>
      </c>
      <c r="F72" s="2" t="s">
        <v>755</v>
      </c>
      <c r="G72" s="2" t="s">
        <v>756</v>
      </c>
      <c r="H72" s="2" t="s">
        <v>184</v>
      </c>
      <c r="I72" s="2" t="s">
        <v>757</v>
      </c>
      <c r="J72" s="2" t="s">
        <v>758</v>
      </c>
      <c r="K72" s="2"/>
      <c r="L72" s="2" t="s">
        <v>698</v>
      </c>
      <c r="M72" s="2" t="s">
        <v>759</v>
      </c>
      <c r="N72" s="2"/>
    </row>
    <row r="73" spans="1:14">
      <c r="A73" s="2" t="s">
        <v>760</v>
      </c>
      <c r="B73" s="2" t="s">
        <v>761</v>
      </c>
      <c r="C73" s="2" t="s">
        <v>83</v>
      </c>
      <c r="D73" s="2" t="s">
        <v>717</v>
      </c>
      <c r="E73" s="2" t="s">
        <v>762</v>
      </c>
      <c r="F73" s="2" t="s">
        <v>763</v>
      </c>
      <c r="G73" s="2" t="s">
        <v>764</v>
      </c>
      <c r="H73" s="2" t="s">
        <v>765</v>
      </c>
      <c r="I73" s="2" t="s">
        <v>766</v>
      </c>
      <c r="J73" s="2" t="s">
        <v>767</v>
      </c>
      <c r="K73" s="2" t="s">
        <v>768</v>
      </c>
      <c r="L73" s="2" t="s">
        <v>607</v>
      </c>
      <c r="M73" s="2" t="s">
        <v>769</v>
      </c>
      <c r="N73" s="2" t="s">
        <v>770</v>
      </c>
    </row>
    <row r="74" spans="1:14">
      <c r="A74" s="2" t="s">
        <v>771</v>
      </c>
      <c r="B74" s="2" t="s">
        <v>772</v>
      </c>
      <c r="C74" s="2"/>
      <c r="D74" s="2" t="s">
        <v>109</v>
      </c>
      <c r="E74" s="2" t="s">
        <v>773</v>
      </c>
      <c r="F74" s="2" t="s">
        <v>774</v>
      </c>
      <c r="G74" s="2" t="s">
        <v>775</v>
      </c>
      <c r="H74" s="2" t="s">
        <v>776</v>
      </c>
      <c r="I74" s="2" t="s">
        <v>777</v>
      </c>
      <c r="J74" s="2"/>
      <c r="K74" s="2"/>
      <c r="L74" s="2" t="s">
        <v>778</v>
      </c>
      <c r="M74" s="2" t="s">
        <v>779</v>
      </c>
      <c r="N74" s="2" t="s">
        <v>780</v>
      </c>
    </row>
    <row r="75" spans="1:14">
      <c r="A75" s="2" t="s">
        <v>781</v>
      </c>
      <c r="B75" s="2" t="s">
        <v>782</v>
      </c>
      <c r="C75" s="2" t="s">
        <v>83</v>
      </c>
      <c r="D75" s="2" t="s">
        <v>109</v>
      </c>
      <c r="E75" s="2" t="s">
        <v>783</v>
      </c>
      <c r="F75" s="2" t="s">
        <v>784</v>
      </c>
      <c r="G75" s="2" t="s">
        <v>785</v>
      </c>
      <c r="H75" s="2" t="s">
        <v>786</v>
      </c>
      <c r="I75" s="2" t="s">
        <v>787</v>
      </c>
      <c r="J75" s="2"/>
      <c r="K75" s="2"/>
      <c r="L75" s="2" t="s">
        <v>788</v>
      </c>
      <c r="M75" s="2" t="s">
        <v>789</v>
      </c>
      <c r="N75" s="2" t="s">
        <v>790</v>
      </c>
    </row>
    <row r="76" spans="1:14">
      <c r="A76" s="2" t="s">
        <v>791</v>
      </c>
      <c r="B76" s="2" t="s">
        <v>792</v>
      </c>
      <c r="C76" s="2" t="s">
        <v>96</v>
      </c>
      <c r="D76" s="2" t="s">
        <v>193</v>
      </c>
      <c r="E76" s="2" t="s">
        <v>793</v>
      </c>
      <c r="F76" s="2" t="s">
        <v>794</v>
      </c>
      <c r="G76" s="2" t="s">
        <v>795</v>
      </c>
      <c r="H76" s="2" t="s">
        <v>323</v>
      </c>
      <c r="I76" s="2" t="s">
        <v>796</v>
      </c>
      <c r="J76" s="2" t="s">
        <v>797</v>
      </c>
      <c r="K76" s="2"/>
      <c r="L76" s="2" t="s">
        <v>798</v>
      </c>
      <c r="M76" s="2" t="s">
        <v>799</v>
      </c>
      <c r="N76" s="2" t="s">
        <v>800</v>
      </c>
    </row>
    <row r="77" spans="1:14">
      <c r="A77" s="2" t="s">
        <v>801</v>
      </c>
      <c r="B77" s="2" t="s">
        <v>802</v>
      </c>
      <c r="C77" s="2"/>
      <c r="D77" s="2" t="s">
        <v>16</v>
      </c>
      <c r="E77" s="2" t="s">
        <v>803</v>
      </c>
      <c r="F77" s="2" t="s">
        <v>804</v>
      </c>
      <c r="G77" s="2" t="s">
        <v>805</v>
      </c>
      <c r="H77" s="2" t="s">
        <v>220</v>
      </c>
      <c r="I77" s="2" t="s">
        <v>806</v>
      </c>
      <c r="J77" s="2" t="s">
        <v>807</v>
      </c>
      <c r="K77" s="2" t="s">
        <v>808</v>
      </c>
      <c r="L77" s="2" t="s">
        <v>809</v>
      </c>
      <c r="M77" s="2" t="s">
        <v>810</v>
      </c>
      <c r="N77" s="2" t="s">
        <v>811</v>
      </c>
    </row>
    <row r="78" spans="1:14">
      <c r="A78" s="2" t="s">
        <v>812</v>
      </c>
      <c r="B78" s="2" t="s">
        <v>813</v>
      </c>
      <c r="C78" s="2" t="s">
        <v>169</v>
      </c>
      <c r="D78" s="2" t="s">
        <v>16</v>
      </c>
      <c r="E78" s="2" t="s">
        <v>814</v>
      </c>
      <c r="F78" s="2" t="s">
        <v>815</v>
      </c>
      <c r="G78" s="2" t="s">
        <v>816</v>
      </c>
      <c r="H78" s="2" t="s">
        <v>817</v>
      </c>
      <c r="I78" s="2" t="s">
        <v>818</v>
      </c>
      <c r="J78" s="2" t="s">
        <v>819</v>
      </c>
      <c r="K78" s="2"/>
      <c r="L78" s="2" t="s">
        <v>820</v>
      </c>
      <c r="M78" s="2"/>
      <c r="N78" s="2" t="s">
        <v>821</v>
      </c>
    </row>
    <row r="79" spans="1:14">
      <c r="A79" s="2" t="s">
        <v>822</v>
      </c>
      <c r="B79" s="2" t="s">
        <v>823</v>
      </c>
      <c r="C79" s="2" t="s">
        <v>492</v>
      </c>
      <c r="D79" s="2" t="s">
        <v>16</v>
      </c>
      <c r="E79" s="2" t="s">
        <v>824</v>
      </c>
      <c r="F79" s="2" t="s">
        <v>825</v>
      </c>
      <c r="G79" s="2" t="s">
        <v>826</v>
      </c>
      <c r="H79" s="2"/>
      <c r="I79" s="2" t="s">
        <v>827</v>
      </c>
      <c r="J79" s="2" t="s">
        <v>828</v>
      </c>
      <c r="K79" s="2"/>
      <c r="L79" s="2" t="s">
        <v>724</v>
      </c>
      <c r="M79" s="2" t="s">
        <v>829</v>
      </c>
      <c r="N79" s="2"/>
    </row>
    <row r="80" spans="1:14">
      <c r="A80" s="2" t="s">
        <v>830</v>
      </c>
      <c r="B80" s="2" t="s">
        <v>831</v>
      </c>
      <c r="C80" s="2"/>
      <c r="D80" s="2" t="s">
        <v>193</v>
      </c>
      <c r="E80" s="2" t="s">
        <v>832</v>
      </c>
      <c r="F80" s="2" t="s">
        <v>833</v>
      </c>
      <c r="G80" s="2" t="s">
        <v>587</v>
      </c>
      <c r="H80" s="2" t="s">
        <v>257</v>
      </c>
      <c r="I80" s="2" t="s">
        <v>834</v>
      </c>
      <c r="J80" s="2" t="s">
        <v>835</v>
      </c>
      <c r="K80" s="2"/>
      <c r="L80" s="2" t="s">
        <v>78</v>
      </c>
      <c r="M80" s="2" t="s">
        <v>118</v>
      </c>
      <c r="N80" s="2" t="s">
        <v>836</v>
      </c>
    </row>
    <row r="81" spans="1:14">
      <c r="A81" s="2" t="s">
        <v>837</v>
      </c>
      <c r="B81" s="2" t="s">
        <v>838</v>
      </c>
      <c r="C81" s="2" t="s">
        <v>96</v>
      </c>
      <c r="D81" s="2" t="s">
        <v>193</v>
      </c>
      <c r="E81" s="2" t="s">
        <v>839</v>
      </c>
      <c r="F81" s="2" t="s">
        <v>840</v>
      </c>
      <c r="G81" s="2" t="s">
        <v>112</v>
      </c>
      <c r="H81" s="2" t="s">
        <v>841</v>
      </c>
      <c r="I81" s="2"/>
      <c r="J81" s="2"/>
      <c r="K81" s="2" t="s">
        <v>842</v>
      </c>
      <c r="L81" s="2" t="s">
        <v>843</v>
      </c>
      <c r="M81" s="2"/>
      <c r="N81" s="2" t="s">
        <v>844</v>
      </c>
    </row>
    <row r="82" spans="1:14">
      <c r="A82" s="2" t="s">
        <v>845</v>
      </c>
      <c r="B82" s="2" t="s">
        <v>846</v>
      </c>
      <c r="C82" s="2"/>
      <c r="D82" s="2" t="s">
        <v>97</v>
      </c>
      <c r="E82" s="2" t="s">
        <v>847</v>
      </c>
      <c r="F82" s="2" t="s">
        <v>848</v>
      </c>
      <c r="G82" s="2" t="s">
        <v>849</v>
      </c>
      <c r="H82" s="2" t="s">
        <v>323</v>
      </c>
      <c r="I82" s="2"/>
      <c r="J82" s="2"/>
      <c r="K82" s="2"/>
      <c r="L82" s="2" t="s">
        <v>850</v>
      </c>
      <c r="M82" s="2"/>
      <c r="N82" s="2" t="s">
        <v>851</v>
      </c>
    </row>
    <row r="83" spans="1:14">
      <c r="A83" s="2" t="s">
        <v>852</v>
      </c>
      <c r="B83" s="2" t="s">
        <v>853</v>
      </c>
      <c r="C83" s="2" t="s">
        <v>854</v>
      </c>
      <c r="D83" s="2" t="s">
        <v>97</v>
      </c>
      <c r="E83" s="2" t="s">
        <v>855</v>
      </c>
      <c r="F83" s="2" t="s">
        <v>856</v>
      </c>
      <c r="G83" s="2" t="s">
        <v>857</v>
      </c>
      <c r="H83" s="2" t="s">
        <v>858</v>
      </c>
      <c r="I83" s="2" t="s">
        <v>859</v>
      </c>
      <c r="J83" s="2" t="s">
        <v>860</v>
      </c>
      <c r="K83" s="2"/>
      <c r="L83" s="2" t="s">
        <v>861</v>
      </c>
      <c r="M83" s="2"/>
      <c r="N83" s="2" t="s">
        <v>862</v>
      </c>
    </row>
    <row r="84" spans="1:14">
      <c r="A84" s="2" t="s">
        <v>863</v>
      </c>
      <c r="B84" s="2" t="s">
        <v>864</v>
      </c>
      <c r="C84" s="2"/>
      <c r="D84" s="2" t="s">
        <v>193</v>
      </c>
      <c r="E84" s="2" t="s">
        <v>865</v>
      </c>
      <c r="F84" s="2" t="s">
        <v>866</v>
      </c>
      <c r="G84" s="2" t="s">
        <v>867</v>
      </c>
      <c r="H84" s="2" t="s">
        <v>868</v>
      </c>
      <c r="I84" s="2"/>
      <c r="J84" s="2"/>
      <c r="K84" s="2" t="s">
        <v>869</v>
      </c>
      <c r="L84" s="2" t="s">
        <v>870</v>
      </c>
      <c r="M84" s="2"/>
      <c r="N84" s="2" t="s">
        <v>871</v>
      </c>
    </row>
    <row r="85" spans="1:14">
      <c r="A85" s="2" t="s">
        <v>872</v>
      </c>
      <c r="B85" s="2" t="s">
        <v>873</v>
      </c>
      <c r="C85" s="2" t="s">
        <v>41</v>
      </c>
      <c r="D85" s="2" t="s">
        <v>874</v>
      </c>
      <c r="E85" s="2" t="s">
        <v>875</v>
      </c>
      <c r="F85" s="2" t="s">
        <v>876</v>
      </c>
      <c r="G85" s="2" t="s">
        <v>877</v>
      </c>
      <c r="H85" s="2" t="s">
        <v>243</v>
      </c>
      <c r="I85" s="2" t="s">
        <v>269</v>
      </c>
      <c r="J85" s="2" t="s">
        <v>878</v>
      </c>
      <c r="K85" s="2"/>
      <c r="L85" s="2" t="s">
        <v>188</v>
      </c>
      <c r="M85" s="2" t="s">
        <v>224</v>
      </c>
      <c r="N85" s="2" t="s">
        <v>879</v>
      </c>
    </row>
    <row r="86" spans="1:14">
      <c r="A86" s="2" t="s">
        <v>880</v>
      </c>
      <c r="B86" s="2" t="s">
        <v>881</v>
      </c>
      <c r="C86" s="2"/>
      <c r="D86" s="2" t="s">
        <v>193</v>
      </c>
      <c r="E86" s="2" t="s">
        <v>882</v>
      </c>
      <c r="F86" s="2" t="s">
        <v>883</v>
      </c>
      <c r="G86" s="2" t="s">
        <v>884</v>
      </c>
      <c r="H86" s="2" t="s">
        <v>605</v>
      </c>
      <c r="I86" s="2" t="s">
        <v>885</v>
      </c>
      <c r="J86" s="2"/>
      <c r="K86" s="2"/>
      <c r="L86" s="2"/>
      <c r="M86" s="2"/>
      <c r="N86" s="2" t="s">
        <v>886</v>
      </c>
    </row>
    <row r="87" spans="1:14">
      <c r="A87" s="2" t="s">
        <v>887</v>
      </c>
      <c r="B87" s="2" t="s">
        <v>888</v>
      </c>
      <c r="C87" s="2" t="s">
        <v>96</v>
      </c>
      <c r="D87" s="2" t="s">
        <v>193</v>
      </c>
      <c r="E87" s="2" t="s">
        <v>889</v>
      </c>
      <c r="F87" s="2" t="s">
        <v>890</v>
      </c>
      <c r="G87" s="2" t="s">
        <v>891</v>
      </c>
      <c r="H87" s="2" t="s">
        <v>892</v>
      </c>
      <c r="I87" s="2"/>
      <c r="J87" s="2"/>
      <c r="K87" s="2" t="s">
        <v>893</v>
      </c>
      <c r="L87" s="2" t="s">
        <v>894</v>
      </c>
      <c r="M87" s="2"/>
      <c r="N87" s="2" t="s">
        <v>895</v>
      </c>
    </row>
    <row r="88" spans="1:14">
      <c r="A88" s="2" t="s">
        <v>896</v>
      </c>
      <c r="B88" s="2" t="s">
        <v>897</v>
      </c>
      <c r="C88" s="2" t="s">
        <v>96</v>
      </c>
      <c r="D88" s="2" t="s">
        <v>193</v>
      </c>
      <c r="E88" s="2" t="s">
        <v>898</v>
      </c>
      <c r="F88" s="2" t="s">
        <v>899</v>
      </c>
      <c r="G88" s="2" t="s">
        <v>578</v>
      </c>
      <c r="H88" s="2" t="s">
        <v>900</v>
      </c>
      <c r="I88" s="2"/>
      <c r="J88" s="2"/>
      <c r="K88" s="2" t="s">
        <v>901</v>
      </c>
      <c r="L88" s="2" t="s">
        <v>902</v>
      </c>
      <c r="M88" s="2"/>
      <c r="N88" s="2" t="s">
        <v>903</v>
      </c>
    </row>
    <row r="89" spans="1:14">
      <c r="A89" s="2" t="s">
        <v>904</v>
      </c>
      <c r="B89" s="2" t="s">
        <v>905</v>
      </c>
      <c r="C89" s="2" t="s">
        <v>27</v>
      </c>
      <c r="D89" s="2" t="s">
        <v>193</v>
      </c>
      <c r="E89" s="2" t="s">
        <v>906</v>
      </c>
      <c r="F89" s="2" t="s">
        <v>907</v>
      </c>
      <c r="G89" s="2" t="s">
        <v>908</v>
      </c>
      <c r="H89" s="2" t="s">
        <v>909</v>
      </c>
      <c r="I89" s="2" t="s">
        <v>910</v>
      </c>
      <c r="J89" s="2"/>
      <c r="K89" s="2"/>
      <c r="L89" s="2" t="s">
        <v>911</v>
      </c>
      <c r="M89" s="2"/>
      <c r="N89" s="2" t="s">
        <v>912</v>
      </c>
    </row>
    <row r="90" spans="1:14">
      <c r="A90" s="2" t="s">
        <v>913</v>
      </c>
      <c r="B90" s="2" t="s">
        <v>914</v>
      </c>
      <c r="C90" s="2"/>
      <c r="D90" s="2" t="s">
        <v>915</v>
      </c>
      <c r="E90" s="2" t="s">
        <v>916</v>
      </c>
      <c r="F90" s="2" t="s">
        <v>917</v>
      </c>
      <c r="G90" s="2" t="s">
        <v>918</v>
      </c>
      <c r="H90" s="2"/>
      <c r="I90" s="2" t="s">
        <v>919</v>
      </c>
      <c r="J90" s="2"/>
      <c r="K90" s="2"/>
      <c r="L90" s="2" t="s">
        <v>188</v>
      </c>
      <c r="M90" s="2" t="s">
        <v>920</v>
      </c>
      <c r="N90" s="2"/>
    </row>
    <row r="91" spans="1:14">
      <c r="A91" s="2" t="s">
        <v>921</v>
      </c>
      <c r="B91" s="2" t="s">
        <v>922</v>
      </c>
      <c r="C91" s="2"/>
      <c r="D91" s="2" t="s">
        <v>193</v>
      </c>
      <c r="E91" s="2" t="s">
        <v>923</v>
      </c>
      <c r="F91" s="2" t="s">
        <v>924</v>
      </c>
      <c r="G91" s="2" t="s">
        <v>925</v>
      </c>
      <c r="H91" s="2" t="s">
        <v>161</v>
      </c>
      <c r="I91" s="2" t="s">
        <v>926</v>
      </c>
      <c r="J91" s="2"/>
      <c r="K91" s="2"/>
      <c r="L91" s="2" t="s">
        <v>927</v>
      </c>
      <c r="M91" s="2"/>
      <c r="N91" s="2" t="s">
        <v>928</v>
      </c>
    </row>
    <row r="92" spans="1:14">
      <c r="A92" s="2" t="s">
        <v>929</v>
      </c>
      <c r="B92" s="2" t="s">
        <v>930</v>
      </c>
      <c r="C92" s="2" t="s">
        <v>69</v>
      </c>
      <c r="D92" s="2" t="s">
        <v>193</v>
      </c>
      <c r="E92" s="2" t="s">
        <v>931</v>
      </c>
      <c r="F92" s="2" t="s">
        <v>932</v>
      </c>
      <c r="G92" s="2" t="s">
        <v>933</v>
      </c>
      <c r="H92" s="2" t="s">
        <v>739</v>
      </c>
      <c r="I92" s="2" t="s">
        <v>934</v>
      </c>
      <c r="J92" s="2" t="s">
        <v>935</v>
      </c>
      <c r="K92" s="2"/>
      <c r="L92" s="2"/>
      <c r="M92" s="2"/>
      <c r="N92" s="2" t="s">
        <v>936</v>
      </c>
    </row>
    <row r="93" spans="1:14">
      <c r="A93" s="2" t="s">
        <v>937</v>
      </c>
      <c r="B93" s="2" t="s">
        <v>938</v>
      </c>
      <c r="C93" s="2"/>
      <c r="D93" s="2" t="s">
        <v>193</v>
      </c>
      <c r="E93" s="2" t="s">
        <v>939</v>
      </c>
      <c r="F93" s="2" t="s">
        <v>940</v>
      </c>
      <c r="G93" s="2" t="s">
        <v>941</v>
      </c>
      <c r="H93" s="2"/>
      <c r="I93" s="2" t="s">
        <v>942</v>
      </c>
      <c r="J93" s="2" t="s">
        <v>943</v>
      </c>
      <c r="K93" s="2"/>
      <c r="L93" s="2" t="s">
        <v>944</v>
      </c>
      <c r="M93" s="2"/>
      <c r="N93" s="2" t="s">
        <v>945</v>
      </c>
    </row>
    <row r="94" spans="1:14">
      <c r="A94" s="2" t="s">
        <v>946</v>
      </c>
      <c r="B94" s="2" t="s">
        <v>947</v>
      </c>
      <c r="C94" s="2" t="s">
        <v>948</v>
      </c>
      <c r="D94" s="2" t="s">
        <v>949</v>
      </c>
      <c r="E94" s="2" t="s">
        <v>950</v>
      </c>
      <c r="F94" s="2" t="s">
        <v>951</v>
      </c>
      <c r="G94" s="2" t="s">
        <v>952</v>
      </c>
      <c r="H94" s="2" t="s">
        <v>953</v>
      </c>
      <c r="I94" s="2" t="s">
        <v>313</v>
      </c>
      <c r="J94" s="2" t="s">
        <v>954</v>
      </c>
      <c r="K94" s="2"/>
      <c r="L94" s="2" t="s">
        <v>955</v>
      </c>
      <c r="M94" s="2" t="s">
        <v>956</v>
      </c>
      <c r="N94" s="2" t="s">
        <v>957</v>
      </c>
    </row>
    <row r="95" spans="1:14">
      <c r="A95" s="2" t="s">
        <v>958</v>
      </c>
      <c r="B95" s="2" t="s">
        <v>959</v>
      </c>
      <c r="C95" s="2"/>
      <c r="D95" s="2" t="s">
        <v>193</v>
      </c>
      <c r="E95" s="2" t="s">
        <v>960</v>
      </c>
      <c r="F95" s="2" t="s">
        <v>961</v>
      </c>
      <c r="G95" s="2" t="s">
        <v>962</v>
      </c>
      <c r="H95" s="2" t="s">
        <v>963</v>
      </c>
      <c r="I95" s="2"/>
      <c r="J95" s="2"/>
      <c r="K95" s="2"/>
      <c r="L95" s="2"/>
      <c r="M95" s="2"/>
      <c r="N95" s="2" t="s">
        <v>964</v>
      </c>
    </row>
    <row r="96" spans="1:14">
      <c r="A96" s="2" t="s">
        <v>965</v>
      </c>
      <c r="B96" s="2" t="s">
        <v>966</v>
      </c>
      <c r="C96" s="2" t="s">
        <v>122</v>
      </c>
      <c r="D96" s="2" t="s">
        <v>193</v>
      </c>
      <c r="E96" s="2" t="s">
        <v>967</v>
      </c>
      <c r="F96" s="2" t="s">
        <v>968</v>
      </c>
      <c r="G96" s="2" t="s">
        <v>969</v>
      </c>
      <c r="H96" s="2" t="s">
        <v>184</v>
      </c>
      <c r="I96" s="2" t="s">
        <v>431</v>
      </c>
      <c r="J96" s="2" t="s">
        <v>970</v>
      </c>
      <c r="K96" s="2"/>
      <c r="L96" s="2" t="s">
        <v>971</v>
      </c>
      <c r="M96" s="2" t="s">
        <v>51</v>
      </c>
      <c r="N96" s="2"/>
    </row>
    <row r="97" spans="1:14">
      <c r="A97" s="2" t="s">
        <v>972</v>
      </c>
      <c r="B97" s="2" t="s">
        <v>973</v>
      </c>
      <c r="C97" s="2" t="s">
        <v>69</v>
      </c>
      <c r="D97" s="2" t="s">
        <v>974</v>
      </c>
      <c r="E97" s="2" t="s">
        <v>975</v>
      </c>
      <c r="F97" s="2" t="s">
        <v>976</v>
      </c>
      <c r="G97" s="2" t="s">
        <v>311</v>
      </c>
      <c r="H97" s="2" t="s">
        <v>977</v>
      </c>
      <c r="I97" s="2" t="s">
        <v>978</v>
      </c>
      <c r="J97" s="2" t="s">
        <v>979</v>
      </c>
      <c r="K97" s="2"/>
      <c r="L97" s="2" t="s">
        <v>476</v>
      </c>
      <c r="M97" s="2" t="s">
        <v>272</v>
      </c>
      <c r="N97" s="2" t="s">
        <v>980</v>
      </c>
    </row>
    <row r="98" spans="1:14">
      <c r="A98" s="2" t="s">
        <v>981</v>
      </c>
      <c r="B98" s="2" t="s">
        <v>982</v>
      </c>
      <c r="C98" s="2" t="s">
        <v>948</v>
      </c>
      <c r="D98" s="2" t="s">
        <v>983</v>
      </c>
      <c r="E98" s="2" t="s">
        <v>984</v>
      </c>
      <c r="F98" s="2" t="s">
        <v>985</v>
      </c>
      <c r="G98" s="2" t="s">
        <v>578</v>
      </c>
      <c r="H98" s="2" t="s">
        <v>986</v>
      </c>
      <c r="I98" s="2" t="s">
        <v>987</v>
      </c>
      <c r="J98" s="2" t="s">
        <v>970</v>
      </c>
      <c r="K98" s="2"/>
      <c r="L98" s="2" t="s">
        <v>988</v>
      </c>
      <c r="M98" s="2"/>
      <c r="N98" s="2" t="s">
        <v>989</v>
      </c>
    </row>
    <row r="99" spans="1:14">
      <c r="A99" s="2" t="s">
        <v>990</v>
      </c>
      <c r="B99" s="2" t="s">
        <v>991</v>
      </c>
      <c r="C99" s="2" t="s">
        <v>27</v>
      </c>
      <c r="D99" s="2" t="s">
        <v>992</v>
      </c>
      <c r="E99" s="2" t="s">
        <v>993</v>
      </c>
      <c r="F99" s="2" t="s">
        <v>994</v>
      </c>
      <c r="G99" s="2" t="s">
        <v>995</v>
      </c>
      <c r="H99" s="2" t="s">
        <v>996</v>
      </c>
      <c r="I99" s="2" t="s">
        <v>997</v>
      </c>
      <c r="J99" s="2" t="s">
        <v>998</v>
      </c>
      <c r="K99" s="2"/>
      <c r="L99" s="2" t="s">
        <v>360</v>
      </c>
      <c r="M99" s="2"/>
      <c r="N99" s="2" t="s">
        <v>999</v>
      </c>
    </row>
    <row r="100" spans="1:14">
      <c r="A100" s="2" t="s">
        <v>1000</v>
      </c>
      <c r="B100" s="2" t="s">
        <v>1001</v>
      </c>
      <c r="C100" s="2" t="s">
        <v>331</v>
      </c>
      <c r="D100" s="2" t="s">
        <v>992</v>
      </c>
      <c r="E100" s="2" t="s">
        <v>1002</v>
      </c>
      <c r="F100" s="2" t="s">
        <v>1003</v>
      </c>
      <c r="G100" s="2" t="s">
        <v>1004</v>
      </c>
      <c r="H100" s="2" t="s">
        <v>1005</v>
      </c>
      <c r="I100" s="2" t="s">
        <v>1006</v>
      </c>
      <c r="J100" s="2" t="s">
        <v>1007</v>
      </c>
      <c r="K100" s="2"/>
      <c r="L100" s="2" t="s">
        <v>1008</v>
      </c>
      <c r="M100" s="2"/>
      <c r="N100" s="2" t="s">
        <v>1009</v>
      </c>
    </row>
    <row r="101" spans="1:14">
      <c r="A101" s="2" t="s">
        <v>1010</v>
      </c>
      <c r="B101" s="2" t="s">
        <v>1011</v>
      </c>
      <c r="C101" s="2"/>
      <c r="D101" s="2" t="s">
        <v>56</v>
      </c>
      <c r="E101" s="2" t="s">
        <v>1012</v>
      </c>
      <c r="F101" s="2" t="s">
        <v>1013</v>
      </c>
      <c r="G101" s="2" t="s">
        <v>1014</v>
      </c>
      <c r="H101" s="2" t="s">
        <v>1015</v>
      </c>
      <c r="I101" s="2" t="s">
        <v>787</v>
      </c>
      <c r="J101" s="2"/>
      <c r="K101" s="2"/>
      <c r="L101" s="2" t="s">
        <v>1016</v>
      </c>
      <c r="M101" s="2" t="s">
        <v>1017</v>
      </c>
      <c r="N101" s="2" t="s">
        <v>1018</v>
      </c>
    </row>
    <row r="102" spans="1:14">
      <c r="A102" s="2" t="s">
        <v>1019</v>
      </c>
      <c r="B102" s="2" t="s">
        <v>1020</v>
      </c>
      <c r="C102" s="2" t="s">
        <v>169</v>
      </c>
      <c r="D102" s="2" t="s">
        <v>193</v>
      </c>
      <c r="E102" s="2" t="s">
        <v>1021</v>
      </c>
      <c r="F102" s="2" t="s">
        <v>1022</v>
      </c>
      <c r="G102" s="2" t="s">
        <v>1023</v>
      </c>
      <c r="H102" s="2" t="s">
        <v>1024</v>
      </c>
      <c r="I102" s="2"/>
      <c r="J102" s="2"/>
      <c r="K102" s="2" t="s">
        <v>1025</v>
      </c>
      <c r="L102" s="2" t="s">
        <v>1026</v>
      </c>
      <c r="M102" s="2"/>
      <c r="N102" s="2" t="s">
        <v>1027</v>
      </c>
    </row>
    <row r="103" spans="1:14">
      <c r="A103" s="2" t="s">
        <v>1028</v>
      </c>
      <c r="B103" s="2" t="s">
        <v>1029</v>
      </c>
      <c r="C103" s="2"/>
      <c r="D103" s="2" t="s">
        <v>416</v>
      </c>
      <c r="E103" s="2" t="s">
        <v>1030</v>
      </c>
      <c r="F103" s="2" t="s">
        <v>1031</v>
      </c>
      <c r="G103" s="2" t="s">
        <v>1032</v>
      </c>
      <c r="H103" s="2" t="s">
        <v>1033</v>
      </c>
      <c r="I103" s="2" t="s">
        <v>1034</v>
      </c>
      <c r="J103" s="2"/>
      <c r="K103" s="2"/>
      <c r="L103" s="2"/>
      <c r="M103" s="2"/>
      <c r="N103" s="2" t="s">
        <v>1035</v>
      </c>
    </row>
    <row r="104" spans="1:14">
      <c r="A104" s="2" t="s">
        <v>1036</v>
      </c>
      <c r="B104" s="2" t="s">
        <v>1037</v>
      </c>
      <c r="C104" s="2"/>
      <c r="D104" s="2" t="s">
        <v>16</v>
      </c>
      <c r="E104" s="2" t="s">
        <v>1038</v>
      </c>
      <c r="F104" s="2" t="s">
        <v>1039</v>
      </c>
      <c r="G104" s="2" t="s">
        <v>1040</v>
      </c>
      <c r="H104" s="2" t="s">
        <v>1041</v>
      </c>
      <c r="I104" s="2"/>
      <c r="J104" s="2"/>
      <c r="K104" s="2"/>
      <c r="L104" s="2" t="s">
        <v>1042</v>
      </c>
      <c r="M104" s="2"/>
      <c r="N104" s="2" t="s">
        <v>1043</v>
      </c>
    </row>
    <row r="105" spans="1:14">
      <c r="A105" s="2" t="s">
        <v>1044</v>
      </c>
      <c r="B105" s="2" t="s">
        <v>1045</v>
      </c>
      <c r="C105" s="2"/>
      <c r="D105" s="2" t="s">
        <v>717</v>
      </c>
      <c r="E105" s="2" t="s">
        <v>1046</v>
      </c>
      <c r="F105" s="2" t="s">
        <v>1047</v>
      </c>
      <c r="G105" s="2" t="s">
        <v>1048</v>
      </c>
      <c r="H105" s="2" t="s">
        <v>1049</v>
      </c>
      <c r="I105" s="2"/>
      <c r="J105" s="2"/>
      <c r="K105" s="2"/>
      <c r="L105" s="2" t="s">
        <v>1050</v>
      </c>
      <c r="M105" s="2"/>
      <c r="N105" s="2" t="s">
        <v>1051</v>
      </c>
    </row>
    <row r="106" spans="1:14">
      <c r="A106" s="2" t="s">
        <v>1052</v>
      </c>
      <c r="B106" s="2" t="s">
        <v>1053</v>
      </c>
      <c r="C106" s="2"/>
      <c r="D106" s="2" t="s">
        <v>1054</v>
      </c>
      <c r="E106" s="2"/>
      <c r="F106" s="2" t="s">
        <v>1055</v>
      </c>
      <c r="G106" s="2" t="s">
        <v>1056</v>
      </c>
      <c r="H106" s="2"/>
      <c r="I106" s="2"/>
      <c r="J106" s="2" t="s">
        <v>1057</v>
      </c>
      <c r="K106" s="2" t="s">
        <v>1058</v>
      </c>
      <c r="L106" s="2"/>
      <c r="M106" s="2"/>
      <c r="N106" s="2"/>
    </row>
    <row r="107" spans="1:14">
      <c r="A107" s="2" t="s">
        <v>1059</v>
      </c>
      <c r="B107" s="2" t="s">
        <v>1060</v>
      </c>
      <c r="C107" s="2"/>
      <c r="D107" s="2" t="s">
        <v>1061</v>
      </c>
      <c r="E107" s="2" t="s">
        <v>1062</v>
      </c>
      <c r="F107" s="2" t="s">
        <v>1063</v>
      </c>
      <c r="G107" s="2" t="s">
        <v>1064</v>
      </c>
      <c r="H107" s="2"/>
      <c r="I107" s="2" t="s">
        <v>1065</v>
      </c>
      <c r="J107" s="2" t="s">
        <v>1066</v>
      </c>
      <c r="K107" s="2"/>
      <c r="L107" s="2" t="s">
        <v>1067</v>
      </c>
      <c r="M107" s="2" t="s">
        <v>1068</v>
      </c>
      <c r="N107" s="2" t="s">
        <v>1069</v>
      </c>
    </row>
    <row r="108" spans="1:14">
      <c r="A108" s="2" t="s">
        <v>1070</v>
      </c>
      <c r="B108" s="2" t="s">
        <v>1071</v>
      </c>
      <c r="C108" s="2"/>
      <c r="D108" s="2" t="s">
        <v>546</v>
      </c>
      <c r="E108" s="2" t="s">
        <v>1072</v>
      </c>
      <c r="F108" s="2" t="s">
        <v>1073</v>
      </c>
      <c r="G108" s="2" t="s">
        <v>1074</v>
      </c>
      <c r="H108" s="2" t="s">
        <v>1075</v>
      </c>
      <c r="I108" s="2"/>
      <c r="J108" s="2"/>
      <c r="K108" s="2" t="s">
        <v>1076</v>
      </c>
      <c r="L108" s="2"/>
      <c r="M108" s="2"/>
      <c r="N108" s="2"/>
    </row>
    <row r="109" spans="1:14">
      <c r="A109" s="2" t="s">
        <v>1077</v>
      </c>
      <c r="B109" s="2" t="s">
        <v>1078</v>
      </c>
      <c r="C109" s="2"/>
      <c r="D109" s="2" t="s">
        <v>1079</v>
      </c>
      <c r="E109" s="2" t="s">
        <v>1080</v>
      </c>
      <c r="F109" s="2" t="s">
        <v>1081</v>
      </c>
      <c r="G109" s="2" t="s">
        <v>1082</v>
      </c>
      <c r="H109" s="2" t="s">
        <v>1083</v>
      </c>
      <c r="I109" s="2"/>
      <c r="J109" s="2"/>
      <c r="K109" s="2" t="s">
        <v>1076</v>
      </c>
      <c r="L109" s="2"/>
      <c r="M109" s="2"/>
      <c r="N109" s="2"/>
    </row>
    <row r="110" spans="1:14">
      <c r="A110" s="2" t="s">
        <v>1084</v>
      </c>
      <c r="B110" s="2" t="s">
        <v>1085</v>
      </c>
      <c r="C110" s="2"/>
      <c r="D110" s="2" t="s">
        <v>1086</v>
      </c>
      <c r="E110" s="2" t="s">
        <v>1087</v>
      </c>
      <c r="F110" s="2" t="s">
        <v>1088</v>
      </c>
      <c r="G110" s="2" t="s">
        <v>1089</v>
      </c>
      <c r="H110" s="2"/>
      <c r="I110" s="2" t="s">
        <v>1090</v>
      </c>
      <c r="J110" s="2" t="s">
        <v>1091</v>
      </c>
      <c r="K110" s="2" t="s">
        <v>1092</v>
      </c>
      <c r="L110" s="2" t="s">
        <v>64</v>
      </c>
      <c r="M110" s="2" t="s">
        <v>1093</v>
      </c>
      <c r="N110" s="2" t="s">
        <v>1094</v>
      </c>
    </row>
    <row r="111" spans="1:14">
      <c r="A111" s="2" t="s">
        <v>1095</v>
      </c>
      <c r="B111" s="2" t="s">
        <v>1096</v>
      </c>
      <c r="C111" s="2"/>
      <c r="D111" s="2" t="s">
        <v>992</v>
      </c>
      <c r="E111" s="2" t="s">
        <v>1097</v>
      </c>
      <c r="F111" s="2" t="s">
        <v>1098</v>
      </c>
      <c r="G111" s="2" t="s">
        <v>1099</v>
      </c>
      <c r="H111" s="2"/>
      <c r="I111" s="2"/>
      <c r="J111" s="2"/>
      <c r="K111" s="2" t="s">
        <v>1100</v>
      </c>
      <c r="L111" s="2" t="s">
        <v>1050</v>
      </c>
      <c r="M111" s="2"/>
      <c r="N111" s="2"/>
    </row>
    <row r="112" spans="1:14">
      <c r="A112" s="2" t="s">
        <v>1101</v>
      </c>
      <c r="B112" s="2" t="s">
        <v>1102</v>
      </c>
      <c r="C112" s="2"/>
      <c r="D112" s="2" t="s">
        <v>16</v>
      </c>
      <c r="E112" s="2" t="s">
        <v>1103</v>
      </c>
      <c r="F112" s="2" t="s">
        <v>1104</v>
      </c>
      <c r="G112" s="2" t="s">
        <v>1105</v>
      </c>
      <c r="H112" s="2"/>
      <c r="I112" s="2" t="s">
        <v>1106</v>
      </c>
      <c r="J112" s="2" t="s">
        <v>1107</v>
      </c>
      <c r="K112" s="2"/>
      <c r="L112" s="2" t="s">
        <v>1108</v>
      </c>
      <c r="M112" s="2"/>
      <c r="N112" s="2" t="s">
        <v>1109</v>
      </c>
    </row>
    <row r="113" spans="1:14">
      <c r="A113" s="2" t="s">
        <v>1110</v>
      </c>
      <c r="B113" s="2" t="s">
        <v>1111</v>
      </c>
      <c r="C113" s="2"/>
      <c r="D113" s="2" t="s">
        <v>949</v>
      </c>
      <c r="E113" s="2" t="s">
        <v>1112</v>
      </c>
      <c r="F113" s="2" t="s">
        <v>1113</v>
      </c>
      <c r="G113" s="2" t="s">
        <v>1114</v>
      </c>
      <c r="H113" s="2" t="s">
        <v>1115</v>
      </c>
      <c r="I113" s="2" t="s">
        <v>1116</v>
      </c>
      <c r="J113" s="2" t="s">
        <v>1117</v>
      </c>
      <c r="K113" s="2" t="s">
        <v>1118</v>
      </c>
      <c r="L113" s="2"/>
      <c r="M113" s="2" t="s">
        <v>1017</v>
      </c>
      <c r="N113" s="2"/>
    </row>
    <row r="114" spans="1:14">
      <c r="A114" s="2" t="s">
        <v>1119</v>
      </c>
      <c r="B114" s="2" t="s">
        <v>1120</v>
      </c>
      <c r="C114" s="2" t="s">
        <v>492</v>
      </c>
      <c r="D114" s="2" t="s">
        <v>1121</v>
      </c>
      <c r="E114" s="2" t="s">
        <v>1122</v>
      </c>
      <c r="F114" s="2" t="s">
        <v>1123</v>
      </c>
      <c r="G114" s="2" t="s">
        <v>1124</v>
      </c>
      <c r="H114" s="2" t="s">
        <v>1125</v>
      </c>
      <c r="I114" s="2" t="s">
        <v>1006</v>
      </c>
      <c r="J114" s="2"/>
      <c r="K114" s="2" t="s">
        <v>1126</v>
      </c>
      <c r="L114" s="2"/>
      <c r="M114" s="2" t="s">
        <v>1127</v>
      </c>
      <c r="N114" s="2" t="s">
        <v>1128</v>
      </c>
    </row>
    <row r="115" spans="1:14">
      <c r="A115" s="2" t="s">
        <v>1129</v>
      </c>
      <c r="B115" s="2" t="s">
        <v>1130</v>
      </c>
      <c r="C115" s="2" t="s">
        <v>169</v>
      </c>
      <c r="D115" s="2" t="s">
        <v>1131</v>
      </c>
      <c r="E115" s="2" t="s">
        <v>1132</v>
      </c>
      <c r="F115" s="2" t="s">
        <v>1133</v>
      </c>
      <c r="G115" s="2" t="s">
        <v>1134</v>
      </c>
      <c r="H115" s="2" t="s">
        <v>1135</v>
      </c>
      <c r="I115" s="2" t="s">
        <v>1136</v>
      </c>
      <c r="J115" s="2"/>
      <c r="K115" s="2"/>
      <c r="L115" s="2"/>
      <c r="M115" s="2"/>
      <c r="N115" s="2" t="s">
        <v>1137</v>
      </c>
    </row>
    <row r="116" spans="1:14">
      <c r="A116" s="2" t="s">
        <v>1138</v>
      </c>
      <c r="B116" s="2" t="s">
        <v>1139</v>
      </c>
      <c r="C116" s="2"/>
      <c r="D116" s="2" t="s">
        <v>1140</v>
      </c>
      <c r="E116" s="2" t="s">
        <v>1141</v>
      </c>
      <c r="F116" s="2" t="s">
        <v>1142</v>
      </c>
      <c r="G116" s="2" t="s">
        <v>1143</v>
      </c>
      <c r="H116" s="2"/>
      <c r="I116" s="2"/>
      <c r="J116" s="2"/>
      <c r="K116" s="2"/>
      <c r="L116" s="2"/>
      <c r="M116" s="2"/>
      <c r="N116" s="2" t="s">
        <v>1144</v>
      </c>
    </row>
    <row r="117" spans="1:14">
      <c r="A117" s="2" t="s">
        <v>1145</v>
      </c>
      <c r="B117" s="2" t="s">
        <v>1146</v>
      </c>
      <c r="C117" s="2" t="s">
        <v>492</v>
      </c>
      <c r="D117" s="2" t="s">
        <v>97</v>
      </c>
      <c r="E117" s="2" t="s">
        <v>1147</v>
      </c>
      <c r="F117" s="2" t="s">
        <v>1148</v>
      </c>
      <c r="G117" s="2" t="s">
        <v>1149</v>
      </c>
      <c r="H117" s="2" t="s">
        <v>1150</v>
      </c>
      <c r="I117" s="2" t="s">
        <v>859</v>
      </c>
      <c r="J117" s="2" t="s">
        <v>1151</v>
      </c>
      <c r="K117" s="2" t="s">
        <v>1152</v>
      </c>
      <c r="L117" s="2"/>
      <c r="M117" s="2" t="s">
        <v>1153</v>
      </c>
      <c r="N117" s="2" t="s">
        <v>1154</v>
      </c>
    </row>
    <row r="118" spans="1:14">
      <c r="A118" s="2" t="s">
        <v>1155</v>
      </c>
      <c r="B118" s="2" t="s">
        <v>1156</v>
      </c>
      <c r="C118" s="2" t="s">
        <v>239</v>
      </c>
      <c r="D118" s="2" t="s">
        <v>109</v>
      </c>
      <c r="E118" s="2" t="s">
        <v>1157</v>
      </c>
      <c r="F118" s="2" t="s">
        <v>1158</v>
      </c>
      <c r="G118" s="2" t="s">
        <v>1159</v>
      </c>
      <c r="H118" s="2"/>
      <c r="I118" s="2"/>
      <c r="J118" s="2" t="s">
        <v>1160</v>
      </c>
      <c r="K118" s="2"/>
      <c r="L118" s="2" t="s">
        <v>1161</v>
      </c>
      <c r="M118" s="2" t="s">
        <v>1162</v>
      </c>
      <c r="N118" s="2" t="s">
        <v>1163</v>
      </c>
    </row>
    <row r="119" spans="1:14">
      <c r="A119" s="2" t="s">
        <v>1164</v>
      </c>
      <c r="B119" s="2" t="s">
        <v>1165</v>
      </c>
      <c r="C119" s="2"/>
      <c r="D119" s="2" t="s">
        <v>145</v>
      </c>
      <c r="E119" s="2" t="s">
        <v>1166</v>
      </c>
      <c r="F119" s="2" t="s">
        <v>1167</v>
      </c>
      <c r="G119" s="2" t="s">
        <v>1168</v>
      </c>
      <c r="H119" s="2" t="s">
        <v>1169</v>
      </c>
      <c r="I119" s="2"/>
      <c r="J119" s="2"/>
      <c r="K119" s="2"/>
      <c r="L119" s="2"/>
      <c r="M119" s="2" t="s">
        <v>1170</v>
      </c>
      <c r="N119" s="2" t="s">
        <v>1171</v>
      </c>
    </row>
    <row r="120" spans="1:14">
      <c r="A120" s="2" t="s">
        <v>1172</v>
      </c>
      <c r="B120" s="2" t="s">
        <v>1173</v>
      </c>
      <c r="C120" s="2"/>
      <c r="D120" s="2" t="s">
        <v>1174</v>
      </c>
      <c r="E120" s="2" t="s">
        <v>1175</v>
      </c>
      <c r="F120" s="2" t="s">
        <v>1176</v>
      </c>
      <c r="G120" s="2" t="s">
        <v>1177</v>
      </c>
      <c r="H120" s="2"/>
      <c r="I120" s="2"/>
      <c r="J120" s="2"/>
      <c r="K120" s="2"/>
      <c r="L120" s="2" t="s">
        <v>1178</v>
      </c>
      <c r="M120" s="2" t="s">
        <v>1179</v>
      </c>
      <c r="N120" s="2" t="s">
        <v>1172</v>
      </c>
    </row>
    <row r="121" spans="1:14">
      <c r="A121" s="2" t="s">
        <v>1180</v>
      </c>
      <c r="B121" s="2" t="s">
        <v>1181</v>
      </c>
      <c r="C121" s="2"/>
      <c r="D121" s="2" t="s">
        <v>170</v>
      </c>
      <c r="E121" s="2" t="s">
        <v>1182</v>
      </c>
      <c r="F121" s="2" t="s">
        <v>1183</v>
      </c>
      <c r="G121" s="2" t="s">
        <v>1184</v>
      </c>
      <c r="H121" s="2" t="s">
        <v>1185</v>
      </c>
      <c r="I121" s="2" t="s">
        <v>1186</v>
      </c>
      <c r="J121" s="2"/>
      <c r="K121" s="2" t="s">
        <v>1187</v>
      </c>
      <c r="L121" s="2"/>
      <c r="M121" s="2"/>
      <c r="N121" s="2" t="s">
        <v>1180</v>
      </c>
    </row>
    <row r="122" spans="1:14">
      <c r="A122" s="2" t="s">
        <v>1188</v>
      </c>
      <c r="B122" s="2" t="s">
        <v>1189</v>
      </c>
      <c r="C122" s="2"/>
      <c r="D122" s="2" t="s">
        <v>16</v>
      </c>
      <c r="E122" s="2" t="s">
        <v>1190</v>
      </c>
      <c r="F122" s="2" t="s">
        <v>1191</v>
      </c>
      <c r="G122" s="2"/>
      <c r="H122" s="2"/>
      <c r="I122" s="2"/>
      <c r="J122" s="2"/>
      <c r="K122" s="2"/>
      <c r="L122" s="2"/>
      <c r="M122" s="2"/>
      <c r="N122" s="2" t="s">
        <v>1192</v>
      </c>
    </row>
    <row r="123" spans="1:14">
      <c r="A123" s="2" t="s">
        <v>1193</v>
      </c>
      <c r="B123" s="2" t="s">
        <v>1194</v>
      </c>
      <c r="C123" s="2" t="s">
        <v>1195</v>
      </c>
      <c r="D123" s="2" t="s">
        <v>193</v>
      </c>
      <c r="E123" s="2" t="s">
        <v>1196</v>
      </c>
      <c r="F123" s="2" t="s">
        <v>1197</v>
      </c>
      <c r="G123" s="2" t="s">
        <v>1198</v>
      </c>
      <c r="H123" s="2" t="s">
        <v>1199</v>
      </c>
      <c r="I123" s="2" t="s">
        <v>1200</v>
      </c>
      <c r="J123" s="2" t="s">
        <v>1201</v>
      </c>
      <c r="K123" s="2" t="s">
        <v>1202</v>
      </c>
      <c r="L123" s="2" t="s">
        <v>1203</v>
      </c>
      <c r="M123" s="2" t="s">
        <v>1017</v>
      </c>
      <c r="N123" s="2" t="s">
        <v>1204</v>
      </c>
    </row>
    <row r="124" spans="1:14">
      <c r="A124" s="2" t="s">
        <v>1205</v>
      </c>
      <c r="B124" s="2" t="s">
        <v>1206</v>
      </c>
      <c r="C124" s="2"/>
      <c r="D124" s="2" t="s">
        <v>193</v>
      </c>
      <c r="E124" s="2" t="s">
        <v>1207</v>
      </c>
      <c r="F124" s="2" t="s">
        <v>1208</v>
      </c>
      <c r="G124" s="2" t="s">
        <v>1209</v>
      </c>
      <c r="H124" s="2" t="s">
        <v>1210</v>
      </c>
      <c r="I124" s="2" t="s">
        <v>1211</v>
      </c>
      <c r="J124" s="2"/>
      <c r="K124" s="2" t="s">
        <v>1212</v>
      </c>
      <c r="L124" s="2"/>
      <c r="M124" s="2" t="s">
        <v>1213</v>
      </c>
      <c r="N124" s="2" t="s">
        <v>1214</v>
      </c>
    </row>
    <row r="125" spans="1:14">
      <c r="A125" s="2" t="s">
        <v>1215</v>
      </c>
      <c r="B125" s="2" t="s">
        <v>1216</v>
      </c>
      <c r="C125" s="2"/>
      <c r="D125" s="2" t="s">
        <v>1140</v>
      </c>
      <c r="E125" s="2" t="s">
        <v>1217</v>
      </c>
      <c r="F125" s="2" t="s">
        <v>1218</v>
      </c>
      <c r="G125" s="2" t="s">
        <v>1219</v>
      </c>
      <c r="H125" s="2" t="s">
        <v>1220</v>
      </c>
      <c r="I125" s="2"/>
      <c r="J125" s="2"/>
      <c r="K125" s="2"/>
      <c r="L125" s="2"/>
      <c r="M125" s="2"/>
      <c r="N125" s="2"/>
    </row>
    <row r="126" spans="1:14">
      <c r="A126" s="2" t="s">
        <v>1221</v>
      </c>
      <c r="B126" s="2" t="s">
        <v>1222</v>
      </c>
      <c r="C126" s="2"/>
      <c r="D126" s="2" t="s">
        <v>170</v>
      </c>
      <c r="E126" s="2" t="s">
        <v>1223</v>
      </c>
      <c r="F126" s="2" t="s">
        <v>1224</v>
      </c>
      <c r="G126" s="2" t="s">
        <v>1225</v>
      </c>
      <c r="H126" s="2" t="s">
        <v>1226</v>
      </c>
      <c r="I126" s="2"/>
      <c r="J126" s="2"/>
      <c r="K126" s="2" t="s">
        <v>1227</v>
      </c>
      <c r="L126" s="2"/>
      <c r="M126" s="2"/>
      <c r="N126" s="2"/>
    </row>
    <row r="127" spans="1:14">
      <c r="A127" s="2" t="s">
        <v>1228</v>
      </c>
      <c r="B127" s="2" t="s">
        <v>1229</v>
      </c>
      <c r="C127" s="2" t="s">
        <v>41</v>
      </c>
      <c r="D127" s="2" t="s">
        <v>193</v>
      </c>
      <c r="E127" s="2" t="s">
        <v>1230</v>
      </c>
      <c r="F127" s="2" t="s">
        <v>1231</v>
      </c>
      <c r="G127" s="2" t="s">
        <v>1232</v>
      </c>
      <c r="H127" s="2" t="s">
        <v>161</v>
      </c>
      <c r="I127" s="2" t="s">
        <v>1233</v>
      </c>
      <c r="J127" s="2"/>
      <c r="K127" s="2" t="s">
        <v>1234</v>
      </c>
      <c r="L127" s="2"/>
      <c r="M127" s="2" t="s">
        <v>1235</v>
      </c>
      <c r="N127" s="2" t="s">
        <v>1236</v>
      </c>
    </row>
    <row r="128" spans="1:14">
      <c r="A128" s="2" t="s">
        <v>1237</v>
      </c>
      <c r="B128" s="2" t="s">
        <v>1238</v>
      </c>
      <c r="C128" s="2" t="s">
        <v>492</v>
      </c>
      <c r="D128" s="2" t="s">
        <v>216</v>
      </c>
      <c r="E128" s="2" t="s">
        <v>1239</v>
      </c>
      <c r="F128" s="2" t="s">
        <v>1240</v>
      </c>
      <c r="G128" s="2" t="s">
        <v>1241</v>
      </c>
      <c r="H128" s="2" t="s">
        <v>1242</v>
      </c>
      <c r="I128" s="2" t="s">
        <v>1243</v>
      </c>
      <c r="J128" s="2" t="s">
        <v>1244</v>
      </c>
      <c r="K128" s="2" t="s">
        <v>1245</v>
      </c>
      <c r="L128" s="2" t="s">
        <v>1246</v>
      </c>
      <c r="M128" s="2" t="s">
        <v>1247</v>
      </c>
      <c r="N128" s="2" t="s">
        <v>1248</v>
      </c>
    </row>
    <row r="129" spans="1:14">
      <c r="A129" s="2" t="s">
        <v>1249</v>
      </c>
      <c r="B129" s="2" t="s">
        <v>1250</v>
      </c>
      <c r="C129" s="2"/>
      <c r="D129" s="2" t="s">
        <v>1251</v>
      </c>
      <c r="E129" s="2" t="s">
        <v>1252</v>
      </c>
      <c r="F129" s="2" t="s">
        <v>1253</v>
      </c>
      <c r="G129" s="2" t="s">
        <v>1254</v>
      </c>
      <c r="H129" s="2" t="s">
        <v>1255</v>
      </c>
      <c r="I129" s="2" t="s">
        <v>1256</v>
      </c>
      <c r="J129" s="2" t="s">
        <v>979</v>
      </c>
      <c r="K129" s="2"/>
      <c r="L129" s="2" t="s">
        <v>571</v>
      </c>
      <c r="M129" s="2" t="s">
        <v>1257</v>
      </c>
      <c r="N129" s="2" t="s">
        <v>1258</v>
      </c>
    </row>
    <row r="130" spans="1:14">
      <c r="A130" s="2" t="s">
        <v>1259</v>
      </c>
      <c r="B130" s="2" t="s">
        <v>1260</v>
      </c>
      <c r="C130" s="2"/>
      <c r="D130" s="2" t="s">
        <v>1261</v>
      </c>
      <c r="E130" s="2" t="s">
        <v>1262</v>
      </c>
      <c r="F130" s="2" t="s">
        <v>1263</v>
      </c>
      <c r="G130" s="2" t="s">
        <v>1264</v>
      </c>
      <c r="H130" s="2" t="s">
        <v>1265</v>
      </c>
      <c r="I130" s="2" t="s">
        <v>1266</v>
      </c>
      <c r="J130" s="2" t="s">
        <v>1267</v>
      </c>
      <c r="K130" s="2"/>
      <c r="L130" s="2"/>
      <c r="M130" s="2" t="s">
        <v>1268</v>
      </c>
      <c r="N130" s="2" t="s">
        <v>1269</v>
      </c>
    </row>
    <row r="131" spans="1:14">
      <c r="A131" s="2" t="s">
        <v>1270</v>
      </c>
      <c r="B131" s="2" t="s">
        <v>1271</v>
      </c>
      <c r="C131" s="2" t="s">
        <v>69</v>
      </c>
      <c r="D131" s="2" t="s">
        <v>1261</v>
      </c>
      <c r="E131" s="2" t="s">
        <v>1272</v>
      </c>
      <c r="F131" s="2" t="s">
        <v>1273</v>
      </c>
      <c r="G131" s="2"/>
      <c r="H131" s="2" t="s">
        <v>1274</v>
      </c>
      <c r="I131" s="2"/>
      <c r="J131" s="2" t="s">
        <v>1275</v>
      </c>
      <c r="K131" s="2"/>
      <c r="L131" s="2"/>
      <c r="M131" s="2" t="s">
        <v>1276</v>
      </c>
      <c r="N131" s="2" t="s">
        <v>1277</v>
      </c>
    </row>
    <row r="132" spans="1:14">
      <c r="A132" s="2" t="s">
        <v>1278</v>
      </c>
      <c r="B132" s="2" t="s">
        <v>1279</v>
      </c>
      <c r="C132" s="2"/>
      <c r="D132" s="2" t="s">
        <v>1261</v>
      </c>
      <c r="E132" s="2" t="s">
        <v>1280</v>
      </c>
      <c r="F132" s="2" t="s">
        <v>1281</v>
      </c>
      <c r="G132" s="2" t="s">
        <v>1282</v>
      </c>
      <c r="H132" s="2" t="s">
        <v>1283</v>
      </c>
      <c r="I132" s="2"/>
      <c r="J132" s="2" t="s">
        <v>1284</v>
      </c>
      <c r="K132" s="2"/>
      <c r="L132" s="2"/>
      <c r="M132" s="2" t="s">
        <v>1285</v>
      </c>
      <c r="N132" s="2"/>
    </row>
    <row r="133" spans="1:14">
      <c r="A133" s="2" t="s">
        <v>1286</v>
      </c>
      <c r="B133" s="2" t="s">
        <v>1287</v>
      </c>
      <c r="C133" s="2"/>
      <c r="D133" s="2" t="s">
        <v>1261</v>
      </c>
      <c r="E133" s="2" t="s">
        <v>1288</v>
      </c>
      <c r="F133" s="2" t="s">
        <v>1289</v>
      </c>
      <c r="G133" s="2" t="s">
        <v>1290</v>
      </c>
      <c r="H133" s="2" t="s">
        <v>1291</v>
      </c>
      <c r="I133" s="2" t="s">
        <v>1292</v>
      </c>
      <c r="J133" s="2" t="s">
        <v>1293</v>
      </c>
      <c r="K133" s="2"/>
      <c r="L133" s="2"/>
      <c r="M133" s="2" t="s">
        <v>1268</v>
      </c>
      <c r="N133" s="2"/>
    </row>
    <row r="134" spans="1:14">
      <c r="A134" s="2" t="s">
        <v>1294</v>
      </c>
      <c r="B134" s="2" t="s">
        <v>1295</v>
      </c>
      <c r="C134" s="2"/>
      <c r="D134" s="2" t="s">
        <v>1261</v>
      </c>
      <c r="E134" s="2" t="s">
        <v>1296</v>
      </c>
      <c r="F134" s="2" t="s">
        <v>1297</v>
      </c>
      <c r="G134" s="2" t="s">
        <v>1298</v>
      </c>
      <c r="H134" s="2" t="s">
        <v>1299</v>
      </c>
      <c r="I134" s="2" t="s">
        <v>1300</v>
      </c>
      <c r="J134" s="2"/>
      <c r="K134" s="2"/>
      <c r="L134" s="2"/>
      <c r="M134" s="2"/>
      <c r="N134" s="2" t="s">
        <v>1301</v>
      </c>
    </row>
    <row r="135" spans="1:14">
      <c r="A135" s="2" t="s">
        <v>1302</v>
      </c>
      <c r="B135" s="2" t="s">
        <v>1303</v>
      </c>
      <c r="C135" s="2"/>
      <c r="D135" s="2" t="s">
        <v>1261</v>
      </c>
      <c r="E135" s="2" t="s">
        <v>1304</v>
      </c>
      <c r="F135" s="2" t="s">
        <v>1305</v>
      </c>
      <c r="G135" s="2"/>
      <c r="H135" s="2" t="s">
        <v>1306</v>
      </c>
      <c r="I135" s="2" t="s">
        <v>1307</v>
      </c>
      <c r="J135" s="2"/>
      <c r="K135" s="2"/>
      <c r="L135" s="2"/>
      <c r="M135" s="2"/>
      <c r="N135" s="2" t="s">
        <v>1308</v>
      </c>
    </row>
    <row r="136" spans="1:14">
      <c r="A136" s="2" t="s">
        <v>1309</v>
      </c>
      <c r="B136" s="2" t="s">
        <v>1310</v>
      </c>
      <c r="C136" s="2"/>
      <c r="D136" s="2" t="s">
        <v>1261</v>
      </c>
      <c r="E136" s="2" t="s">
        <v>1311</v>
      </c>
      <c r="F136" s="2" t="s">
        <v>1312</v>
      </c>
      <c r="G136" s="2" t="s">
        <v>1313</v>
      </c>
      <c r="H136" s="2" t="s">
        <v>1314</v>
      </c>
      <c r="I136" s="2" t="s">
        <v>1315</v>
      </c>
      <c r="J136" s="2"/>
      <c r="K136" s="2"/>
      <c r="L136" s="2"/>
      <c r="M136" s="2"/>
      <c r="N136" s="2" t="s">
        <v>1316</v>
      </c>
    </row>
    <row r="137" spans="1:14">
      <c r="A137" s="2" t="s">
        <v>1317</v>
      </c>
      <c r="B137" s="2" t="s">
        <v>1318</v>
      </c>
      <c r="C137" s="2"/>
      <c r="D137" s="2" t="s">
        <v>42</v>
      </c>
      <c r="E137" s="2" t="s">
        <v>1319</v>
      </c>
      <c r="F137" s="2" t="s">
        <v>1320</v>
      </c>
      <c r="G137" s="2" t="s">
        <v>1321</v>
      </c>
      <c r="H137" s="2" t="s">
        <v>1322</v>
      </c>
      <c r="I137" s="2"/>
      <c r="J137" s="2" t="s">
        <v>1323</v>
      </c>
      <c r="K137" s="2" t="s">
        <v>1324</v>
      </c>
      <c r="L137" s="2" t="s">
        <v>165</v>
      </c>
      <c r="M137" s="2" t="s">
        <v>1325</v>
      </c>
      <c r="N137" s="2"/>
    </row>
    <row r="138" spans="1:14">
      <c r="A138" s="2" t="s">
        <v>1326</v>
      </c>
      <c r="B138" s="2" t="s">
        <v>1327</v>
      </c>
      <c r="C138" s="2" t="s">
        <v>96</v>
      </c>
      <c r="D138" s="2" t="s">
        <v>1328</v>
      </c>
      <c r="E138" s="2" t="s">
        <v>1329</v>
      </c>
      <c r="F138" s="2" t="s">
        <v>1330</v>
      </c>
      <c r="G138" s="2" t="s">
        <v>1331</v>
      </c>
      <c r="H138" s="2" t="s">
        <v>1332</v>
      </c>
      <c r="I138" s="2" t="s">
        <v>1333</v>
      </c>
      <c r="J138" s="2"/>
      <c r="K138" s="2"/>
      <c r="L138" s="2"/>
      <c r="M138" s="2"/>
      <c r="N138" s="2" t="s">
        <v>1334</v>
      </c>
    </row>
    <row r="139" spans="1:14">
      <c r="A139" s="2" t="s">
        <v>1335</v>
      </c>
      <c r="B139" s="2" t="s">
        <v>1336</v>
      </c>
      <c r="C139" s="2"/>
      <c r="D139" s="2" t="s">
        <v>1337</v>
      </c>
      <c r="E139" s="2" t="s">
        <v>1338</v>
      </c>
      <c r="F139" s="2" t="s">
        <v>1339</v>
      </c>
      <c r="G139" s="2" t="s">
        <v>1340</v>
      </c>
      <c r="H139" s="2" t="s">
        <v>1341</v>
      </c>
      <c r="I139" s="2"/>
      <c r="J139" s="2" t="s">
        <v>1342</v>
      </c>
      <c r="K139" s="2" t="s">
        <v>1343</v>
      </c>
      <c r="L139" s="2"/>
      <c r="M139" s="2" t="s">
        <v>1344</v>
      </c>
      <c r="N139" s="2" t="s">
        <v>1345</v>
      </c>
    </row>
  </sheetData>
  <phoneticPr fontId="3" type="noConversion"/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60"/>
  <sheetViews>
    <sheetView zoomScale="130" zoomScaleNormal="130" workbookViewId="0">
      <selection activeCell="F61" sqref="F61"/>
    </sheetView>
  </sheetViews>
  <sheetFormatPr defaultRowHeight="15"/>
  <cols>
    <col min="1" max="1" width="29.7109375" customWidth="1"/>
    <col min="2" max="3" width="20.85546875" customWidth="1"/>
    <col min="4" max="5" width="22.85546875" customWidth="1"/>
    <col min="6" max="6" width="20.85546875" customWidth="1"/>
    <col min="7" max="10" width="20.640625" style="14" customWidth="1"/>
    <col min="11" max="11" width="35.42578125" style="14" customWidth="1"/>
  </cols>
  <sheetData>
    <row r="1" spans="1:9">
      <c r="A1" s="11" t="s">
        <v>0</v>
      </c>
      <c r="B1" s="1" t="s">
        <v>1634</v>
      </c>
      <c r="C1" s="1" t="s">
        <v>1635</v>
      </c>
      <c r="D1" s="11" t="s">
        <v>1636</v>
      </c>
      <c r="E1" s="11" t="s">
        <v>1637</v>
      </c>
      <c r="F1" s="11" t="s">
        <v>1638</v>
      </c>
      <c r="G1" s="14" t="s">
        <v>1639</v>
      </c>
      <c r="H1" s="14" t="s">
        <v>1473</v>
      </c>
      <c r="I1" s="14" t="s">
        <v>1472</v>
      </c>
    </row>
    <row r="2" spans="1:9">
      <c r="A2" s="12" t="s">
        <v>25</v>
      </c>
      <c r="B2" s="12">
        <v>11.52</v>
      </c>
      <c r="C2" s="12">
        <v>1.0614524790871931</v>
      </c>
      <c r="D2" s="12">
        <v>86</v>
      </c>
      <c r="E2" s="12">
        <v>1.9344984512435679</v>
      </c>
      <c r="F2" s="2">
        <v>-1.35</v>
      </c>
      <c r="G2" s="16">
        <v>2.7045312856804511</v>
      </c>
      <c r="H2" s="16">
        <v>506.44383138085908</v>
      </c>
      <c r="I2">
        <v>114</v>
      </c>
    </row>
    <row r="3" spans="1:9">
      <c r="A3" s="12" t="s">
        <v>39</v>
      </c>
      <c r="B3" s="12">
        <v>13.06</v>
      </c>
      <c r="C3" s="12">
        <v>1.1159431769390551</v>
      </c>
      <c r="D3" s="12">
        <v>60</v>
      </c>
      <c r="E3" s="12">
        <v>1.7781512503836441</v>
      </c>
      <c r="F3" s="2">
        <v>-0.78</v>
      </c>
      <c r="G3" s="16">
        <v>2.2366385700791431</v>
      </c>
      <c r="H3" s="16">
        <v>172.4402207234825</v>
      </c>
      <c r="I3">
        <v>18</v>
      </c>
    </row>
    <row r="4" spans="1:9">
      <c r="A4" s="12" t="s">
        <v>53</v>
      </c>
      <c r="B4" s="12">
        <v>12.5</v>
      </c>
      <c r="C4" s="12">
        <v>1.096910013008056</v>
      </c>
      <c r="D4" s="12">
        <v>87.3</v>
      </c>
      <c r="E4" s="12">
        <v>1.94101424370557</v>
      </c>
      <c r="F4" s="2">
        <v>-1.65</v>
      </c>
      <c r="G4" s="16">
        <v>2.870272206288095</v>
      </c>
      <c r="H4" s="16">
        <v>741.77502399860373</v>
      </c>
      <c r="I4">
        <v>17</v>
      </c>
    </row>
    <row r="5" spans="1:9">
      <c r="A5" s="12" t="s">
        <v>67</v>
      </c>
      <c r="B5" s="12">
        <v>11.39</v>
      </c>
      <c r="C5" s="12">
        <v>1.0565237240790999</v>
      </c>
      <c r="D5" s="12">
        <v>335.9</v>
      </c>
      <c r="E5" s="12">
        <v>2.5262100038416642</v>
      </c>
      <c r="F5" s="2">
        <v>-1.34</v>
      </c>
      <c r="G5" s="16">
        <v>3.569464585921287</v>
      </c>
      <c r="H5" s="16">
        <v>3710.7746914410168</v>
      </c>
      <c r="I5">
        <v>138</v>
      </c>
    </row>
    <row r="6" spans="1:9">
      <c r="A6" s="12" t="s">
        <v>81</v>
      </c>
      <c r="B6" s="12">
        <v>12.2</v>
      </c>
      <c r="C6" s="12">
        <v>1.086359830674748</v>
      </c>
      <c r="D6" s="12">
        <v>35</v>
      </c>
      <c r="E6" s="12">
        <v>1.5440680443502759</v>
      </c>
      <c r="F6" s="2">
        <v>-1.07</v>
      </c>
      <c r="G6" s="16">
        <v>3.149798087234029</v>
      </c>
      <c r="H6" s="16">
        <v>1411.8809784335181</v>
      </c>
      <c r="I6">
        <v>40</v>
      </c>
    </row>
    <row r="7" spans="1:9">
      <c r="A7" s="12" t="s">
        <v>94</v>
      </c>
      <c r="B7" s="12">
        <v>10.62</v>
      </c>
      <c r="C7" s="12">
        <v>1.02612451674545</v>
      </c>
      <c r="D7" s="12">
        <v>80</v>
      </c>
      <c r="E7" s="12">
        <v>1.903089986991944</v>
      </c>
      <c r="F7" s="2">
        <v>-1.1200000000000001</v>
      </c>
      <c r="G7" s="16">
        <v>3.2042158375328582</v>
      </c>
      <c r="H7" s="16">
        <v>1600.353181391755</v>
      </c>
      <c r="I7">
        <v>58</v>
      </c>
    </row>
    <row r="8" spans="1:9">
      <c r="A8" s="12" t="s">
        <v>107</v>
      </c>
      <c r="B8" s="12">
        <v>12</v>
      </c>
      <c r="C8" s="12">
        <v>1.0791812460476251</v>
      </c>
      <c r="D8" s="12">
        <v>45</v>
      </c>
      <c r="E8" s="12">
        <v>1.653212513775344</v>
      </c>
      <c r="F8" s="2">
        <v>-1.77</v>
      </c>
      <c r="G8" s="16">
        <v>3.714007380750064</v>
      </c>
      <c r="H8" s="16">
        <v>5176.1562865252963</v>
      </c>
      <c r="I8">
        <v>31</v>
      </c>
    </row>
    <row r="9" spans="1:9">
      <c r="A9" s="12" t="s">
        <v>120</v>
      </c>
      <c r="B9" s="12">
        <v>11.39</v>
      </c>
      <c r="C9" s="12">
        <v>1.0565237240790999</v>
      </c>
      <c r="D9" s="12">
        <v>41.6</v>
      </c>
      <c r="E9" s="12">
        <v>1.619093330626743</v>
      </c>
      <c r="F9" s="2">
        <v>-1.25</v>
      </c>
      <c r="G9" s="16">
        <v>2.0894956562483031</v>
      </c>
      <c r="H9" s="16">
        <v>122.8840895825013</v>
      </c>
      <c r="I9">
        <v>4</v>
      </c>
    </row>
    <row r="10" spans="1:9">
      <c r="A10" s="12" t="s">
        <v>132</v>
      </c>
      <c r="B10" s="12">
        <v>13.8</v>
      </c>
      <c r="C10" s="12">
        <v>1.139879086401236</v>
      </c>
      <c r="D10" s="12">
        <v>37.200000000000003</v>
      </c>
      <c r="E10" s="12">
        <v>1.570542939881898</v>
      </c>
      <c r="F10" s="2">
        <v>-1.1399999999999999</v>
      </c>
      <c r="G10" s="16">
        <v>1.6153598991737079</v>
      </c>
      <c r="H10" s="16">
        <v>41.243916522312958</v>
      </c>
      <c r="I10">
        <v>1</v>
      </c>
    </row>
    <row r="11" spans="1:9">
      <c r="A11" s="12" t="s">
        <v>143</v>
      </c>
      <c r="B11" s="12">
        <v>11.65</v>
      </c>
      <c r="C11" s="12">
        <v>1.0663259253620381</v>
      </c>
      <c r="D11" s="12">
        <v>84</v>
      </c>
      <c r="E11" s="12">
        <v>1.924279286061882</v>
      </c>
      <c r="F11" s="2">
        <v>-1.33</v>
      </c>
      <c r="G11" s="16">
        <v>1.937549640104381</v>
      </c>
      <c r="H11" s="16">
        <v>86.606330922790463</v>
      </c>
      <c r="I11">
        <v>4</v>
      </c>
    </row>
    <row r="12" spans="1:9">
      <c r="A12" s="12" t="s">
        <v>167</v>
      </c>
      <c r="B12" s="12">
        <v>12</v>
      </c>
      <c r="C12" s="12">
        <v>1.0791812460476251</v>
      </c>
      <c r="D12" s="12">
        <v>88</v>
      </c>
      <c r="E12" s="12">
        <v>1.9444826721501689</v>
      </c>
      <c r="F12" s="2">
        <v>-2.37</v>
      </c>
      <c r="G12" s="16">
        <v>3.4903746743430828</v>
      </c>
      <c r="H12" s="16">
        <v>3092.9626411815811</v>
      </c>
      <c r="I12">
        <v>89</v>
      </c>
    </row>
    <row r="13" spans="1:9">
      <c r="A13" s="12" t="s">
        <v>179</v>
      </c>
      <c r="B13" s="12">
        <v>11.9</v>
      </c>
      <c r="C13" s="12">
        <v>1.075546961392531</v>
      </c>
      <c r="D13" s="12">
        <v>70</v>
      </c>
      <c r="E13" s="12">
        <v>1.8450980400142569</v>
      </c>
      <c r="F13" s="2">
        <v>-1.53</v>
      </c>
      <c r="G13" s="16">
        <v>2.8622029569418141</v>
      </c>
      <c r="H13" s="16">
        <v>728.11999417504012</v>
      </c>
      <c r="I13">
        <v>10</v>
      </c>
    </row>
    <row r="14" spans="1:9">
      <c r="A14" s="12" t="s">
        <v>191</v>
      </c>
      <c r="B14" s="12">
        <v>12</v>
      </c>
      <c r="C14" s="12">
        <v>1.0791812460476251</v>
      </c>
      <c r="D14" s="12">
        <v>50</v>
      </c>
      <c r="E14" s="12">
        <v>1.698970004336019</v>
      </c>
      <c r="F14" s="2">
        <v>-1.49</v>
      </c>
      <c r="G14" s="16">
        <v>2.8585502265995331</v>
      </c>
      <c r="H14" s="16">
        <v>722.02166064981941</v>
      </c>
      <c r="I14">
        <v>19</v>
      </c>
    </row>
    <row r="15" spans="1:9">
      <c r="A15" s="12" t="s">
        <v>204</v>
      </c>
      <c r="B15" s="12">
        <v>12</v>
      </c>
      <c r="C15" s="12">
        <v>1.0791812460476251</v>
      </c>
      <c r="D15" s="12">
        <v>30</v>
      </c>
      <c r="E15" s="12">
        <v>1.4771212547196619</v>
      </c>
      <c r="F15" s="2">
        <v>-1.32</v>
      </c>
      <c r="G15" s="16">
        <v>3.759118086452645</v>
      </c>
      <c r="H15" s="16">
        <v>5742.725880551302</v>
      </c>
      <c r="I15">
        <v>15</v>
      </c>
    </row>
    <row r="16" spans="1:9">
      <c r="A16" s="12" t="s">
        <v>214</v>
      </c>
      <c r="B16" s="12">
        <v>12.93</v>
      </c>
      <c r="C16" s="12">
        <v>1.1115985248803939</v>
      </c>
      <c r="D16" s="12">
        <v>47</v>
      </c>
      <c r="E16" s="12">
        <v>1.672097857935718</v>
      </c>
      <c r="F16" s="2">
        <v>-2.27</v>
      </c>
      <c r="G16" s="16">
        <v>2.5142218067080782</v>
      </c>
      <c r="H16" s="16">
        <v>326.75467259181812</v>
      </c>
      <c r="I16">
        <v>5</v>
      </c>
    </row>
    <row r="17" spans="1:9">
      <c r="A17" s="12" t="s">
        <v>226</v>
      </c>
      <c r="B17" s="12">
        <v>12.67</v>
      </c>
      <c r="C17" s="12">
        <v>1.102776614883441</v>
      </c>
      <c r="D17" s="12">
        <v>110</v>
      </c>
      <c r="E17" s="12">
        <v>2.0413926851582249</v>
      </c>
      <c r="F17" s="2">
        <v>-1.86</v>
      </c>
      <c r="G17" s="16">
        <v>3.4023558265232339</v>
      </c>
      <c r="H17" s="16">
        <v>2525.5491601080698</v>
      </c>
      <c r="I17">
        <v>43</v>
      </c>
    </row>
    <row r="18" spans="1:9">
      <c r="A18" s="12" t="s">
        <v>237</v>
      </c>
      <c r="B18" s="12">
        <v>12.3</v>
      </c>
      <c r="C18" s="12">
        <v>1.0899051114393981</v>
      </c>
      <c r="D18" s="12">
        <v>48</v>
      </c>
      <c r="E18" s="12">
        <v>1.6812412373755869</v>
      </c>
      <c r="F18" s="2">
        <v>-1.94</v>
      </c>
      <c r="G18" s="16">
        <v>2.3790445580422461</v>
      </c>
      <c r="H18" s="16">
        <v>239.35613200490681</v>
      </c>
      <c r="I18">
        <v>8</v>
      </c>
    </row>
    <row r="19" spans="1:9">
      <c r="A19" s="12" t="s">
        <v>250</v>
      </c>
      <c r="B19" s="12">
        <v>13.7</v>
      </c>
      <c r="C19" s="12">
        <v>1.1367205671564069</v>
      </c>
      <c r="D19" s="12">
        <v>42</v>
      </c>
      <c r="E19" s="12">
        <v>1.623249290397901</v>
      </c>
      <c r="F19" s="2">
        <v>-2</v>
      </c>
      <c r="G19" s="16">
        <v>2.318985016592491</v>
      </c>
      <c r="H19" s="16">
        <v>208.44189682126111</v>
      </c>
      <c r="I19">
        <v>2</v>
      </c>
    </row>
    <row r="20" spans="1:9">
      <c r="A20" s="12" t="s">
        <v>264</v>
      </c>
      <c r="B20" s="12">
        <v>11.78</v>
      </c>
      <c r="C20" s="12">
        <v>1.071145290451083</v>
      </c>
      <c r="D20" s="12">
        <v>48</v>
      </c>
      <c r="E20" s="12">
        <v>1.6812412373755869</v>
      </c>
      <c r="F20" s="2">
        <v>-1.02</v>
      </c>
      <c r="G20" s="16">
        <v>3.976304847706619</v>
      </c>
      <c r="H20" s="16">
        <v>9469.0159415078524</v>
      </c>
      <c r="I20">
        <v>158</v>
      </c>
    </row>
    <row r="21" spans="1:9">
      <c r="A21" s="12" t="s">
        <v>274</v>
      </c>
      <c r="B21" s="12">
        <v>11.2</v>
      </c>
      <c r="C21" s="12">
        <v>1.049218022670181</v>
      </c>
      <c r="D21" s="12">
        <v>53.5</v>
      </c>
      <c r="E21" s="12">
        <v>1.728353782021228</v>
      </c>
      <c r="F21" s="2">
        <v>-2.23</v>
      </c>
      <c r="G21" s="16">
        <v>3.5179983889001769</v>
      </c>
      <c r="H21" s="16">
        <v>3296.0848942841062</v>
      </c>
      <c r="I21">
        <v>41</v>
      </c>
    </row>
    <row r="22" spans="1:9">
      <c r="A22" s="12" t="s">
        <v>286</v>
      </c>
      <c r="B22" s="12">
        <v>13.06</v>
      </c>
      <c r="C22" s="12">
        <v>1.1159431769390551</v>
      </c>
      <c r="D22" s="12">
        <v>45</v>
      </c>
      <c r="E22" s="12">
        <v>1.653212513775344</v>
      </c>
      <c r="F22" s="2">
        <v>-0.78</v>
      </c>
      <c r="G22" s="16">
        <v>2.3096266930839411</v>
      </c>
      <c r="H22" s="16">
        <v>203.99836801305591</v>
      </c>
      <c r="I22">
        <v>1</v>
      </c>
    </row>
    <row r="23" spans="1:9">
      <c r="A23" s="12" t="s">
        <v>294</v>
      </c>
      <c r="B23" s="12">
        <v>12.8</v>
      </c>
      <c r="C23" s="12">
        <v>1.1072099696478681</v>
      </c>
      <c r="D23" s="12">
        <v>34</v>
      </c>
      <c r="E23" s="12">
        <v>1.5314789170422549</v>
      </c>
      <c r="F23" s="2">
        <v>-1.35</v>
      </c>
      <c r="G23" s="16">
        <v>2.6730500058340012</v>
      </c>
      <c r="H23" s="16">
        <v>471.03155911446072</v>
      </c>
      <c r="I23">
        <v>3</v>
      </c>
    </row>
    <row r="24" spans="1:9">
      <c r="A24" s="12" t="s">
        <v>305</v>
      </c>
      <c r="B24" s="12">
        <v>9.5</v>
      </c>
      <c r="C24" s="12">
        <v>0.97772360528884772</v>
      </c>
      <c r="D24" s="12">
        <v>13</v>
      </c>
      <c r="E24" s="12">
        <v>1.1139433523068369</v>
      </c>
      <c r="F24" s="2">
        <v>-0.78</v>
      </c>
      <c r="G24" s="16">
        <v>2.038436537637931</v>
      </c>
      <c r="H24" s="16">
        <v>109.2537965694308</v>
      </c>
      <c r="I24">
        <v>1</v>
      </c>
    </row>
    <row r="25" spans="1:9">
      <c r="A25" s="12" t="s">
        <v>318</v>
      </c>
      <c r="B25" s="12">
        <v>9.5</v>
      </c>
      <c r="C25" s="12">
        <v>0.97772360528884772</v>
      </c>
      <c r="D25" s="12">
        <v>52</v>
      </c>
      <c r="E25" s="12">
        <v>1.716003343634799</v>
      </c>
      <c r="F25" s="2">
        <v>-1.48</v>
      </c>
      <c r="G25" s="16">
        <v>3.701536810035281</v>
      </c>
      <c r="H25" s="16">
        <v>5029.6389437758216</v>
      </c>
      <c r="I25">
        <v>28</v>
      </c>
    </row>
    <row r="26" spans="1:9">
      <c r="A26" s="12" t="s">
        <v>340</v>
      </c>
      <c r="B26" s="12">
        <v>11.7</v>
      </c>
      <c r="C26" s="12">
        <v>1.0681858617461619</v>
      </c>
      <c r="D26" s="12">
        <v>53</v>
      </c>
      <c r="E26" s="12">
        <v>1.7242758696007889</v>
      </c>
      <c r="F26" s="2">
        <v>-1.55</v>
      </c>
      <c r="G26" s="16">
        <v>1.97387548325455</v>
      </c>
      <c r="H26" s="16">
        <v>94.161958568738228</v>
      </c>
      <c r="I26">
        <v>1</v>
      </c>
    </row>
    <row r="27" spans="1:9">
      <c r="A27" s="12" t="s">
        <v>351</v>
      </c>
      <c r="B27" s="12">
        <v>13.5</v>
      </c>
      <c r="C27" s="12">
        <v>1.1303337684950061</v>
      </c>
      <c r="D27" s="12">
        <v>48</v>
      </c>
      <c r="E27" s="12">
        <v>1.6812412373755869</v>
      </c>
      <c r="F27" s="2">
        <v>-1.47</v>
      </c>
      <c r="G27" s="16">
        <v>2.7826288742000029</v>
      </c>
      <c r="H27" s="16">
        <v>606.21806529834589</v>
      </c>
      <c r="I27">
        <v>7</v>
      </c>
    </row>
    <row r="28" spans="1:9">
      <c r="A28" s="12" t="s">
        <v>363</v>
      </c>
      <c r="B28" s="12">
        <v>14.2</v>
      </c>
      <c r="C28" s="12">
        <v>1.1522883443830561</v>
      </c>
      <c r="D28" s="12">
        <v>54</v>
      </c>
      <c r="E28" s="12">
        <v>1.7323937598229691</v>
      </c>
      <c r="F28" s="2">
        <v>-2.3199999999999998</v>
      </c>
      <c r="G28" s="16">
        <v>2.6657473576657691</v>
      </c>
      <c r="H28" s="16">
        <v>463.17739694302918</v>
      </c>
      <c r="I28">
        <v>11</v>
      </c>
    </row>
    <row r="29" spans="1:9">
      <c r="A29" s="12" t="s">
        <v>375</v>
      </c>
      <c r="B29" s="12">
        <v>13.95</v>
      </c>
      <c r="C29" s="12">
        <v>1.1445742076096159</v>
      </c>
      <c r="D29" s="12">
        <v>30</v>
      </c>
      <c r="E29" s="12">
        <v>1.4771212547196619</v>
      </c>
      <c r="F29" s="2">
        <v>-0.95</v>
      </c>
      <c r="G29" s="16">
        <v>3.2123158544988368</v>
      </c>
      <c r="H29" s="16">
        <v>1630.4814210932809</v>
      </c>
      <c r="I29">
        <v>19</v>
      </c>
    </row>
    <row r="30" spans="1:9">
      <c r="A30" s="12" t="s">
        <v>394</v>
      </c>
      <c r="B30" s="12">
        <v>13.5</v>
      </c>
      <c r="C30" s="12">
        <v>1.1303337684950061</v>
      </c>
      <c r="D30" s="12">
        <v>59</v>
      </c>
      <c r="E30" s="12">
        <v>1.770852011642144</v>
      </c>
      <c r="F30" s="2">
        <v>-1.1399999999999999</v>
      </c>
      <c r="G30" s="16">
        <v>1.8392314381388719</v>
      </c>
      <c r="H30" s="16">
        <v>69.060773480662988</v>
      </c>
      <c r="I30">
        <v>1</v>
      </c>
    </row>
    <row r="31" spans="1:9">
      <c r="A31" s="12" t="s">
        <v>405</v>
      </c>
      <c r="B31" s="12">
        <v>11</v>
      </c>
      <c r="C31" s="12">
        <v>1.0413926851582249</v>
      </c>
      <c r="D31" s="12">
        <v>55</v>
      </c>
      <c r="E31" s="12">
        <v>1.7403626894942441</v>
      </c>
      <c r="F31" s="2">
        <v>-1.0900000000000001</v>
      </c>
      <c r="G31" s="16">
        <v>2.946873517748553</v>
      </c>
      <c r="H31" s="16">
        <v>884.85786970467871</v>
      </c>
      <c r="I31">
        <v>16</v>
      </c>
    </row>
    <row r="32" spans="1:9">
      <c r="A32" s="12" t="s">
        <v>414</v>
      </c>
      <c r="B32" s="12">
        <v>10.24</v>
      </c>
      <c r="C32" s="12">
        <v>1.0102999566398121</v>
      </c>
      <c r="D32" s="12">
        <v>100</v>
      </c>
      <c r="E32" s="12">
        <v>2</v>
      </c>
      <c r="F32" s="2">
        <v>-1.38</v>
      </c>
      <c r="G32" s="16">
        <v>3.1839117373558641</v>
      </c>
      <c r="H32" s="16">
        <v>1527.2556390977441</v>
      </c>
      <c r="I32">
        <v>13</v>
      </c>
    </row>
    <row r="33" spans="1:9">
      <c r="A33" s="12" t="s">
        <v>425</v>
      </c>
      <c r="B33" s="12">
        <v>9.1999999999999993</v>
      </c>
      <c r="C33" s="12">
        <v>0.96378782734555524</v>
      </c>
      <c r="D33" s="12">
        <v>63</v>
      </c>
      <c r="E33" s="12">
        <v>1.7993405494535819</v>
      </c>
      <c r="F33" s="2">
        <v>-1.27</v>
      </c>
      <c r="G33" s="16">
        <v>3.0745589803468421</v>
      </c>
      <c r="H33" s="16">
        <v>1187.2959335114281</v>
      </c>
      <c r="I33">
        <v>20</v>
      </c>
    </row>
    <row r="34" spans="1:9">
      <c r="A34" s="12" t="s">
        <v>444</v>
      </c>
      <c r="B34" s="12">
        <v>12.3</v>
      </c>
      <c r="C34" s="12">
        <v>1.0899051114393981</v>
      </c>
      <c r="D34" s="12">
        <v>240</v>
      </c>
      <c r="E34" s="12">
        <v>2.3802112417116059</v>
      </c>
      <c r="F34" s="2">
        <v>-2.14</v>
      </c>
      <c r="G34" s="16">
        <v>4.0277971616209358</v>
      </c>
      <c r="H34" s="16">
        <v>10660.98081023454</v>
      </c>
      <c r="I34">
        <v>25</v>
      </c>
    </row>
    <row r="35" spans="1:9">
      <c r="A35" s="12" t="s">
        <v>456</v>
      </c>
      <c r="B35" s="12">
        <v>10.199999999999999</v>
      </c>
      <c r="C35" s="12">
        <v>1.008600171761918</v>
      </c>
      <c r="D35" s="12">
        <v>63</v>
      </c>
      <c r="E35" s="12">
        <v>1.7993405494535819</v>
      </c>
      <c r="F35" s="2">
        <v>-1.1399999999999999</v>
      </c>
      <c r="G35" s="16">
        <v>2.6898308472241368</v>
      </c>
      <c r="H35" s="16">
        <v>489.58809321757298</v>
      </c>
      <c r="I35">
        <v>15</v>
      </c>
    </row>
    <row r="36" spans="1:9">
      <c r="A36" s="12" t="s">
        <v>466</v>
      </c>
      <c r="B36" s="12">
        <v>12.2</v>
      </c>
      <c r="C36" s="12">
        <v>1.086359830674748</v>
      </c>
      <c r="D36" s="12">
        <v>43</v>
      </c>
      <c r="E36" s="12">
        <v>1.633468455579586</v>
      </c>
      <c r="F36" s="2">
        <v>-1.24</v>
      </c>
      <c r="G36" s="16">
        <v>3.350003492533959</v>
      </c>
      <c r="H36" s="16">
        <v>2238.739142115161</v>
      </c>
      <c r="I36">
        <v>75</v>
      </c>
    </row>
    <row r="37" spans="1:9">
      <c r="A37" s="12" t="s">
        <v>490</v>
      </c>
      <c r="B37" s="12">
        <v>12.54</v>
      </c>
      <c r="C37" s="12">
        <v>1.0982975364946981</v>
      </c>
      <c r="D37" s="12">
        <v>49</v>
      </c>
      <c r="E37" s="12">
        <v>1.6901960800285141</v>
      </c>
      <c r="F37" s="2">
        <v>-2.33</v>
      </c>
      <c r="G37" s="16">
        <v>1.61785683211575</v>
      </c>
      <c r="H37" s="16">
        <v>41.481727299124742</v>
      </c>
      <c r="I37">
        <v>1</v>
      </c>
    </row>
    <row r="38" spans="1:9">
      <c r="A38" s="12" t="s">
        <v>504</v>
      </c>
      <c r="B38" s="12">
        <v>12.54</v>
      </c>
      <c r="C38" s="12">
        <v>1.0982975364946981</v>
      </c>
      <c r="D38" s="12">
        <v>42</v>
      </c>
      <c r="E38" s="12">
        <v>1.623249290397901</v>
      </c>
      <c r="F38" s="2">
        <v>-1.71</v>
      </c>
      <c r="G38" s="16">
        <v>3.0112312643553669</v>
      </c>
      <c r="H38" s="16">
        <v>1026.1982373536159</v>
      </c>
      <c r="I38">
        <v>17</v>
      </c>
    </row>
    <row r="39" spans="1:9">
      <c r="A39" s="12" t="s">
        <v>514</v>
      </c>
      <c r="B39" s="12">
        <v>12.3</v>
      </c>
      <c r="C39" s="12">
        <v>1.0899051114393981</v>
      </c>
      <c r="D39" s="12">
        <v>87</v>
      </c>
      <c r="E39" s="12">
        <v>1.939519252618618</v>
      </c>
      <c r="F39" s="2">
        <v>-2.2999999999999998</v>
      </c>
      <c r="G39" s="16">
        <v>3.2149075492432462</v>
      </c>
      <c r="H39" s="16">
        <v>1640.2405686167299</v>
      </c>
      <c r="I39">
        <v>6</v>
      </c>
    </row>
    <row r="40" spans="1:9">
      <c r="A40" s="12" t="s">
        <v>524</v>
      </c>
      <c r="B40" s="12">
        <v>12.54</v>
      </c>
      <c r="C40" s="12">
        <v>1.0982975364946981</v>
      </c>
      <c r="D40" s="12">
        <v>21</v>
      </c>
      <c r="E40" s="12">
        <v>1.3222192947339191</v>
      </c>
      <c r="F40" s="2">
        <v>-1.41</v>
      </c>
      <c r="G40" s="16">
        <v>3.2063143613357941</v>
      </c>
      <c r="H40" s="16">
        <v>1608.1048484361179</v>
      </c>
      <c r="I40">
        <v>20</v>
      </c>
    </row>
    <row r="41" spans="1:9">
      <c r="A41" s="12" t="s">
        <v>533</v>
      </c>
      <c r="B41" s="12">
        <v>13.57</v>
      </c>
      <c r="C41" s="12">
        <v>1.1325798476597371</v>
      </c>
      <c r="D41" s="12">
        <v>83</v>
      </c>
      <c r="E41" s="12">
        <v>1.919078092376074</v>
      </c>
      <c r="F41" s="2">
        <v>-2.2000000000000002</v>
      </c>
      <c r="G41" s="16">
        <v>2.9803991217329329</v>
      </c>
      <c r="H41" s="16">
        <v>955.87063884021029</v>
      </c>
      <c r="I41">
        <v>6</v>
      </c>
    </row>
    <row r="42" spans="1:9" s="14" customFormat="1">
      <c r="A42" s="12" t="s">
        <v>563</v>
      </c>
      <c r="B42" s="12">
        <v>12.8</v>
      </c>
      <c r="C42" s="12">
        <v>1.1072099696478681</v>
      </c>
      <c r="D42" s="12">
        <v>94</v>
      </c>
      <c r="E42" s="12">
        <v>1.973127853599699</v>
      </c>
      <c r="F42" s="2">
        <v>-1.6</v>
      </c>
      <c r="G42" s="16">
        <v>3.7871468100528891</v>
      </c>
      <c r="H42" s="16">
        <v>6125.5742725880546</v>
      </c>
      <c r="I42">
        <v>16</v>
      </c>
    </row>
    <row r="43" spans="1:9" s="14" customFormat="1">
      <c r="A43" s="12" t="s">
        <v>592</v>
      </c>
      <c r="B43" s="12">
        <v>12.16</v>
      </c>
      <c r="C43" s="12">
        <v>1.0849335749367159</v>
      </c>
      <c r="D43" s="12">
        <v>25</v>
      </c>
      <c r="E43" s="12">
        <v>1.3979400086720379</v>
      </c>
      <c r="F43" s="2">
        <v>-1.35</v>
      </c>
      <c r="G43" s="16">
        <v>2.8331753419715962</v>
      </c>
      <c r="H43" s="16">
        <v>681.04426787741204</v>
      </c>
      <c r="I43">
        <v>9</v>
      </c>
    </row>
    <row r="44" spans="1:9" s="14" customFormat="1">
      <c r="A44" s="12" t="s">
        <v>640</v>
      </c>
      <c r="B44" s="12">
        <v>13.3</v>
      </c>
      <c r="C44" s="12">
        <v>1.123851640967086</v>
      </c>
      <c r="D44" s="12">
        <v>39</v>
      </c>
      <c r="E44" s="12">
        <v>1.5910646070264991</v>
      </c>
      <c r="F44" s="2">
        <v>-1.26</v>
      </c>
      <c r="G44" s="16">
        <v>3.3870837566058958</v>
      </c>
      <c r="H44" s="16">
        <v>2438.28101188662</v>
      </c>
      <c r="I44">
        <v>8</v>
      </c>
    </row>
    <row r="45" spans="1:9" s="14" customFormat="1">
      <c r="A45" s="12" t="s">
        <v>665</v>
      </c>
      <c r="B45" s="12">
        <v>12.3</v>
      </c>
      <c r="C45" s="12">
        <v>1.0899051114393981</v>
      </c>
      <c r="D45" s="12">
        <v>11</v>
      </c>
      <c r="E45" s="12">
        <v>1.0413926851582249</v>
      </c>
      <c r="F45" s="2">
        <v>-0.45</v>
      </c>
      <c r="G45" s="16">
        <v>3.3806979241243922</v>
      </c>
      <c r="H45" s="16">
        <v>2402.6910139356082</v>
      </c>
      <c r="I45">
        <v>5</v>
      </c>
    </row>
    <row r="46" spans="1:9" s="14" customFormat="1">
      <c r="A46" s="12" t="s">
        <v>714</v>
      </c>
      <c r="B46" s="12">
        <v>12.67</v>
      </c>
      <c r="C46" s="12">
        <v>1.102776614883441</v>
      </c>
      <c r="D46" s="12">
        <v>19</v>
      </c>
      <c r="E46" s="12">
        <v>1.2787536009528291</v>
      </c>
      <c r="F46" s="2">
        <v>-0.7</v>
      </c>
      <c r="G46" s="16">
        <v>2.3185326264662689</v>
      </c>
      <c r="H46" s="16">
        <v>208.22488287350339</v>
      </c>
      <c r="I46">
        <v>2</v>
      </c>
    </row>
    <row r="47" spans="1:9" s="14" customFormat="1">
      <c r="A47" s="12" t="s">
        <v>726</v>
      </c>
      <c r="B47" s="12">
        <v>13.57</v>
      </c>
      <c r="C47" s="12">
        <v>1.1325798476597371</v>
      </c>
      <c r="D47" s="12">
        <v>32</v>
      </c>
      <c r="E47" s="12">
        <v>1.505149978319906</v>
      </c>
      <c r="F47" s="2">
        <v>-0.99</v>
      </c>
      <c r="G47" s="16">
        <v>3.014736871281182</v>
      </c>
      <c r="H47" s="16">
        <v>1034.515188563905</v>
      </c>
      <c r="I47">
        <v>22</v>
      </c>
    </row>
    <row r="48" spans="1:9" s="14" customFormat="1">
      <c r="A48" s="12" t="s">
        <v>752</v>
      </c>
      <c r="B48" s="12">
        <v>11.5</v>
      </c>
      <c r="C48" s="12">
        <v>1.060697840353612</v>
      </c>
      <c r="D48" s="12">
        <v>54</v>
      </c>
      <c r="E48" s="12">
        <v>1.7323937598229691</v>
      </c>
      <c r="F48" s="2">
        <v>-0.55000000000000004</v>
      </c>
      <c r="G48" s="16">
        <v>2.657690137591703</v>
      </c>
      <c r="H48" s="16">
        <v>454.66354897375942</v>
      </c>
      <c r="I48">
        <v>7</v>
      </c>
    </row>
    <row r="49" spans="1:13" s="14" customFormat="1">
      <c r="A49" s="12" t="s">
        <v>781</v>
      </c>
      <c r="B49" s="12">
        <v>13</v>
      </c>
      <c r="C49" s="12">
        <v>1.1139433523068369</v>
      </c>
      <c r="D49" s="12">
        <v>41</v>
      </c>
      <c r="E49" s="12">
        <v>1.612783856719735</v>
      </c>
      <c r="F49" s="2">
        <v>-2.34</v>
      </c>
      <c r="G49" s="16">
        <v>4.1430698143727707</v>
      </c>
      <c r="H49" s="16">
        <v>13901.760889712699</v>
      </c>
      <c r="I49">
        <v>15</v>
      </c>
    </row>
    <row r="50" spans="1:13" s="14" customFormat="1">
      <c r="A50" s="12" t="s">
        <v>801</v>
      </c>
      <c r="B50" s="12">
        <v>13.35</v>
      </c>
      <c r="C50" s="12">
        <v>1.1254812657005939</v>
      </c>
      <c r="D50" s="12">
        <v>59</v>
      </c>
      <c r="E50" s="12">
        <v>1.770852011642144</v>
      </c>
      <c r="F50" s="2">
        <v>-0.53</v>
      </c>
      <c r="G50" s="16">
        <v>3.933269062502013</v>
      </c>
      <c r="H50" s="16">
        <v>8575.6897837434753</v>
      </c>
      <c r="I50">
        <v>23</v>
      </c>
    </row>
    <row r="51" spans="1:13" s="14" customFormat="1">
      <c r="A51" s="12" t="s">
        <v>822</v>
      </c>
      <c r="B51" s="12">
        <v>12.42</v>
      </c>
      <c r="C51" s="12">
        <v>1.094121595840561</v>
      </c>
      <c r="D51" s="12">
        <v>30</v>
      </c>
      <c r="E51" s="12">
        <v>1.4771212547196619</v>
      </c>
      <c r="F51" s="2">
        <v>-0.7</v>
      </c>
      <c r="G51" s="16">
        <v>2.3444774037465819</v>
      </c>
      <c r="H51" s="16">
        <v>221.04332449160029</v>
      </c>
      <c r="I51">
        <v>1</v>
      </c>
    </row>
    <row r="52" spans="1:13" s="14" customFormat="1">
      <c r="A52" s="12" t="s">
        <v>830</v>
      </c>
      <c r="B52" s="12">
        <v>12</v>
      </c>
      <c r="C52" s="12">
        <v>1.0791812460476251</v>
      </c>
      <c r="D52" s="12">
        <v>60</v>
      </c>
      <c r="E52" s="12">
        <v>1.7781512503836441</v>
      </c>
      <c r="F52" s="2">
        <v>-1.34</v>
      </c>
      <c r="G52" s="16">
        <v>4.3372421683184257</v>
      </c>
      <c r="H52" s="16">
        <v>21739.130434782612</v>
      </c>
      <c r="I52">
        <v>28</v>
      </c>
    </row>
    <row r="53" spans="1:13" s="14" customFormat="1">
      <c r="A53" s="12" t="s">
        <v>872</v>
      </c>
      <c r="B53" s="12">
        <v>12.93</v>
      </c>
      <c r="C53" s="12">
        <v>1.1115985248803939</v>
      </c>
      <c r="D53" s="12">
        <v>50</v>
      </c>
      <c r="E53" s="12">
        <v>1.698970004336019</v>
      </c>
      <c r="F53" s="2">
        <v>-1.53</v>
      </c>
      <c r="G53" s="16">
        <v>2.355512173586142</v>
      </c>
      <c r="H53" s="16">
        <v>226.7316630767487</v>
      </c>
      <c r="I53">
        <v>4</v>
      </c>
    </row>
    <row r="54" spans="1:13" s="14" customFormat="1">
      <c r="A54" s="12" t="s">
        <v>913</v>
      </c>
      <c r="B54" s="12">
        <v>11.6</v>
      </c>
      <c r="C54" s="12">
        <v>1.0644579892269179</v>
      </c>
      <c r="D54" s="12">
        <v>52</v>
      </c>
      <c r="E54" s="12">
        <v>1.716003343634799</v>
      </c>
      <c r="F54" s="2">
        <v>-1.53</v>
      </c>
      <c r="G54" s="16">
        <v>3.705827812090603</v>
      </c>
      <c r="H54" s="16">
        <v>5079.5800880460547</v>
      </c>
      <c r="I54">
        <v>30</v>
      </c>
    </row>
    <row r="55" spans="1:13" s="14" customFormat="1">
      <c r="A55" s="12" t="s">
        <v>946</v>
      </c>
      <c r="B55" s="12">
        <v>10.4</v>
      </c>
      <c r="C55" s="12">
        <v>1.01703333929878</v>
      </c>
      <c r="D55" s="12">
        <v>28</v>
      </c>
      <c r="E55" s="12">
        <v>1.447158031342219</v>
      </c>
      <c r="F55" s="2">
        <v>-0.94</v>
      </c>
      <c r="G55" s="16">
        <v>3.4263163069062021</v>
      </c>
      <c r="H55" s="16">
        <v>2668.8017080330928</v>
      </c>
      <c r="I55">
        <v>10</v>
      </c>
    </row>
    <row r="56" spans="1:13" s="14" customFormat="1">
      <c r="A56" s="12" t="s">
        <v>965</v>
      </c>
      <c r="B56" s="12">
        <v>13.06</v>
      </c>
      <c r="C56" s="12">
        <v>1.1159431769390551</v>
      </c>
      <c r="D56" s="12">
        <v>45</v>
      </c>
      <c r="E56" s="12">
        <v>1.653212513775344</v>
      </c>
      <c r="F56" s="2">
        <v>-0.96</v>
      </c>
      <c r="G56" s="16">
        <v>3.1287839344029309</v>
      </c>
      <c r="H56" s="16">
        <v>1345.190942380988</v>
      </c>
      <c r="I56">
        <v>18</v>
      </c>
    </row>
    <row r="57" spans="1:13" s="18" customFormat="1">
      <c r="A57" s="8" t="s">
        <v>435</v>
      </c>
      <c r="B57" s="8">
        <v>13.2</v>
      </c>
      <c r="C57" s="8">
        <v>1.12057393120585</v>
      </c>
      <c r="D57" s="8">
        <v>0</v>
      </c>
      <c r="E57" s="8" t="e">
        <v>#NUM!</v>
      </c>
      <c r="F57" s="8">
        <v>-1.76</v>
      </c>
      <c r="G57" s="19">
        <v>2.802168306671097</v>
      </c>
      <c r="H57" s="19">
        <v>634.11540900443879</v>
      </c>
      <c r="I57" s="18">
        <v>3</v>
      </c>
      <c r="J57" s="20"/>
      <c r="K57" s="20"/>
    </row>
    <row r="58" spans="1:13" s="20" customFormat="1">
      <c r="A58" s="8" t="s">
        <v>1010</v>
      </c>
      <c r="B58" s="8">
        <v>12</v>
      </c>
      <c r="C58" s="8"/>
      <c r="D58" s="8"/>
      <c r="E58" s="8"/>
      <c r="F58" s="8">
        <v>-1.69</v>
      </c>
      <c r="G58" s="19">
        <v>3.1146387799684878</v>
      </c>
      <c r="H58" s="19">
        <v>1302.083333333333</v>
      </c>
      <c r="I58" s="18">
        <v>1</v>
      </c>
      <c r="L58" s="18"/>
      <c r="M58" s="18"/>
    </row>
    <row r="59" spans="1:13" s="20" customFormat="1">
      <c r="A59" s="8" t="s">
        <v>1155</v>
      </c>
      <c r="B59" s="8">
        <v>12.4</v>
      </c>
      <c r="C59" s="8"/>
      <c r="D59" s="8"/>
      <c r="E59" s="8"/>
      <c r="F59" s="8">
        <v>-0.91</v>
      </c>
      <c r="G59" s="19">
        <v>3.797664966352432</v>
      </c>
      <c r="H59" s="19">
        <v>6275.7403412433796</v>
      </c>
      <c r="I59" s="18">
        <v>32</v>
      </c>
      <c r="L59" s="18"/>
      <c r="M59" s="18"/>
    </row>
    <row r="60" spans="1:13" s="20" customFormat="1" ht="15.4" customHeight="1">
      <c r="A60" s="8" t="s">
        <v>601</v>
      </c>
      <c r="B60" s="8">
        <v>12.54</v>
      </c>
      <c r="C60" s="8"/>
      <c r="D60" s="8"/>
      <c r="E60" s="8"/>
      <c r="F60" s="8">
        <v>-1.76</v>
      </c>
      <c r="G60" s="19">
        <v>2.4847002986676379</v>
      </c>
      <c r="H60" s="19">
        <v>305.28136766052711</v>
      </c>
      <c r="I60" s="18">
        <v>3</v>
      </c>
      <c r="L60" s="18"/>
      <c r="M60" s="18"/>
    </row>
  </sheetData>
  <phoneticPr fontId="3" type="noConversion"/>
  <pageMargins left="0.7" right="0.7" top="0.75" bottom="0.75" header="0.3" footer="0.3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O66"/>
  <sheetViews>
    <sheetView tabSelected="1" topLeftCell="U37" zoomScaleNormal="100" workbookViewId="0">
      <selection activeCell="AB57" sqref="AB57"/>
    </sheetView>
  </sheetViews>
  <sheetFormatPr defaultRowHeight="15"/>
  <cols>
    <col min="1" max="42" width="15.640625" customWidth="1"/>
  </cols>
  <sheetData>
    <row r="1" spans="1:41">
      <c r="A1" s="11" t="s">
        <v>0</v>
      </c>
      <c r="B1" s="1" t="s">
        <v>1634</v>
      </c>
      <c r="C1" s="1" t="s">
        <v>1635</v>
      </c>
      <c r="D1" s="11" t="s">
        <v>1636</v>
      </c>
      <c r="E1" s="11" t="s">
        <v>1637</v>
      </c>
      <c r="F1" s="11" t="s">
        <v>11</v>
      </c>
      <c r="G1" s="14" t="s">
        <v>1639</v>
      </c>
      <c r="H1" s="11" t="s">
        <v>1359</v>
      </c>
      <c r="I1" s="11" t="s">
        <v>1467</v>
      </c>
      <c r="J1" s="11" t="s">
        <v>1347</v>
      </c>
      <c r="K1" s="11" t="s">
        <v>1348</v>
      </c>
      <c r="L1" s="11" t="s">
        <v>1349</v>
      </c>
      <c r="M1" s="11" t="s">
        <v>1350</v>
      </c>
      <c r="N1" s="11" t="s">
        <v>1351</v>
      </c>
      <c r="O1" s="11" t="s">
        <v>1352</v>
      </c>
      <c r="P1" s="11" t="s">
        <v>1640</v>
      </c>
      <c r="Q1" s="14" t="s">
        <v>1472</v>
      </c>
      <c r="R1" s="14" t="s">
        <v>1473</v>
      </c>
      <c r="S1" s="14" t="s">
        <v>1639</v>
      </c>
      <c r="T1" s="11" t="s">
        <v>1641</v>
      </c>
      <c r="U1" s="11" t="s">
        <v>1642</v>
      </c>
      <c r="V1" s="11" t="s">
        <v>6</v>
      </c>
      <c r="W1" s="11" t="s">
        <v>8</v>
      </c>
      <c r="X1" s="11" t="s">
        <v>1468</v>
      </c>
      <c r="Y1" s="14" t="s">
        <v>1474</v>
      </c>
      <c r="Z1" s="14" t="s">
        <v>1475</v>
      </c>
      <c r="AA1" s="14" t="s">
        <v>1476</v>
      </c>
      <c r="AB1" s="14" t="s">
        <v>1477</v>
      </c>
      <c r="AC1" s="14" t="s">
        <v>1478</v>
      </c>
      <c r="AD1" s="13" t="s">
        <v>1479</v>
      </c>
      <c r="AE1" s="11" t="s">
        <v>1480</v>
      </c>
      <c r="AF1" s="11" t="s">
        <v>1481</v>
      </c>
      <c r="AG1" s="11" t="s">
        <v>1482</v>
      </c>
      <c r="AH1" s="14" t="s">
        <v>1483</v>
      </c>
      <c r="AI1" s="14" t="s">
        <v>1484</v>
      </c>
      <c r="AJ1" s="14" t="s">
        <v>1485</v>
      </c>
      <c r="AK1" s="14" t="s">
        <v>1486</v>
      </c>
      <c r="AL1" s="14" t="s">
        <v>1487</v>
      </c>
      <c r="AM1" s="14" t="s">
        <v>1488</v>
      </c>
      <c r="AN1" s="14" t="s">
        <v>1489</v>
      </c>
      <c r="AO1" s="14" t="s">
        <v>1490</v>
      </c>
    </row>
    <row r="2" spans="1:41">
      <c r="A2" s="12" t="s">
        <v>25</v>
      </c>
      <c r="B2" s="12">
        <v>11.52</v>
      </c>
      <c r="C2" s="12">
        <f t="shared" ref="C2:C33" si="0">LOG(B2)</f>
        <v>1.0614524790871933</v>
      </c>
      <c r="D2" s="12">
        <v>86</v>
      </c>
      <c r="E2" s="12">
        <f t="shared" ref="E2:E33" si="1">LOG(D2)</f>
        <v>1.9344984512435677</v>
      </c>
      <c r="F2" s="2">
        <v>-1.35</v>
      </c>
      <c r="G2" s="16">
        <f t="shared" ref="G2:G33" si="2">LOG(R2)</f>
        <v>2.7479969794615413</v>
      </c>
      <c r="H2" s="12">
        <v>65</v>
      </c>
      <c r="I2" s="12">
        <v>225099</v>
      </c>
      <c r="J2" s="12">
        <v>13</v>
      </c>
      <c r="K2" s="12">
        <v>26</v>
      </c>
      <c r="L2" s="12">
        <v>47.28</v>
      </c>
      <c r="M2" s="12">
        <v>-47</v>
      </c>
      <c r="N2" s="12">
        <v>-28</v>
      </c>
      <c r="O2" s="12">
        <v>-46.1</v>
      </c>
      <c r="P2" s="12" t="str">
        <f>INDEX(Useful!$A$1:$V$74, MATCH(A2, Useful!A:A, FALSE), 16)</f>
        <v>86 ± 6 ly</v>
      </c>
      <c r="Q2">
        <v>126</v>
      </c>
      <c r="R2" s="16">
        <f t="shared" ref="R2:R33" si="3">Q2/I2*1000000</f>
        <v>559.75370836831792</v>
      </c>
      <c r="S2" s="16">
        <f t="shared" ref="S2:S33" si="4">LOG(R2)</f>
        <v>2.7479969794615413</v>
      </c>
      <c r="T2" s="12"/>
      <c r="U2" s="12" t="str">
        <f>INDEX(Useful!$A$1:$V$74, MATCH(A2, Useful!A:A, FALSE), 11)</f>
        <v>15.8 ± 1.1kly(4.84 ± 0.34kpc)</v>
      </c>
      <c r="V2" s="12"/>
      <c r="W2" s="12" t="s">
        <v>33</v>
      </c>
      <c r="X2" s="12">
        <v>36.299999999999997</v>
      </c>
      <c r="Y2" t="s">
        <v>1574</v>
      </c>
      <c r="Z2" t="s">
        <v>25</v>
      </c>
      <c r="AA2" s="2">
        <v>-1950</v>
      </c>
      <c r="AB2" s="2">
        <v>17.5</v>
      </c>
      <c r="AC2">
        <v>0</v>
      </c>
      <c r="AD2" s="2" t="b">
        <v>0</v>
      </c>
      <c r="AE2" s="2">
        <v>15000</v>
      </c>
      <c r="AF2" t="b">
        <v>1</v>
      </c>
      <c r="AG2">
        <v>1</v>
      </c>
      <c r="AH2">
        <v>10</v>
      </c>
      <c r="AI2">
        <v>-1.35</v>
      </c>
      <c r="AJ2">
        <v>1000</v>
      </c>
      <c r="AK2">
        <v>1</v>
      </c>
      <c r="AL2">
        <v>1.0833299999999999</v>
      </c>
      <c r="AM2">
        <v>268280</v>
      </c>
      <c r="AN2">
        <v>575</v>
      </c>
      <c r="AO2">
        <v>0</v>
      </c>
    </row>
    <row r="3" spans="1:41">
      <c r="A3" s="12" t="s">
        <v>39</v>
      </c>
      <c r="B3" s="12">
        <v>13.06</v>
      </c>
      <c r="C3" s="12">
        <f t="shared" si="0"/>
        <v>1.1159431769390551</v>
      </c>
      <c r="D3" s="12">
        <v>60</v>
      </c>
      <c r="E3" s="12">
        <f t="shared" si="1"/>
        <v>1.7781512503836436</v>
      </c>
      <c r="F3" s="2">
        <v>-0.78</v>
      </c>
      <c r="G3" s="16">
        <f t="shared" si="2"/>
        <v>2.5724306720023362</v>
      </c>
      <c r="H3" s="12">
        <v>62</v>
      </c>
      <c r="I3" s="12">
        <v>104384</v>
      </c>
      <c r="J3" s="12">
        <v>0</v>
      </c>
      <c r="K3" s="12">
        <v>24</v>
      </c>
      <c r="L3" s="12">
        <v>5.67</v>
      </c>
      <c r="M3" s="12">
        <v>-72</v>
      </c>
      <c r="N3" s="12">
        <v>-4</v>
      </c>
      <c r="O3" s="12">
        <v>-52.6</v>
      </c>
      <c r="P3" s="12" t="str">
        <f>INDEX(Useful!$A$1:$V$74, MATCH(A3, Useful!A:A, FALSE), 16)</f>
        <v>60 ly</v>
      </c>
      <c r="Q3">
        <v>39</v>
      </c>
      <c r="R3" s="16">
        <f t="shared" si="3"/>
        <v>373.6204782342121</v>
      </c>
      <c r="S3" s="16">
        <f t="shared" si="4"/>
        <v>2.5724306720023362</v>
      </c>
      <c r="T3" s="12"/>
      <c r="U3" s="12" t="str">
        <f>INDEX(Useful!$A$1:$V$74, MATCH(A3, Useful!A:A, FALSE), 11)</f>
        <v>4.45 ± 0.01kpc(14,500 ± 32.6ly)</v>
      </c>
      <c r="V3" s="12"/>
      <c r="W3" s="12" t="s">
        <v>47</v>
      </c>
      <c r="X3" s="12">
        <v>43.8</v>
      </c>
      <c r="Y3" t="s">
        <v>1575</v>
      </c>
      <c r="Z3" t="s">
        <v>39</v>
      </c>
      <c r="AA3" s="2">
        <v>-1550</v>
      </c>
      <c r="AB3" s="2">
        <v>19</v>
      </c>
      <c r="AC3">
        <v>0</v>
      </c>
      <c r="AD3" s="2" t="b">
        <v>0</v>
      </c>
      <c r="AE3" s="2">
        <v>15000</v>
      </c>
      <c r="AF3" t="b">
        <v>1</v>
      </c>
      <c r="AG3">
        <v>1</v>
      </c>
      <c r="AH3">
        <v>10</v>
      </c>
      <c r="AI3">
        <v>-0.78</v>
      </c>
      <c r="AJ3">
        <v>1000</v>
      </c>
      <c r="AK3">
        <v>1</v>
      </c>
      <c r="AL3">
        <v>1.0333300000000001</v>
      </c>
      <c r="AM3">
        <v>118738</v>
      </c>
      <c r="AN3">
        <v>251</v>
      </c>
      <c r="AO3">
        <v>0</v>
      </c>
    </row>
    <row r="4" spans="1:41">
      <c r="A4" s="12" t="s">
        <v>53</v>
      </c>
      <c r="B4" s="12">
        <v>12.5</v>
      </c>
      <c r="C4" s="12">
        <f t="shared" si="0"/>
        <v>1.0969100130080565</v>
      </c>
      <c r="D4" s="12">
        <v>87.3</v>
      </c>
      <c r="E4" s="12">
        <f t="shared" si="1"/>
        <v>1.9410142437055697</v>
      </c>
      <c r="F4" s="2">
        <v>-1.65</v>
      </c>
      <c r="G4" s="16">
        <f t="shared" si="2"/>
        <v>3.1838913292600961</v>
      </c>
      <c r="H4" s="12">
        <v>21</v>
      </c>
      <c r="I4" s="12">
        <v>22918</v>
      </c>
      <c r="J4" s="12">
        <v>21</v>
      </c>
      <c r="K4" s="12">
        <v>33</v>
      </c>
      <c r="L4" s="12">
        <v>27.02</v>
      </c>
      <c r="M4" s="12">
        <v>0</v>
      </c>
      <c r="N4" s="12">
        <v>-49</v>
      </c>
      <c r="O4" s="12">
        <v>-23.7</v>
      </c>
      <c r="P4" s="12" t="str">
        <f>INDEX(Useful!$A$1:$V$74, MATCH(A4, Useful!A:A, FALSE), 16)</f>
        <v>87.3 ly</v>
      </c>
      <c r="Q4">
        <v>35</v>
      </c>
      <c r="R4" s="16">
        <f t="shared" si="3"/>
        <v>1527.1838729383019</v>
      </c>
      <c r="S4" s="16">
        <f t="shared" si="4"/>
        <v>3.1838913292600961</v>
      </c>
      <c r="T4" s="12"/>
      <c r="U4" s="12" t="str">
        <f>INDEX(Useful!$A$1:$V$74, MATCH(A4, Useful!A:A, FALSE), 11)</f>
        <v>55,000ly(17kpc)</v>
      </c>
      <c r="V4" s="12"/>
      <c r="W4" s="12" t="s">
        <v>61</v>
      </c>
      <c r="X4" s="12">
        <v>16</v>
      </c>
      <c r="Y4" t="s">
        <v>1576</v>
      </c>
      <c r="Z4" t="s">
        <v>53</v>
      </c>
      <c r="AA4" s="3">
        <v>-1800</v>
      </c>
      <c r="AB4" s="3">
        <v>19.5</v>
      </c>
      <c r="AC4" s="15">
        <v>0</v>
      </c>
      <c r="AD4" s="3" t="b">
        <v>0</v>
      </c>
      <c r="AE4" s="3">
        <v>15000</v>
      </c>
      <c r="AF4" s="15" t="b">
        <v>1</v>
      </c>
      <c r="AG4" s="15">
        <v>1</v>
      </c>
      <c r="AH4" s="15">
        <v>10</v>
      </c>
      <c r="AI4" s="15">
        <v>-1.5</v>
      </c>
      <c r="AJ4" s="15">
        <v>1000</v>
      </c>
      <c r="AK4" s="15">
        <v>1</v>
      </c>
      <c r="AL4" s="15">
        <v>0.35</v>
      </c>
      <c r="AM4" s="15">
        <v>24171</v>
      </c>
      <c r="AN4" s="15">
        <v>76</v>
      </c>
      <c r="AO4" s="15">
        <v>0</v>
      </c>
    </row>
    <row r="5" spans="1:41">
      <c r="A5" s="12" t="s">
        <v>67</v>
      </c>
      <c r="B5" s="12">
        <v>11.39</v>
      </c>
      <c r="C5" s="12">
        <f t="shared" si="0"/>
        <v>1.0565237240791003</v>
      </c>
      <c r="D5" s="12">
        <v>90</v>
      </c>
      <c r="E5" s="12">
        <f t="shared" si="1"/>
        <v>1.954242509439325</v>
      </c>
      <c r="F5" s="2">
        <v>-1.34</v>
      </c>
      <c r="G5" s="16">
        <f t="shared" si="2"/>
        <v>3.7497317856311043</v>
      </c>
      <c r="H5" s="12">
        <v>46</v>
      </c>
      <c r="I5" s="12">
        <v>37189</v>
      </c>
      <c r="J5" s="12">
        <v>13</v>
      </c>
      <c r="K5" s="12">
        <v>42</v>
      </c>
      <c r="L5" s="12">
        <v>11.62</v>
      </c>
      <c r="M5" s="12">
        <v>28</v>
      </c>
      <c r="N5" s="12">
        <v>22</v>
      </c>
      <c r="O5" s="12">
        <v>38.200000000000003</v>
      </c>
      <c r="P5" s="12" t="str">
        <f>INDEX(Useful!$A$1:$V$74, MATCH(A5, Useful!A:A, FALSE), 16)</f>
        <v>103.0pc(335.9ly)</v>
      </c>
      <c r="Q5">
        <v>209</v>
      </c>
      <c r="R5" s="16">
        <f t="shared" si="3"/>
        <v>5619.9413805157437</v>
      </c>
      <c r="S5" s="16">
        <f t="shared" si="4"/>
        <v>3.7497317856311043</v>
      </c>
      <c r="T5" s="12"/>
      <c r="U5" s="12" t="str">
        <f>INDEX(Useful!$A$1:$V$74, MATCH(A5, Useful!A:A, FALSE), 11)</f>
        <v>33.9kly(10.4kpc)</v>
      </c>
      <c r="V5" s="12"/>
      <c r="W5" s="12" t="s">
        <v>75</v>
      </c>
      <c r="X5" s="12">
        <v>18</v>
      </c>
      <c r="Y5" t="s">
        <v>1577</v>
      </c>
      <c r="Z5" t="s">
        <v>67</v>
      </c>
      <c r="AA5" s="2">
        <v>-1750</v>
      </c>
      <c r="AB5" s="2">
        <v>19</v>
      </c>
      <c r="AC5">
        <v>0</v>
      </c>
      <c r="AD5" s="2" t="b">
        <v>0</v>
      </c>
      <c r="AE5" s="2">
        <v>15000</v>
      </c>
      <c r="AF5" t="b">
        <v>1</v>
      </c>
      <c r="AG5">
        <v>1</v>
      </c>
      <c r="AH5">
        <v>10</v>
      </c>
      <c r="AI5">
        <v>-1.34</v>
      </c>
      <c r="AJ5">
        <v>1000</v>
      </c>
      <c r="AK5">
        <v>1</v>
      </c>
      <c r="AL5">
        <v>0.76666999999999996</v>
      </c>
      <c r="AM5">
        <v>38802</v>
      </c>
      <c r="AN5">
        <v>292</v>
      </c>
      <c r="AO5">
        <v>0</v>
      </c>
    </row>
    <row r="6" spans="1:41">
      <c r="A6" s="12" t="s">
        <v>81</v>
      </c>
      <c r="B6" s="12">
        <v>12.2</v>
      </c>
      <c r="C6" s="12">
        <f t="shared" si="0"/>
        <v>1.0863598306747482</v>
      </c>
      <c r="D6" s="12">
        <v>35</v>
      </c>
      <c r="E6" s="12">
        <f t="shared" si="1"/>
        <v>1.5440680443502757</v>
      </c>
      <c r="F6" s="2">
        <v>-1.07</v>
      </c>
      <c r="G6" s="16">
        <f t="shared" si="2"/>
        <v>3.1605219526258015</v>
      </c>
      <c r="H6" s="12">
        <v>25</v>
      </c>
      <c r="I6" s="12">
        <v>28331</v>
      </c>
      <c r="J6" s="12">
        <v>16</v>
      </c>
      <c r="K6" s="12">
        <v>23</v>
      </c>
      <c r="L6" s="12">
        <v>35.22</v>
      </c>
      <c r="M6" s="12">
        <v>-26</v>
      </c>
      <c r="N6" s="12">
        <v>-31</v>
      </c>
      <c r="O6" s="12">
        <v>-32.700000000000003</v>
      </c>
      <c r="P6" s="12" t="str">
        <f>INDEX(Useful!$A$1:$V$74, MATCH(A6, Useful!A:A, FALSE), 16)</f>
        <v>35light-years[citation needed]</v>
      </c>
      <c r="Q6">
        <v>41</v>
      </c>
      <c r="R6" s="16">
        <f t="shared" si="3"/>
        <v>1447.1780028943558</v>
      </c>
      <c r="S6" s="16">
        <f t="shared" si="4"/>
        <v>3.1605219526258015</v>
      </c>
      <c r="T6" s="12"/>
      <c r="U6" s="12" t="str">
        <f>INDEX(Useful!$A$1:$V$74, MATCH(A6, Useful!A:A, FALSE), 11)</f>
        <v>6.033kly(1.850kpc)</v>
      </c>
      <c r="V6" s="12"/>
      <c r="W6" s="12" t="s">
        <v>88</v>
      </c>
      <c r="X6" s="12">
        <v>26</v>
      </c>
      <c r="Y6" t="s">
        <v>1578</v>
      </c>
      <c r="Z6" t="s">
        <v>81</v>
      </c>
      <c r="AA6" s="2">
        <v>-2600</v>
      </c>
      <c r="AB6" s="2">
        <v>17</v>
      </c>
      <c r="AC6">
        <v>0</v>
      </c>
      <c r="AD6" s="2" t="b">
        <v>0</v>
      </c>
      <c r="AE6" s="2">
        <v>15000</v>
      </c>
      <c r="AF6" t="b">
        <v>1</v>
      </c>
      <c r="AG6">
        <v>1</v>
      </c>
      <c r="AH6">
        <v>10</v>
      </c>
      <c r="AI6">
        <v>-1.07</v>
      </c>
      <c r="AJ6">
        <v>1000</v>
      </c>
      <c r="AK6">
        <v>1</v>
      </c>
      <c r="AL6">
        <v>0.41666999999999998</v>
      </c>
      <c r="AM6">
        <v>39385</v>
      </c>
      <c r="AN6">
        <v>155</v>
      </c>
      <c r="AO6">
        <v>0</v>
      </c>
    </row>
    <row r="7" spans="1:41">
      <c r="A7" s="12" t="s">
        <v>94</v>
      </c>
      <c r="B7" s="12">
        <v>10.62</v>
      </c>
      <c r="C7" s="12">
        <f t="shared" si="0"/>
        <v>1.0261245167454502</v>
      </c>
      <c r="D7" s="12">
        <v>80</v>
      </c>
      <c r="E7" s="12">
        <f t="shared" si="1"/>
        <v>1.9030899869919435</v>
      </c>
      <c r="F7" s="2">
        <v>-1.1200000000000001</v>
      </c>
      <c r="G7" s="16">
        <f t="shared" si="2"/>
        <v>3.4536250686750933</v>
      </c>
      <c r="H7" s="12">
        <v>32</v>
      </c>
      <c r="I7" s="12">
        <v>36242</v>
      </c>
      <c r="J7" s="12">
        <v>15</v>
      </c>
      <c r="K7" s="12">
        <v>18</v>
      </c>
      <c r="L7" s="12">
        <v>33.22</v>
      </c>
      <c r="M7" s="12">
        <v>2</v>
      </c>
      <c r="N7" s="12">
        <v>4</v>
      </c>
      <c r="O7" s="12">
        <v>51.7</v>
      </c>
      <c r="P7" s="12" t="str">
        <f>INDEX(Useful!$A$1:$V$74, MATCH(A7, Useful!A:A, FALSE), 16)</f>
        <v>80 ly</v>
      </c>
      <c r="Q7">
        <v>103</v>
      </c>
      <c r="R7" s="16">
        <f t="shared" si="3"/>
        <v>2842.0065117819104</v>
      </c>
      <c r="S7" s="16">
        <f t="shared" si="4"/>
        <v>3.4536250686750933</v>
      </c>
      <c r="T7" s="12"/>
      <c r="U7" s="12" t="str">
        <f>INDEX(Useful!$A$1:$V$74, MATCH(A7, Useful!A:A, FALSE), 11)</f>
        <v>24.5kly(7.5kpc)</v>
      </c>
      <c r="V7" s="12"/>
      <c r="W7" s="12" t="s">
        <v>101</v>
      </c>
      <c r="X7" s="12">
        <v>23</v>
      </c>
      <c r="Y7" t="s">
        <v>1579</v>
      </c>
      <c r="Z7" t="s">
        <v>94</v>
      </c>
      <c r="AA7" s="2">
        <v>-1700</v>
      </c>
      <c r="AB7" s="2">
        <v>19</v>
      </c>
      <c r="AC7">
        <v>0</v>
      </c>
      <c r="AD7" s="2" t="b">
        <v>0</v>
      </c>
      <c r="AE7" s="2">
        <v>15000</v>
      </c>
      <c r="AF7" t="b">
        <v>1</v>
      </c>
      <c r="AG7">
        <v>1</v>
      </c>
      <c r="AH7">
        <v>10</v>
      </c>
      <c r="AI7">
        <v>-1.1200000000000001</v>
      </c>
      <c r="AJ7">
        <v>1000</v>
      </c>
      <c r="AK7">
        <v>1</v>
      </c>
      <c r="AL7">
        <v>0.53332999999999997</v>
      </c>
      <c r="AM7">
        <v>38368</v>
      </c>
      <c r="AN7">
        <v>139</v>
      </c>
      <c r="AO7">
        <v>0</v>
      </c>
    </row>
    <row r="8" spans="1:41">
      <c r="A8" s="12" t="s">
        <v>107</v>
      </c>
      <c r="B8" s="12">
        <v>12</v>
      </c>
      <c r="C8" s="12">
        <f t="shared" si="0"/>
        <v>1.0791812460476249</v>
      </c>
      <c r="D8" s="12">
        <v>45</v>
      </c>
      <c r="E8" s="12">
        <f t="shared" si="1"/>
        <v>1.6532125137753437</v>
      </c>
      <c r="F8" s="2">
        <v>-1.77</v>
      </c>
      <c r="G8" s="16">
        <f t="shared" si="2"/>
        <v>3.8247056782437534</v>
      </c>
      <c r="H8" s="12">
        <v>33</v>
      </c>
      <c r="I8" s="12">
        <v>5989</v>
      </c>
      <c r="J8" s="12">
        <v>17</v>
      </c>
      <c r="K8" s="12">
        <v>19</v>
      </c>
      <c r="L8" s="12">
        <v>11.78</v>
      </c>
      <c r="M8" s="12">
        <v>-18</v>
      </c>
      <c r="N8" s="12">
        <v>-30</v>
      </c>
      <c r="O8" s="12">
        <v>-58.5</v>
      </c>
      <c r="P8" s="12" t="str">
        <f>INDEX(Useful!$A$1:$V$74, MATCH(A8, Useful!A:A, FALSE), 16)</f>
        <v>45 ly</v>
      </c>
      <c r="Q8">
        <v>40</v>
      </c>
      <c r="R8" s="16">
        <f t="shared" si="3"/>
        <v>6678.9113374519948</v>
      </c>
      <c r="S8" s="16">
        <f t="shared" si="4"/>
        <v>3.8247056782437534</v>
      </c>
      <c r="T8" s="12"/>
      <c r="U8" s="12" t="str">
        <f>INDEX(Useful!$A$1:$V$74, MATCH(A8, Useful!A:A, FALSE), 11)</f>
        <v>25.8kly(7.9kpc)</v>
      </c>
      <c r="V8" s="12"/>
      <c r="W8" s="12" t="s">
        <v>114</v>
      </c>
      <c r="X8" s="12">
        <v>9.3000000000000007</v>
      </c>
      <c r="Y8" t="s">
        <v>1580</v>
      </c>
      <c r="Z8" t="s">
        <v>107</v>
      </c>
      <c r="AA8" s="2">
        <v>-2300</v>
      </c>
      <c r="AB8" s="2">
        <v>20</v>
      </c>
      <c r="AC8">
        <v>0</v>
      </c>
      <c r="AD8" s="2" t="b">
        <v>0</v>
      </c>
      <c r="AE8" s="2">
        <v>15000</v>
      </c>
      <c r="AF8" t="b">
        <v>1</v>
      </c>
      <c r="AG8">
        <v>1</v>
      </c>
      <c r="AH8">
        <v>10</v>
      </c>
      <c r="AI8">
        <v>-1.5</v>
      </c>
      <c r="AJ8">
        <v>1000</v>
      </c>
      <c r="AK8">
        <v>1</v>
      </c>
      <c r="AL8">
        <v>0.55000000000000004</v>
      </c>
      <c r="AM8">
        <v>106435</v>
      </c>
      <c r="AN8">
        <v>271</v>
      </c>
      <c r="AO8">
        <v>0</v>
      </c>
    </row>
    <row r="9" spans="1:41">
      <c r="A9" s="12" t="s">
        <v>120</v>
      </c>
      <c r="B9" s="12">
        <v>11.39</v>
      </c>
      <c r="C9" s="12">
        <f t="shared" si="0"/>
        <v>1.0565237240791003</v>
      </c>
      <c r="D9" s="12">
        <v>41.6</v>
      </c>
      <c r="E9" s="12">
        <f t="shared" si="1"/>
        <v>1.6190933306267428</v>
      </c>
      <c r="F9" s="2">
        <v>-1.25</v>
      </c>
      <c r="G9" s="16">
        <f t="shared" si="2"/>
        <v>2.0894956562483031</v>
      </c>
      <c r="H9" s="12">
        <v>26</v>
      </c>
      <c r="I9" s="12">
        <v>32551</v>
      </c>
      <c r="J9" s="12">
        <v>16</v>
      </c>
      <c r="K9" s="12">
        <v>57</v>
      </c>
      <c r="L9" s="12">
        <v>8.92</v>
      </c>
      <c r="M9" s="12">
        <v>-4</v>
      </c>
      <c r="N9" s="12">
        <v>-5</v>
      </c>
      <c r="O9" s="12">
        <v>-58.07</v>
      </c>
      <c r="P9" s="12" t="str">
        <f>INDEX(Useful!$A$1:$V$74, MATCH(A9, Useful!A:A, FALSE), 16)</f>
        <v>41.6 ly</v>
      </c>
      <c r="Q9">
        <v>4</v>
      </c>
      <c r="R9" s="16">
        <f t="shared" si="3"/>
        <v>122.8840895825013</v>
      </c>
      <c r="S9" s="16">
        <f t="shared" si="4"/>
        <v>2.0894956562483031</v>
      </c>
      <c r="T9" s="12"/>
      <c r="U9" s="12" t="str">
        <f>INDEX(Useful!$A$1:$V$74, MATCH(A9, Useful!A:A, FALSE), 11)</f>
        <v>14.3kly(4.4kpc)</v>
      </c>
      <c r="V9" s="12"/>
      <c r="W9" s="12" t="s">
        <v>127</v>
      </c>
      <c r="X9" s="12">
        <v>20</v>
      </c>
      <c r="Y9" t="s">
        <v>1630</v>
      </c>
      <c r="Z9" t="s">
        <v>120</v>
      </c>
      <c r="AA9" s="2">
        <v>-2000</v>
      </c>
      <c r="AB9" s="2">
        <v>19</v>
      </c>
      <c r="AC9">
        <v>3</v>
      </c>
      <c r="AD9" s="2" t="b">
        <v>0</v>
      </c>
      <c r="AE9" s="2">
        <v>15000</v>
      </c>
      <c r="AF9" t="b">
        <v>1</v>
      </c>
      <c r="AG9">
        <v>1</v>
      </c>
      <c r="AH9">
        <v>10</v>
      </c>
      <c r="AI9">
        <v>-1.25</v>
      </c>
      <c r="AJ9">
        <v>1000</v>
      </c>
      <c r="AK9">
        <v>1</v>
      </c>
      <c r="AL9">
        <v>0.43332999999999999</v>
      </c>
      <c r="AM9">
        <v>38291</v>
      </c>
      <c r="AN9">
        <v>89</v>
      </c>
      <c r="AO9">
        <v>30</v>
      </c>
    </row>
    <row r="10" spans="1:41">
      <c r="A10" s="12" t="s">
        <v>132</v>
      </c>
      <c r="B10" s="12">
        <v>13.8</v>
      </c>
      <c r="C10" s="12">
        <f t="shared" si="0"/>
        <v>1.1398790864012365</v>
      </c>
      <c r="D10" s="12">
        <v>37.200000000000003</v>
      </c>
      <c r="E10" s="12">
        <f t="shared" si="1"/>
        <v>1.5705429398818975</v>
      </c>
      <c r="F10" s="2">
        <v>-1.1399999999999999</v>
      </c>
      <c r="G10" s="16">
        <f t="shared" si="2"/>
        <v>1.9163898948376894</v>
      </c>
      <c r="H10" s="12">
        <v>21</v>
      </c>
      <c r="I10" s="12">
        <v>24246</v>
      </c>
      <c r="J10" s="12">
        <v>16</v>
      </c>
      <c r="K10" s="12">
        <v>47</v>
      </c>
      <c r="L10" s="12">
        <v>14.18</v>
      </c>
      <c r="M10" s="12">
        <v>-1</v>
      </c>
      <c r="N10" s="12">
        <v>-56</v>
      </c>
      <c r="O10" s="12">
        <v>-54.7</v>
      </c>
      <c r="P10" s="12" t="str">
        <f>INDEX(Useful!$A$1:$V$74, MATCH(A10, Useful!A:A, FALSE), 16)</f>
        <v>37.2 ly[NB 1]</v>
      </c>
      <c r="Q10">
        <v>2</v>
      </c>
      <c r="R10" s="16">
        <f t="shared" si="3"/>
        <v>82.487833044625916</v>
      </c>
      <c r="S10" s="16">
        <f t="shared" si="4"/>
        <v>1.9163898948376894</v>
      </c>
      <c r="T10" s="12"/>
      <c r="U10" s="12" t="str">
        <f>INDEX(Useful!$A$1:$V$74, MATCH(A10, Useful!A:A, FALSE), 11)</f>
        <v>16.44 ± 0.16kly(5.04 ± 0.05kpc)</v>
      </c>
      <c r="V10" s="12"/>
      <c r="W10" s="12" t="s">
        <v>61</v>
      </c>
      <c r="X10" s="12">
        <v>16</v>
      </c>
      <c r="Y10" t="s">
        <v>1582</v>
      </c>
      <c r="Z10" t="s">
        <v>132</v>
      </c>
      <c r="AA10" s="2">
        <v>-1820</v>
      </c>
      <c r="AB10" s="2">
        <v>19</v>
      </c>
      <c r="AC10">
        <v>0</v>
      </c>
      <c r="AD10" s="2" t="b">
        <v>0</v>
      </c>
      <c r="AE10" s="2">
        <v>15000</v>
      </c>
      <c r="AF10" t="b">
        <v>1</v>
      </c>
      <c r="AG10">
        <v>1</v>
      </c>
      <c r="AH10">
        <v>10</v>
      </c>
      <c r="AI10">
        <v>-1.1399999999999999</v>
      </c>
      <c r="AJ10">
        <v>1000</v>
      </c>
      <c r="AK10">
        <v>1</v>
      </c>
      <c r="AL10">
        <v>0.35</v>
      </c>
      <c r="AM10">
        <v>27043</v>
      </c>
      <c r="AN10">
        <v>53</v>
      </c>
      <c r="AO10">
        <v>0</v>
      </c>
    </row>
    <row r="11" spans="1:41">
      <c r="A11" s="12" t="s">
        <v>143</v>
      </c>
      <c r="B11" s="12">
        <v>11.65</v>
      </c>
      <c r="C11" s="12">
        <f t="shared" si="0"/>
        <v>1.0663259253620379</v>
      </c>
      <c r="D11" s="12">
        <v>84</v>
      </c>
      <c r="E11" s="12">
        <f t="shared" si="1"/>
        <v>1.9242792860618816</v>
      </c>
      <c r="F11" s="2">
        <v>-1.33</v>
      </c>
      <c r="G11" s="16">
        <f t="shared" si="2"/>
        <v>2.5115809078320992</v>
      </c>
      <c r="H11" s="12">
        <v>39</v>
      </c>
      <c r="I11" s="12">
        <v>46186</v>
      </c>
      <c r="J11" s="12">
        <v>16</v>
      </c>
      <c r="K11" s="12">
        <v>41</v>
      </c>
      <c r="L11" s="12">
        <v>41.24</v>
      </c>
      <c r="M11" s="12">
        <v>36</v>
      </c>
      <c r="N11" s="12">
        <v>27</v>
      </c>
      <c r="O11" s="12">
        <v>35.5</v>
      </c>
      <c r="P11" s="12" t="str">
        <f>INDEX(Useful!$A$1:$V$74, MATCH(A11, Useful!A:A, FALSE), 16)</f>
        <v>84 ly</v>
      </c>
      <c r="Q11">
        <v>15</v>
      </c>
      <c r="R11" s="16">
        <f t="shared" si="3"/>
        <v>324.77374096046418</v>
      </c>
      <c r="S11" s="16">
        <f t="shared" si="4"/>
        <v>2.5115809078320992</v>
      </c>
      <c r="T11" s="12"/>
      <c r="U11" s="12" t="str">
        <f>INDEX(Useful!$A$1:$V$74, MATCH(A11, Useful!A:A, FALSE), 11)</f>
        <v>22.2kly(6.8kpc)</v>
      </c>
      <c r="V11" s="12"/>
      <c r="W11" s="12" t="s">
        <v>150</v>
      </c>
      <c r="X11" s="12">
        <v>20</v>
      </c>
      <c r="Y11" t="s">
        <v>1583</v>
      </c>
      <c r="Z11" t="s">
        <v>143</v>
      </c>
      <c r="AA11" s="2">
        <v>-1700</v>
      </c>
      <c r="AB11" s="2">
        <v>18.5</v>
      </c>
      <c r="AC11">
        <v>0</v>
      </c>
      <c r="AD11" s="2" t="b">
        <v>0</v>
      </c>
      <c r="AE11" s="2">
        <v>15000</v>
      </c>
      <c r="AF11" t="b">
        <v>1</v>
      </c>
      <c r="AG11">
        <v>1</v>
      </c>
      <c r="AH11">
        <v>10</v>
      </c>
      <c r="AI11">
        <v>-1.33</v>
      </c>
      <c r="AJ11">
        <v>1000</v>
      </c>
      <c r="AK11">
        <v>1</v>
      </c>
      <c r="AL11">
        <v>0.65</v>
      </c>
      <c r="AM11">
        <v>48756</v>
      </c>
      <c r="AN11">
        <v>100</v>
      </c>
      <c r="AO11">
        <v>0</v>
      </c>
    </row>
    <row r="12" spans="1:41">
      <c r="A12" s="12" t="s">
        <v>167</v>
      </c>
      <c r="B12" s="12">
        <v>12</v>
      </c>
      <c r="C12" s="12">
        <f t="shared" si="0"/>
        <v>1.0791812460476249</v>
      </c>
      <c r="D12" s="12">
        <v>88</v>
      </c>
      <c r="E12" s="12">
        <f t="shared" si="1"/>
        <v>1.9444826721501687</v>
      </c>
      <c r="F12" s="2">
        <v>-2.37</v>
      </c>
      <c r="G12" s="16">
        <f t="shared" si="2"/>
        <v>3.6016825080517822</v>
      </c>
      <c r="H12" s="12">
        <v>35</v>
      </c>
      <c r="I12" s="12">
        <v>28775</v>
      </c>
      <c r="J12" s="12">
        <v>21</v>
      </c>
      <c r="K12" s="12">
        <v>29</v>
      </c>
      <c r="L12" s="12">
        <v>58.33</v>
      </c>
      <c r="M12" s="12">
        <v>12</v>
      </c>
      <c r="N12" s="12">
        <v>10</v>
      </c>
      <c r="O12" s="12">
        <v>1.2</v>
      </c>
      <c r="P12" s="12" t="str">
        <f>INDEX(Useful!$A$1:$V$74, MATCH(A12, Useful!A:A, FALSE), 16)</f>
        <v>~88 ly</v>
      </c>
      <c r="Q12">
        <v>115</v>
      </c>
      <c r="R12" s="16">
        <f t="shared" si="3"/>
        <v>3996.524761077324</v>
      </c>
      <c r="S12" s="16">
        <f t="shared" si="4"/>
        <v>3.6016825080517822</v>
      </c>
      <c r="T12" s="12"/>
      <c r="U12" s="12" t="str">
        <f>INDEX(Useful!$A$1:$V$74, MATCH(A12, Useful!A:A, FALSE), 11)</f>
        <v>35.69 ± 0.43kly(10.944 ± 0.131kpc)</v>
      </c>
      <c r="V12" s="12"/>
      <c r="W12" s="12" t="s">
        <v>75</v>
      </c>
      <c r="X12" s="12">
        <v>18</v>
      </c>
      <c r="Y12" t="s">
        <v>1584</v>
      </c>
      <c r="Z12" t="s">
        <v>167</v>
      </c>
      <c r="AA12" s="2">
        <v>-1800</v>
      </c>
      <c r="AB12" s="2">
        <v>19.5</v>
      </c>
      <c r="AC12">
        <v>0</v>
      </c>
      <c r="AD12" s="2" t="b">
        <v>0</v>
      </c>
      <c r="AE12" s="2">
        <v>15000</v>
      </c>
      <c r="AF12" t="b">
        <v>1</v>
      </c>
      <c r="AG12">
        <v>1</v>
      </c>
      <c r="AH12">
        <v>10</v>
      </c>
      <c r="AI12">
        <v>-1.5</v>
      </c>
      <c r="AJ12">
        <v>1000</v>
      </c>
      <c r="AK12">
        <v>1</v>
      </c>
      <c r="AL12">
        <v>0.58333000000000002</v>
      </c>
      <c r="AM12">
        <v>33424</v>
      </c>
      <c r="AN12">
        <v>198</v>
      </c>
      <c r="AO12">
        <v>0</v>
      </c>
    </row>
    <row r="13" spans="1:41">
      <c r="A13" s="12" t="s">
        <v>179</v>
      </c>
      <c r="B13" s="12">
        <v>11.9</v>
      </c>
      <c r="C13" s="12">
        <f t="shared" si="0"/>
        <v>1.0755469613925308</v>
      </c>
      <c r="D13" s="12">
        <v>70</v>
      </c>
      <c r="E13" s="12">
        <f t="shared" si="1"/>
        <v>1.8450980400142569</v>
      </c>
      <c r="F13" s="2">
        <v>-1.53</v>
      </c>
      <c r="G13" s="16">
        <f t="shared" si="2"/>
        <v>2.9761463092486502</v>
      </c>
      <c r="H13" s="12">
        <v>9</v>
      </c>
      <c r="I13" s="12">
        <v>13734</v>
      </c>
      <c r="J13" s="12">
        <v>17</v>
      </c>
      <c r="K13" s="12">
        <v>2</v>
      </c>
      <c r="L13" s="12">
        <v>37.69</v>
      </c>
      <c r="M13" s="12">
        <v>-26</v>
      </c>
      <c r="N13" s="12">
        <v>-16</v>
      </c>
      <c r="O13" s="12">
        <v>-4.5999999999999996</v>
      </c>
      <c r="P13" s="12" t="str">
        <f>INDEX(Useful!$A$1:$V$74, MATCH(A13, Useful!A:A, FALSE), 16)</f>
        <v>70 ly</v>
      </c>
      <c r="Q13">
        <v>13</v>
      </c>
      <c r="R13" s="16">
        <f t="shared" si="3"/>
        <v>946.55599242755216</v>
      </c>
      <c r="S13" s="16">
        <f t="shared" si="4"/>
        <v>2.9761463092486502</v>
      </c>
      <c r="T13" s="12"/>
      <c r="U13" s="12" t="str">
        <f>INDEX(Useful!$A$1:$V$74, MATCH(A13, Useful!A:A, FALSE), 11)</f>
        <v>28.7kly(8.8kpc)</v>
      </c>
      <c r="V13" s="12"/>
      <c r="W13" s="12" t="s">
        <v>185</v>
      </c>
      <c r="X13" s="12">
        <v>17</v>
      </c>
      <c r="Y13" t="s">
        <v>1585</v>
      </c>
      <c r="Z13" t="s">
        <v>179</v>
      </c>
      <c r="AA13" s="2">
        <v>-2400</v>
      </c>
      <c r="AB13" s="2">
        <v>20</v>
      </c>
      <c r="AC13">
        <v>0</v>
      </c>
      <c r="AD13" s="2" t="b">
        <v>0</v>
      </c>
      <c r="AE13" s="2">
        <v>15000</v>
      </c>
      <c r="AF13" t="b">
        <v>1</v>
      </c>
      <c r="AG13">
        <v>1</v>
      </c>
      <c r="AH13">
        <v>10</v>
      </c>
      <c r="AI13">
        <v>-1.5</v>
      </c>
      <c r="AJ13">
        <v>1000</v>
      </c>
      <c r="AK13">
        <v>1</v>
      </c>
      <c r="AL13">
        <v>0.15</v>
      </c>
      <c r="AM13">
        <v>23430</v>
      </c>
      <c r="AN13">
        <v>62</v>
      </c>
      <c r="AO13">
        <v>0</v>
      </c>
    </row>
    <row r="14" spans="1:41">
      <c r="A14" s="12" t="s">
        <v>191</v>
      </c>
      <c r="B14" s="12">
        <v>12</v>
      </c>
      <c r="C14" s="12">
        <f t="shared" si="0"/>
        <v>1.0791812460476249</v>
      </c>
      <c r="D14" s="12">
        <v>50</v>
      </c>
      <c r="E14" s="12">
        <f t="shared" si="1"/>
        <v>1.6989700043360187</v>
      </c>
      <c r="F14" s="2">
        <v>-1.49</v>
      </c>
      <c r="G14" s="16">
        <f t="shared" si="2"/>
        <v>3.0421946235456598</v>
      </c>
      <c r="H14" s="12">
        <v>20</v>
      </c>
      <c r="I14" s="12">
        <v>26315</v>
      </c>
      <c r="J14" s="12">
        <v>18</v>
      </c>
      <c r="K14" s="12">
        <v>36</v>
      </c>
      <c r="L14" s="12">
        <v>23.94</v>
      </c>
      <c r="M14" s="12">
        <v>-23</v>
      </c>
      <c r="N14" s="12">
        <v>-54</v>
      </c>
      <c r="O14" s="12">
        <v>-17.100000000000001</v>
      </c>
      <c r="P14" s="12" t="str">
        <f>INDEX(Useful!$A$1:$V$74, MATCH(A14, Useful!A:A, FALSE), 16)</f>
        <v>50 ± 5 ly</v>
      </c>
      <c r="Q14">
        <v>29</v>
      </c>
      <c r="R14" s="16">
        <f t="shared" si="3"/>
        <v>1102.0330609918296</v>
      </c>
      <c r="S14" s="16">
        <f t="shared" si="4"/>
        <v>3.0421946235456598</v>
      </c>
      <c r="T14" s="12"/>
      <c r="U14" s="12" t="str">
        <f>INDEX(Useful!$A$1:$V$74, MATCH(A14, Useful!A:A, FALSE), 11)</f>
        <v>10.6 ± 1.0kly(3 ± 0.3kpc)</v>
      </c>
      <c r="V14" s="12"/>
      <c r="W14" s="12" t="s">
        <v>198</v>
      </c>
      <c r="X14" s="12">
        <v>32</v>
      </c>
      <c r="Y14" t="s">
        <v>1586</v>
      </c>
      <c r="Z14" t="s">
        <v>191</v>
      </c>
      <c r="AA14" s="2">
        <v>-2300</v>
      </c>
      <c r="AB14" s="2">
        <v>18</v>
      </c>
      <c r="AC14">
        <v>0</v>
      </c>
      <c r="AD14" s="2" t="b">
        <v>0</v>
      </c>
      <c r="AE14" s="2">
        <v>15000</v>
      </c>
      <c r="AF14" t="b">
        <v>1</v>
      </c>
      <c r="AG14">
        <v>1</v>
      </c>
      <c r="AH14">
        <v>10</v>
      </c>
      <c r="AI14">
        <v>-1.49</v>
      </c>
      <c r="AJ14">
        <v>1000</v>
      </c>
      <c r="AK14">
        <v>1</v>
      </c>
      <c r="AL14">
        <v>0.33333000000000002</v>
      </c>
      <c r="AM14">
        <v>99266</v>
      </c>
      <c r="AN14">
        <v>246</v>
      </c>
      <c r="AO14">
        <v>0</v>
      </c>
    </row>
    <row r="15" spans="1:41">
      <c r="A15" s="12" t="s">
        <v>204</v>
      </c>
      <c r="B15" s="12">
        <v>12</v>
      </c>
      <c r="C15" s="12">
        <f t="shared" si="0"/>
        <v>1.0791812460476249</v>
      </c>
      <c r="D15" s="12">
        <v>30</v>
      </c>
      <c r="E15" s="12">
        <f t="shared" si="1"/>
        <v>1.4771212547196624</v>
      </c>
      <c r="F15" s="2">
        <v>-1.32</v>
      </c>
      <c r="G15" s="16">
        <f t="shared" si="2"/>
        <v>3.759118086452645</v>
      </c>
      <c r="H15" s="12">
        <v>7</v>
      </c>
      <c r="I15" s="12">
        <v>2612</v>
      </c>
      <c r="J15" s="12">
        <v>18</v>
      </c>
      <c r="K15" s="12">
        <v>24</v>
      </c>
      <c r="L15" s="12">
        <v>32.89</v>
      </c>
      <c r="M15" s="12">
        <v>-24</v>
      </c>
      <c r="N15" s="12">
        <v>-52</v>
      </c>
      <c r="O15" s="12">
        <v>-11.4</v>
      </c>
      <c r="P15" s="12" t="str">
        <f>INDEX(Useful!$A$1:$V$74, MATCH(A15, Useful!A:A, FALSE), 16)</f>
        <v>30 ly</v>
      </c>
      <c r="Q15">
        <v>15</v>
      </c>
      <c r="R15" s="16">
        <f t="shared" si="3"/>
        <v>5742.725880551302</v>
      </c>
      <c r="S15" s="16">
        <f t="shared" si="4"/>
        <v>3.759118086452645</v>
      </c>
      <c r="T15" s="12"/>
      <c r="U15" s="12" t="str">
        <f>INDEX(Useful!$A$1:$V$74, MATCH(A15, Useful!A:A, FALSE), 11)</f>
        <v>18.26 ± 0.98kly(5.6 ± 0.3kpc)</v>
      </c>
      <c r="V15" s="12"/>
      <c r="W15" s="12" t="s">
        <v>209</v>
      </c>
      <c r="X15" s="12">
        <v>11.2</v>
      </c>
      <c r="Y15" t="s">
        <v>1587</v>
      </c>
      <c r="Z15" t="s">
        <v>204</v>
      </c>
      <c r="AA15" s="2">
        <v>-2500</v>
      </c>
      <c r="AB15" s="2">
        <v>19</v>
      </c>
      <c r="AC15">
        <v>0</v>
      </c>
      <c r="AD15" s="2" t="b">
        <v>0</v>
      </c>
      <c r="AE15" s="2">
        <v>15000</v>
      </c>
      <c r="AF15" t="b">
        <v>1</v>
      </c>
      <c r="AG15">
        <v>1</v>
      </c>
      <c r="AH15">
        <v>10</v>
      </c>
      <c r="AI15">
        <v>-1.32</v>
      </c>
      <c r="AJ15">
        <v>1000</v>
      </c>
      <c r="AK15">
        <v>1</v>
      </c>
      <c r="AL15">
        <v>0.11667</v>
      </c>
      <c r="AM15">
        <v>15376</v>
      </c>
      <c r="AN15">
        <v>69</v>
      </c>
      <c r="AO15">
        <v>0</v>
      </c>
    </row>
    <row r="16" spans="1:41">
      <c r="A16" s="12" t="s">
        <v>214</v>
      </c>
      <c r="B16" s="12">
        <v>12.93</v>
      </c>
      <c r="C16" s="12">
        <f t="shared" si="0"/>
        <v>1.1115985248803941</v>
      </c>
      <c r="D16" s="12">
        <v>47</v>
      </c>
      <c r="E16" s="12">
        <f t="shared" si="1"/>
        <v>1.6720978579357175</v>
      </c>
      <c r="F16" s="2">
        <v>-2.27</v>
      </c>
      <c r="G16" s="16">
        <f t="shared" si="2"/>
        <v>2.7183417893640027</v>
      </c>
      <c r="H16" s="12">
        <v>17</v>
      </c>
      <c r="I16" s="12">
        <v>15302</v>
      </c>
      <c r="J16" s="12">
        <v>21</v>
      </c>
      <c r="K16" s="12">
        <v>40</v>
      </c>
      <c r="L16" s="12">
        <v>22.12</v>
      </c>
      <c r="M16" s="12">
        <v>-23</v>
      </c>
      <c r="N16" s="12">
        <v>-10</v>
      </c>
      <c r="O16" s="12">
        <v>-47.5</v>
      </c>
      <c r="P16" s="12">
        <f>INDEX(Useful!$A$1:$V$74, MATCH(A16, Useful!A:A, FALSE), 16)</f>
        <v>0</v>
      </c>
      <c r="Q16">
        <v>8</v>
      </c>
      <c r="R16" s="16">
        <f t="shared" si="3"/>
        <v>522.80747614690893</v>
      </c>
      <c r="S16" s="16">
        <f t="shared" si="4"/>
        <v>2.7183417893640027</v>
      </c>
      <c r="T16" s="12">
        <f>27140 * X16 / 60 * PI() / 180 / 2</f>
        <v>47.368235899126105</v>
      </c>
      <c r="U16" s="12" t="str">
        <f>INDEX(Useful!$A$1:$V$74, MATCH(A16, Useful!A:A, FALSE), 11)</f>
        <v>27.14 ± 0.65kly(8.3 ± 0.20kpc)</v>
      </c>
      <c r="V16" s="12"/>
      <c r="W16" s="12" t="s">
        <v>221</v>
      </c>
      <c r="X16" s="12">
        <v>12</v>
      </c>
      <c r="Y16" t="s">
        <v>1588</v>
      </c>
      <c r="Z16" t="s">
        <v>214</v>
      </c>
      <c r="AA16" s="2">
        <v>-1750</v>
      </c>
      <c r="AB16" s="2">
        <v>19</v>
      </c>
      <c r="AC16">
        <v>0</v>
      </c>
      <c r="AD16" s="2" t="b">
        <v>0</v>
      </c>
      <c r="AE16" s="2">
        <v>15000</v>
      </c>
      <c r="AF16" t="b">
        <v>1</v>
      </c>
      <c r="AG16">
        <v>1</v>
      </c>
      <c r="AH16">
        <v>10</v>
      </c>
      <c r="AI16">
        <v>-1.5</v>
      </c>
      <c r="AJ16">
        <v>1000</v>
      </c>
      <c r="AK16">
        <v>1</v>
      </c>
      <c r="AL16">
        <v>0.28333000000000003</v>
      </c>
      <c r="AM16">
        <v>15919</v>
      </c>
      <c r="AN16">
        <v>24</v>
      </c>
      <c r="AO16">
        <v>0</v>
      </c>
    </row>
    <row r="17" spans="1:41">
      <c r="A17" s="12" t="s">
        <v>226</v>
      </c>
      <c r="B17" s="12">
        <v>12.67</v>
      </c>
      <c r="C17" s="12">
        <f t="shared" si="0"/>
        <v>1.1027766148834413</v>
      </c>
      <c r="D17" s="12">
        <v>110</v>
      </c>
      <c r="E17" s="12">
        <f t="shared" si="1"/>
        <v>2.0413926851582249</v>
      </c>
      <c r="F17" s="2">
        <v>-1.86</v>
      </c>
      <c r="G17" s="16">
        <f t="shared" si="2"/>
        <v>3.5012811307666163</v>
      </c>
      <c r="H17" s="12">
        <v>30</v>
      </c>
      <c r="I17" s="12">
        <v>17026</v>
      </c>
      <c r="J17" s="12">
        <v>13</v>
      </c>
      <c r="K17" s="12">
        <v>12</v>
      </c>
      <c r="L17" s="12">
        <v>55.25</v>
      </c>
      <c r="M17" s="12">
        <v>18</v>
      </c>
      <c r="N17" s="12">
        <v>10</v>
      </c>
      <c r="O17" s="12">
        <v>5.4</v>
      </c>
      <c r="P17" s="12">
        <f>INDEX(Useful!$A$1:$V$74, MATCH(A17, Useful!A:A, FALSE), 16)</f>
        <v>0</v>
      </c>
      <c r="Q17">
        <v>54</v>
      </c>
      <c r="R17" s="16">
        <f t="shared" si="3"/>
        <v>3171.6198754845532</v>
      </c>
      <c r="S17" s="16">
        <f t="shared" si="4"/>
        <v>3.5012811307666163</v>
      </c>
      <c r="T17" s="12">
        <f>58000 * X17 / 60 * PI() / 180 / 2</f>
        <v>109.66485466697702</v>
      </c>
      <c r="U17" s="12" t="str">
        <f>INDEX(Useful!$A$1:$V$74, MATCH(A17, Useful!A:A, FALSE), 11)</f>
        <v>58×10^3ly(18kpc)</v>
      </c>
      <c r="V17" s="12"/>
      <c r="W17" s="12" t="s">
        <v>232</v>
      </c>
      <c r="X17" s="12">
        <v>13</v>
      </c>
      <c r="Y17" t="s">
        <v>1589</v>
      </c>
      <c r="Z17" t="s">
        <v>226</v>
      </c>
      <c r="AA17" s="2">
        <v>-1850</v>
      </c>
      <c r="AB17" s="2">
        <v>20</v>
      </c>
      <c r="AC17">
        <v>0</v>
      </c>
      <c r="AD17" s="2" t="b">
        <v>0</v>
      </c>
      <c r="AE17" s="2">
        <v>15000</v>
      </c>
      <c r="AF17" t="b">
        <v>1</v>
      </c>
      <c r="AG17">
        <v>1</v>
      </c>
      <c r="AH17">
        <v>10</v>
      </c>
      <c r="AI17">
        <v>-1.5</v>
      </c>
      <c r="AJ17">
        <v>1000</v>
      </c>
      <c r="AK17">
        <v>1</v>
      </c>
      <c r="AL17">
        <v>0.5</v>
      </c>
      <c r="AM17">
        <v>17800</v>
      </c>
      <c r="AN17">
        <v>89</v>
      </c>
      <c r="AO17">
        <v>0</v>
      </c>
    </row>
    <row r="18" spans="1:41">
      <c r="A18" s="12" t="s">
        <v>237</v>
      </c>
      <c r="B18" s="12">
        <v>12.3</v>
      </c>
      <c r="C18" s="12">
        <f t="shared" si="0"/>
        <v>1.0899051114393981</v>
      </c>
      <c r="D18" s="12">
        <v>48</v>
      </c>
      <c r="E18" s="12">
        <f t="shared" si="1"/>
        <v>1.6812412373755872</v>
      </c>
      <c r="F18" s="2">
        <v>-1.94</v>
      </c>
      <c r="G18" s="16">
        <f t="shared" si="2"/>
        <v>2.6220826067285405</v>
      </c>
      <c r="H18" s="12">
        <v>24</v>
      </c>
      <c r="I18" s="12">
        <v>33423</v>
      </c>
      <c r="J18" s="12">
        <v>19</v>
      </c>
      <c r="K18" s="12">
        <v>39</v>
      </c>
      <c r="L18" s="12">
        <v>59.71</v>
      </c>
      <c r="M18" s="12">
        <v>-30</v>
      </c>
      <c r="N18" s="12">
        <v>-57</v>
      </c>
      <c r="O18" s="12">
        <v>-53.1</v>
      </c>
      <c r="P18" s="12" t="str">
        <f>INDEX(Useful!$A$1:$V$74, MATCH(A18, Useful!A:A, FALSE), 16)</f>
        <v>48 ly</v>
      </c>
      <c r="Q18">
        <v>14</v>
      </c>
      <c r="R18" s="16">
        <f t="shared" si="3"/>
        <v>418.87323100858686</v>
      </c>
      <c r="S18" s="16">
        <f t="shared" si="4"/>
        <v>2.6220826067285405</v>
      </c>
      <c r="T18" s="12"/>
      <c r="U18" s="12" t="str">
        <f>INDEX(Useful!$A$1:$V$74, MATCH(A18, Useful!A:A, FALSE), 11)</f>
        <v>17.6kly(5.4kpc)</v>
      </c>
      <c r="V18" s="12"/>
      <c r="W18" s="12" t="s">
        <v>244</v>
      </c>
      <c r="X18" s="12">
        <v>19</v>
      </c>
      <c r="Y18" t="s">
        <v>1590</v>
      </c>
      <c r="Z18" t="s">
        <v>237</v>
      </c>
      <c r="AA18" s="2">
        <v>-2000</v>
      </c>
      <c r="AB18" s="2">
        <v>18</v>
      </c>
      <c r="AC18">
        <v>0</v>
      </c>
      <c r="AD18" s="2" t="b">
        <v>0</v>
      </c>
      <c r="AE18" s="2">
        <v>15000</v>
      </c>
      <c r="AF18" t="b">
        <v>1</v>
      </c>
      <c r="AG18">
        <v>1</v>
      </c>
      <c r="AH18">
        <v>10</v>
      </c>
      <c r="AI18">
        <v>-1.5</v>
      </c>
      <c r="AJ18">
        <v>1000</v>
      </c>
      <c r="AK18">
        <v>1</v>
      </c>
      <c r="AL18">
        <v>0.4</v>
      </c>
      <c r="AM18">
        <v>38884</v>
      </c>
      <c r="AN18">
        <v>46</v>
      </c>
      <c r="AO18">
        <v>0</v>
      </c>
    </row>
    <row r="19" spans="1:41">
      <c r="A19" s="12" t="s">
        <v>250</v>
      </c>
      <c r="B19" s="12">
        <v>13.7</v>
      </c>
      <c r="C19" s="12">
        <f t="shared" si="0"/>
        <v>1.1367205671564067</v>
      </c>
      <c r="D19" s="12">
        <v>42</v>
      </c>
      <c r="E19" s="12">
        <f t="shared" si="1"/>
        <v>1.6232492903979006</v>
      </c>
      <c r="F19" s="2">
        <v>-2</v>
      </c>
      <c r="G19" s="16">
        <f t="shared" si="2"/>
        <v>2.6200150122564723</v>
      </c>
      <c r="H19" s="12">
        <v>9</v>
      </c>
      <c r="I19" s="12">
        <v>9595</v>
      </c>
      <c r="J19" s="12">
        <v>19</v>
      </c>
      <c r="K19" s="12">
        <v>16</v>
      </c>
      <c r="L19" s="12">
        <v>35.57</v>
      </c>
      <c r="M19" s="12">
        <v>30</v>
      </c>
      <c r="N19" s="12">
        <v>11</v>
      </c>
      <c r="O19" s="12">
        <v>0.5</v>
      </c>
      <c r="P19" s="12" t="str">
        <f>INDEX(Useful!$A$1:$V$74, MATCH(A19, Useful!A:A, FALSE), 16)</f>
        <v>42 ly</v>
      </c>
      <c r="Q19">
        <v>4</v>
      </c>
      <c r="R19" s="16">
        <f t="shared" si="3"/>
        <v>416.88379364252216</v>
      </c>
      <c r="S19" s="16">
        <f t="shared" si="4"/>
        <v>2.6200150122564723</v>
      </c>
      <c r="T19" s="12"/>
      <c r="U19" s="12" t="str">
        <f>INDEX(Useful!$A$1:$V$74, MATCH(A19, Useful!A:A, FALSE), 11)</f>
        <v>32.9kly(10.1kpc)</v>
      </c>
      <c r="V19" s="12"/>
      <c r="W19" s="12" t="s">
        <v>258</v>
      </c>
      <c r="X19" s="12">
        <v>8.8000000000000007</v>
      </c>
      <c r="Y19" t="s">
        <v>1591</v>
      </c>
      <c r="Z19" t="s">
        <v>250</v>
      </c>
      <c r="AA19" s="2">
        <v>-2000</v>
      </c>
      <c r="AB19" s="2">
        <v>20</v>
      </c>
      <c r="AC19">
        <v>0</v>
      </c>
      <c r="AD19" s="2" t="b">
        <v>0</v>
      </c>
      <c r="AE19" s="2">
        <v>15000</v>
      </c>
      <c r="AF19" t="b">
        <v>1</v>
      </c>
      <c r="AG19">
        <v>1</v>
      </c>
      <c r="AH19">
        <v>10</v>
      </c>
      <c r="AI19">
        <v>-1.5</v>
      </c>
      <c r="AJ19">
        <v>1000</v>
      </c>
      <c r="AK19">
        <v>1</v>
      </c>
      <c r="AL19">
        <v>0.15</v>
      </c>
      <c r="AM19">
        <v>12021</v>
      </c>
      <c r="AN19">
        <v>20</v>
      </c>
      <c r="AO19">
        <v>0</v>
      </c>
    </row>
    <row r="20" spans="1:41">
      <c r="A20" s="12" t="s">
        <v>264</v>
      </c>
      <c r="B20" s="12">
        <v>11.78</v>
      </c>
      <c r="C20" s="12">
        <f t="shared" si="0"/>
        <v>1.0711452904510828</v>
      </c>
      <c r="D20" s="12">
        <v>48</v>
      </c>
      <c r="E20" s="12">
        <f t="shared" si="1"/>
        <v>1.6812412373755872</v>
      </c>
      <c r="F20" s="2">
        <v>-1.02</v>
      </c>
      <c r="G20" s="16">
        <f t="shared" si="2"/>
        <v>4.0029570424780596</v>
      </c>
      <c r="H20" s="12">
        <v>10</v>
      </c>
      <c r="I20" s="12">
        <v>16686</v>
      </c>
      <c r="J20" s="12">
        <v>17</v>
      </c>
      <c r="K20" s="12">
        <v>1</v>
      </c>
      <c r="L20" s="12">
        <v>12.6</v>
      </c>
      <c r="M20" s="12">
        <v>-30</v>
      </c>
      <c r="N20" s="12">
        <v>-6</v>
      </c>
      <c r="O20" s="12">
        <v>-44.5</v>
      </c>
      <c r="P20" s="12" t="str">
        <f>INDEX(Useful!$A$1:$V$74, MATCH(A20, Useful!A:A, FALSE), 16)</f>
        <v>48 ly</v>
      </c>
      <c r="Q20">
        <v>168</v>
      </c>
      <c r="R20" s="16">
        <f t="shared" si="3"/>
        <v>10068.320747932399</v>
      </c>
      <c r="S20" s="16">
        <f t="shared" si="4"/>
        <v>4.0029570424780596</v>
      </c>
      <c r="T20" s="12"/>
      <c r="U20" s="12" t="str">
        <f>INDEX(Useful!$A$1:$V$74, MATCH(A20, Useful!A:A, FALSE), 11)</f>
        <v>21.5 ± 1.3kly(6.6 ± 0.4kpc)</v>
      </c>
      <c r="V20" s="12"/>
      <c r="W20" s="12" t="s">
        <v>269</v>
      </c>
      <c r="X20" s="12">
        <v>15</v>
      </c>
      <c r="Y20" t="s">
        <v>1592</v>
      </c>
      <c r="Z20" t="s">
        <v>264</v>
      </c>
      <c r="AA20" s="2">
        <v>-2700</v>
      </c>
      <c r="AB20" s="2">
        <v>19.5</v>
      </c>
      <c r="AC20">
        <v>0</v>
      </c>
      <c r="AD20" s="2" t="b">
        <v>0</v>
      </c>
      <c r="AE20" s="2">
        <v>15000</v>
      </c>
      <c r="AF20" t="b">
        <v>1</v>
      </c>
      <c r="AG20">
        <v>1</v>
      </c>
      <c r="AH20">
        <v>10</v>
      </c>
      <c r="AI20">
        <v>-1.02</v>
      </c>
      <c r="AJ20">
        <v>1000</v>
      </c>
      <c r="AK20">
        <v>1</v>
      </c>
      <c r="AL20">
        <v>0.16667000000000001</v>
      </c>
      <c r="AM20">
        <v>36649</v>
      </c>
      <c r="AN20">
        <v>249</v>
      </c>
      <c r="AO20">
        <v>0</v>
      </c>
    </row>
    <row r="21" spans="1:41">
      <c r="A21" s="12" t="s">
        <v>274</v>
      </c>
      <c r="B21" s="12">
        <v>11.2</v>
      </c>
      <c r="C21" s="12">
        <f t="shared" si="0"/>
        <v>1.0492180226701815</v>
      </c>
      <c r="D21" s="12">
        <v>53.5</v>
      </c>
      <c r="E21" s="12">
        <f t="shared" si="1"/>
        <v>1.7283537820212285</v>
      </c>
      <c r="F21" s="2">
        <v>-2.23</v>
      </c>
      <c r="G21" s="16">
        <f t="shared" si="2"/>
        <v>3.5486672086666289</v>
      </c>
      <c r="H21" s="12">
        <v>30</v>
      </c>
      <c r="I21" s="12">
        <v>12439</v>
      </c>
      <c r="J21" s="12">
        <v>12</v>
      </c>
      <c r="K21" s="12">
        <v>39</v>
      </c>
      <c r="L21" s="12">
        <v>27.98</v>
      </c>
      <c r="M21" s="12">
        <v>-26</v>
      </c>
      <c r="N21" s="12">
        <v>-44</v>
      </c>
      <c r="O21" s="12">
        <v>-38.6</v>
      </c>
      <c r="P21" s="12" t="str">
        <f>INDEX(Useful!$A$1:$V$74, MATCH(A21, Useful!A:A, FALSE), 16)</f>
        <v>53.5ly</v>
      </c>
      <c r="Q21">
        <v>44</v>
      </c>
      <c r="R21" s="16">
        <f t="shared" si="3"/>
        <v>3537.2618377683093</v>
      </c>
      <c r="S21" s="16">
        <f t="shared" si="4"/>
        <v>3.5486672086666289</v>
      </c>
      <c r="T21" s="12"/>
      <c r="U21" s="12" t="str">
        <f>INDEX(Useful!$A$1:$V$74, MATCH(A21, Useful!A:A, FALSE), 11)</f>
        <v>33.6kly(10.3kpc)</v>
      </c>
      <c r="V21" s="12"/>
      <c r="W21" s="12" t="s">
        <v>162</v>
      </c>
      <c r="X21" s="12">
        <v>11</v>
      </c>
      <c r="Y21" t="s">
        <v>1593</v>
      </c>
      <c r="Z21" t="s">
        <v>274</v>
      </c>
      <c r="AA21" s="2">
        <v>-1700</v>
      </c>
      <c r="AB21" s="2">
        <v>19.5</v>
      </c>
      <c r="AC21">
        <v>0</v>
      </c>
      <c r="AD21" s="2" t="b">
        <v>0</v>
      </c>
      <c r="AE21" s="2">
        <v>15000</v>
      </c>
      <c r="AF21" t="b">
        <v>1</v>
      </c>
      <c r="AG21">
        <v>1</v>
      </c>
      <c r="AH21">
        <v>10</v>
      </c>
      <c r="AI21">
        <v>-1.5</v>
      </c>
      <c r="AJ21">
        <v>1000</v>
      </c>
      <c r="AK21">
        <v>1</v>
      </c>
      <c r="AL21">
        <v>0.5</v>
      </c>
      <c r="AM21">
        <v>14431</v>
      </c>
      <c r="AN21">
        <v>68</v>
      </c>
      <c r="AO21">
        <v>0</v>
      </c>
    </row>
    <row r="22" spans="1:41">
      <c r="A22" s="12" t="s">
        <v>286</v>
      </c>
      <c r="B22" s="12">
        <v>13.06</v>
      </c>
      <c r="C22" s="12">
        <f t="shared" si="0"/>
        <v>1.1159431769390551</v>
      </c>
      <c r="D22" s="12">
        <v>45</v>
      </c>
      <c r="E22" s="12">
        <f t="shared" si="1"/>
        <v>1.6532125137753437</v>
      </c>
      <c r="F22" s="2">
        <v>-0.78</v>
      </c>
      <c r="G22" s="16">
        <f t="shared" si="2"/>
        <v>2.3096266930839411</v>
      </c>
      <c r="H22" s="12">
        <v>7</v>
      </c>
      <c r="I22" s="12">
        <v>4902</v>
      </c>
      <c r="J22" s="12">
        <v>18</v>
      </c>
      <c r="K22" s="12">
        <v>31</v>
      </c>
      <c r="L22" s="12">
        <v>23.1</v>
      </c>
      <c r="M22" s="12">
        <v>-32</v>
      </c>
      <c r="N22" s="12">
        <v>-20</v>
      </c>
      <c r="O22" s="12">
        <v>-53.1</v>
      </c>
      <c r="P22" s="12" t="str">
        <f>INDEX(Useful!$A$1:$V$74, MATCH(A22, Useful!A:A, FALSE), 16)</f>
        <v>45 ly</v>
      </c>
      <c r="Q22">
        <v>1</v>
      </c>
      <c r="R22" s="16">
        <f t="shared" si="3"/>
        <v>203.99836801305591</v>
      </c>
      <c r="S22" s="16">
        <f t="shared" si="4"/>
        <v>2.3096266930839411</v>
      </c>
      <c r="T22" s="12"/>
      <c r="U22" s="12" t="str">
        <f>INDEX(Useful!$A$1:$V$74, MATCH(A22, Useful!A:A, FALSE), 11)</f>
        <v>29 kly (8.8 kpc)</v>
      </c>
      <c r="V22" s="12"/>
      <c r="W22" s="12" t="s">
        <v>291</v>
      </c>
      <c r="X22" s="12">
        <v>10.8</v>
      </c>
      <c r="Y22" t="s">
        <v>1594</v>
      </c>
      <c r="Z22" t="s">
        <v>286</v>
      </c>
      <c r="AA22" s="2">
        <v>-2300</v>
      </c>
      <c r="AB22" s="2">
        <v>19</v>
      </c>
      <c r="AC22">
        <v>0</v>
      </c>
      <c r="AD22" s="2" t="b">
        <v>0</v>
      </c>
      <c r="AE22" s="2">
        <v>15000</v>
      </c>
      <c r="AF22" t="b">
        <v>1</v>
      </c>
      <c r="AG22">
        <v>1</v>
      </c>
      <c r="AH22">
        <v>10</v>
      </c>
      <c r="AI22">
        <v>-0.78</v>
      </c>
      <c r="AJ22">
        <v>1000</v>
      </c>
      <c r="AK22">
        <v>1</v>
      </c>
      <c r="AL22">
        <v>0.11667</v>
      </c>
      <c r="AM22">
        <v>10421</v>
      </c>
      <c r="AN22">
        <v>30</v>
      </c>
      <c r="AO22">
        <v>0</v>
      </c>
    </row>
    <row r="23" spans="1:41">
      <c r="A23" s="12" t="s">
        <v>294</v>
      </c>
      <c r="B23" s="12">
        <v>12.8</v>
      </c>
      <c r="C23" s="12">
        <f t="shared" si="0"/>
        <v>1.1072099696478683</v>
      </c>
      <c r="D23" s="12">
        <v>34</v>
      </c>
      <c r="E23" s="12">
        <f t="shared" si="1"/>
        <v>1.5314789170422551</v>
      </c>
      <c r="F23" s="2">
        <v>-1.35</v>
      </c>
      <c r="G23" s="16">
        <f t="shared" si="2"/>
        <v>2.8948987554503574</v>
      </c>
      <c r="H23" s="12">
        <v>9</v>
      </c>
      <c r="I23" s="12">
        <v>6369</v>
      </c>
      <c r="J23" s="12">
        <v>18</v>
      </c>
      <c r="K23" s="12">
        <v>43</v>
      </c>
      <c r="L23" s="12">
        <v>12.76</v>
      </c>
      <c r="M23" s="12">
        <v>-32</v>
      </c>
      <c r="N23" s="12">
        <v>-17</v>
      </c>
      <c r="O23" s="12">
        <v>-31.6</v>
      </c>
      <c r="P23" s="12" t="str">
        <f>INDEX(Useful!$A$1:$V$74, MATCH(A23, Useful!A:A, FALSE), 16)</f>
        <v>34 ly</v>
      </c>
      <c r="Q23">
        <v>5</v>
      </c>
      <c r="R23" s="16">
        <f t="shared" si="3"/>
        <v>785.05259852410109</v>
      </c>
      <c r="S23" s="16">
        <f t="shared" si="4"/>
        <v>2.8948987554503574</v>
      </c>
      <c r="T23" s="12"/>
      <c r="U23" s="12" t="str">
        <f>INDEX(Useful!$A$1:$V$74, MATCH(A23, Useful!A:A, FALSE), 11)</f>
        <v>29.4kly(9.0kpc)</v>
      </c>
      <c r="V23" s="12"/>
      <c r="W23" s="12" t="s">
        <v>300</v>
      </c>
      <c r="X23" s="12">
        <v>8</v>
      </c>
      <c r="Y23" t="s">
        <v>1595</v>
      </c>
      <c r="Z23" t="s">
        <v>294</v>
      </c>
      <c r="AA23" s="2">
        <v>-1900</v>
      </c>
      <c r="AB23" s="2">
        <v>19</v>
      </c>
      <c r="AC23">
        <v>0</v>
      </c>
      <c r="AD23" s="2" t="b">
        <v>0</v>
      </c>
      <c r="AE23" s="2">
        <v>15000</v>
      </c>
      <c r="AF23" t="b">
        <v>1</v>
      </c>
      <c r="AG23">
        <v>1</v>
      </c>
      <c r="AH23">
        <v>10</v>
      </c>
      <c r="AI23">
        <v>-1.35</v>
      </c>
      <c r="AJ23">
        <v>1000</v>
      </c>
      <c r="AK23">
        <v>1</v>
      </c>
      <c r="AL23">
        <v>0.15</v>
      </c>
      <c r="AM23">
        <v>11601</v>
      </c>
      <c r="AN23">
        <v>22</v>
      </c>
      <c r="AO23">
        <v>0</v>
      </c>
    </row>
    <row r="24" spans="1:41">
      <c r="A24" s="12" t="s">
        <v>305</v>
      </c>
      <c r="B24" s="12">
        <v>9.5</v>
      </c>
      <c r="C24" s="12">
        <f t="shared" si="0"/>
        <v>0.97772360528884772</v>
      </c>
      <c r="D24" s="12">
        <v>13</v>
      </c>
      <c r="E24" s="12">
        <f t="shared" si="1"/>
        <v>1.1139433523068367</v>
      </c>
      <c r="F24" s="2">
        <v>-0.78</v>
      </c>
      <c r="G24" s="16">
        <f t="shared" si="2"/>
        <v>2.0384365376379305</v>
      </c>
      <c r="H24" s="12">
        <v>12</v>
      </c>
      <c r="I24" s="12">
        <v>9153</v>
      </c>
      <c r="J24" s="12">
        <v>19</v>
      </c>
      <c r="K24" s="12">
        <v>53</v>
      </c>
      <c r="L24" s="12">
        <v>46.49</v>
      </c>
      <c r="M24" s="12">
        <v>18</v>
      </c>
      <c r="N24" s="12">
        <v>46</v>
      </c>
      <c r="O24" s="12">
        <v>45.1</v>
      </c>
      <c r="P24" s="12" t="str">
        <f>INDEX(Useful!$A$1:$V$74, MATCH(A24, Useful!A:A, FALSE), 16)</f>
        <v>13 ly</v>
      </c>
      <c r="Q24">
        <v>1</v>
      </c>
      <c r="R24" s="16">
        <f t="shared" si="3"/>
        <v>109.25379656943079</v>
      </c>
      <c r="S24" s="16">
        <f t="shared" si="4"/>
        <v>2.0384365376379305</v>
      </c>
      <c r="T24" s="12"/>
      <c r="U24" s="12" t="str">
        <f>INDEX(Useful!$A$1:$V$74, MATCH(A24, Useful!A:A, FALSE), 11)</f>
        <v>13.0kly(4.0kpc)</v>
      </c>
      <c r="V24" s="12"/>
      <c r="W24" s="12" t="s">
        <v>313</v>
      </c>
      <c r="X24" s="12">
        <v>7.2</v>
      </c>
      <c r="Y24" t="s">
        <v>1596</v>
      </c>
      <c r="Z24" t="s">
        <v>305</v>
      </c>
      <c r="AA24" s="2">
        <v>-2000</v>
      </c>
      <c r="AB24" s="2">
        <v>20</v>
      </c>
      <c r="AC24">
        <v>0</v>
      </c>
      <c r="AD24" s="2" t="b">
        <v>0</v>
      </c>
      <c r="AE24" s="2">
        <v>15000</v>
      </c>
      <c r="AF24" t="b">
        <v>1</v>
      </c>
      <c r="AG24">
        <v>1</v>
      </c>
      <c r="AH24">
        <v>10</v>
      </c>
      <c r="AI24">
        <v>-0.78</v>
      </c>
      <c r="AJ24">
        <v>1000</v>
      </c>
      <c r="AK24">
        <v>1</v>
      </c>
      <c r="AL24">
        <v>0.2</v>
      </c>
      <c r="AM24">
        <v>22057</v>
      </c>
      <c r="AN24">
        <v>77</v>
      </c>
      <c r="AO24">
        <v>0</v>
      </c>
    </row>
    <row r="25" spans="1:41">
      <c r="A25" s="12" t="s">
        <v>318</v>
      </c>
      <c r="B25" s="12">
        <v>9.5</v>
      </c>
      <c r="C25" s="12">
        <f t="shared" si="0"/>
        <v>0.97772360528884772</v>
      </c>
      <c r="D25" s="12">
        <v>52</v>
      </c>
      <c r="E25" s="12">
        <f t="shared" si="1"/>
        <v>1.7160033436347992</v>
      </c>
      <c r="F25" s="2">
        <v>-1.48</v>
      </c>
      <c r="G25" s="16">
        <f t="shared" si="2"/>
        <v>3.8878472342726482</v>
      </c>
      <c r="H25" s="12">
        <v>11</v>
      </c>
      <c r="I25" s="12">
        <v>5567</v>
      </c>
      <c r="J25" s="12">
        <v>20</v>
      </c>
      <c r="K25" s="12">
        <v>53</v>
      </c>
      <c r="L25" s="12">
        <v>27.7</v>
      </c>
      <c r="M25" s="12">
        <v>-12</v>
      </c>
      <c r="N25" s="12">
        <v>-32</v>
      </c>
      <c r="O25" s="12">
        <v>-14.3</v>
      </c>
      <c r="P25" s="12">
        <f>INDEX(Useful!$A$1:$V$74, MATCH(A25, Useful!A:A, FALSE), 16)</f>
        <v>0</v>
      </c>
      <c r="Q25">
        <v>43</v>
      </c>
      <c r="R25" s="16">
        <f t="shared" si="3"/>
        <v>7724.0883779414407</v>
      </c>
      <c r="S25" s="16">
        <f t="shared" si="4"/>
        <v>3.8878472342726482</v>
      </c>
      <c r="T25" s="12">
        <f>54570 * X25 / 60 * PI() / 180 / 2</f>
        <v>52.383439504731804</v>
      </c>
      <c r="U25" s="12" t="str">
        <f>INDEX(Useful!$A$1:$V$74, MATCH(A25, Useful!A:A, FALSE), 11)</f>
        <v>54.57 ± 1.17kly(16.73 ± 0.36kpc)</v>
      </c>
      <c r="V25" s="12"/>
      <c r="W25" s="12" t="s">
        <v>324</v>
      </c>
      <c r="X25" s="12">
        <v>6.6</v>
      </c>
      <c r="Y25" t="s">
        <v>1597</v>
      </c>
      <c r="Z25" t="s">
        <v>318</v>
      </c>
      <c r="AA25" s="2">
        <v>-2000</v>
      </c>
      <c r="AB25" s="2">
        <v>20.5</v>
      </c>
      <c r="AC25">
        <v>0</v>
      </c>
      <c r="AD25" s="2" t="b">
        <v>0</v>
      </c>
      <c r="AE25" s="2">
        <v>15000</v>
      </c>
      <c r="AF25" t="b">
        <v>1</v>
      </c>
      <c r="AG25">
        <v>1</v>
      </c>
      <c r="AH25">
        <v>10</v>
      </c>
      <c r="AI25">
        <v>-1.48</v>
      </c>
      <c r="AJ25">
        <v>1000</v>
      </c>
      <c r="AK25">
        <v>1</v>
      </c>
      <c r="AL25">
        <v>0.18332999999999999</v>
      </c>
      <c r="AM25">
        <v>6068</v>
      </c>
      <c r="AN25">
        <v>50</v>
      </c>
      <c r="AO25">
        <v>0</v>
      </c>
    </row>
    <row r="26" spans="1:41">
      <c r="A26" s="12" t="s">
        <v>340</v>
      </c>
      <c r="B26" s="12">
        <v>11.7</v>
      </c>
      <c r="C26" s="12">
        <f t="shared" si="0"/>
        <v>1.0681858617461617</v>
      </c>
      <c r="D26" s="12">
        <v>53</v>
      </c>
      <c r="E26" s="12">
        <f t="shared" si="1"/>
        <v>1.7242758696007889</v>
      </c>
      <c r="F26" s="2">
        <v>-1.55</v>
      </c>
      <c r="G26" s="16">
        <f t="shared" si="2"/>
        <v>2.9281179926938745</v>
      </c>
      <c r="H26" s="12">
        <v>15</v>
      </c>
      <c r="I26" s="12">
        <v>10620</v>
      </c>
      <c r="J26" s="12">
        <v>5</v>
      </c>
      <c r="K26" s="12">
        <v>24</v>
      </c>
      <c r="L26" s="12">
        <v>10.59</v>
      </c>
      <c r="M26" s="12">
        <v>-24</v>
      </c>
      <c r="N26" s="12">
        <v>-31</v>
      </c>
      <c r="O26" s="12">
        <v>-27.3</v>
      </c>
      <c r="P26" s="12" t="str">
        <f>INDEX(Useful!$A$1:$V$74, MATCH(A26, Useful!A:A, FALSE), 16)</f>
        <v>53ly</v>
      </c>
      <c r="Q26">
        <v>9</v>
      </c>
      <c r="R26" s="16">
        <f t="shared" si="3"/>
        <v>847.45762711864404</v>
      </c>
      <c r="S26" s="16">
        <f t="shared" si="4"/>
        <v>2.9281179926938745</v>
      </c>
      <c r="T26" s="12"/>
      <c r="U26" s="12" t="str">
        <f>INDEX(Useful!$A$1:$V$74, MATCH(A26, Useful!A:A, FALSE), 11)</f>
        <v>12.9kpc(42kly)</v>
      </c>
      <c r="V26" s="12"/>
      <c r="W26" s="12" t="s">
        <v>346</v>
      </c>
      <c r="X26" s="12">
        <v>8.6999999999999993</v>
      </c>
      <c r="Y26" t="s">
        <v>1598</v>
      </c>
      <c r="Z26" t="s">
        <v>340</v>
      </c>
      <c r="AA26" s="2">
        <v>-1900</v>
      </c>
      <c r="AB26" s="2">
        <v>19.5</v>
      </c>
      <c r="AC26">
        <v>0</v>
      </c>
      <c r="AD26" s="2" t="b">
        <v>0</v>
      </c>
      <c r="AE26" s="2">
        <v>15000</v>
      </c>
      <c r="AF26" t="b">
        <v>1</v>
      </c>
      <c r="AG26">
        <v>1</v>
      </c>
      <c r="AH26">
        <v>10</v>
      </c>
      <c r="AI26">
        <v>-1.5</v>
      </c>
      <c r="AJ26">
        <v>1000</v>
      </c>
      <c r="AK26">
        <v>1</v>
      </c>
      <c r="AL26">
        <v>0.25</v>
      </c>
      <c r="AM26">
        <v>11099</v>
      </c>
      <c r="AN26">
        <v>32</v>
      </c>
      <c r="AO26">
        <v>0</v>
      </c>
    </row>
    <row r="27" spans="1:41">
      <c r="A27" s="12" t="s">
        <v>351</v>
      </c>
      <c r="B27" s="12">
        <v>13.5</v>
      </c>
      <c r="C27" s="12">
        <f t="shared" si="0"/>
        <v>1.1303337684950061</v>
      </c>
      <c r="D27" s="12">
        <v>48</v>
      </c>
      <c r="E27" s="12">
        <f t="shared" si="1"/>
        <v>1.6812412373755872</v>
      </c>
      <c r="F27" s="2">
        <v>-1.47</v>
      </c>
      <c r="G27" s="16">
        <f t="shared" si="2"/>
        <v>2.8917733436250717</v>
      </c>
      <c r="H27" s="12">
        <v>12</v>
      </c>
      <c r="I27" s="12">
        <v>11547</v>
      </c>
      <c r="J27" s="12">
        <v>16</v>
      </c>
      <c r="K27" s="12">
        <v>17</v>
      </c>
      <c r="L27" s="12">
        <v>2.41</v>
      </c>
      <c r="M27" s="12">
        <v>-22</v>
      </c>
      <c r="N27" s="12">
        <v>-58</v>
      </c>
      <c r="O27" s="12">
        <v>-33.9</v>
      </c>
      <c r="P27" s="12" t="str">
        <f>INDEX(Useful!$A$1:$V$74, MATCH(A27, Useful!A:A, FALSE), 16)</f>
        <v>48 ly</v>
      </c>
      <c r="Q27">
        <v>9</v>
      </c>
      <c r="R27" s="16">
        <f t="shared" si="3"/>
        <v>779.42322681215899</v>
      </c>
      <c r="S27" s="16">
        <f t="shared" si="4"/>
        <v>2.8917733436250717</v>
      </c>
      <c r="T27" s="12"/>
      <c r="U27" s="12" t="str">
        <f>INDEX(Useful!$A$1:$V$74, MATCH(A27, Useful!A:A, FALSE), 11)</f>
        <v>32.6kly(10.0kpc)</v>
      </c>
      <c r="V27" s="12"/>
      <c r="W27" s="12" t="s">
        <v>357</v>
      </c>
      <c r="X27" s="12">
        <v>10</v>
      </c>
      <c r="Y27" t="s">
        <v>1599</v>
      </c>
      <c r="Z27" t="s">
        <v>351</v>
      </c>
      <c r="AA27" s="2">
        <v>-2000</v>
      </c>
      <c r="AB27" s="2">
        <v>20</v>
      </c>
      <c r="AC27">
        <v>0</v>
      </c>
      <c r="AD27" s="2" t="b">
        <v>0</v>
      </c>
      <c r="AE27" s="2">
        <v>15000</v>
      </c>
      <c r="AF27" t="b">
        <v>1</v>
      </c>
      <c r="AG27">
        <v>1</v>
      </c>
      <c r="AH27">
        <v>10</v>
      </c>
      <c r="AI27">
        <v>-1.47</v>
      </c>
      <c r="AJ27">
        <v>1000</v>
      </c>
      <c r="AK27">
        <v>1</v>
      </c>
      <c r="AL27">
        <v>0.2</v>
      </c>
      <c r="AM27">
        <v>13488</v>
      </c>
      <c r="AN27">
        <v>37</v>
      </c>
      <c r="AO27">
        <v>0</v>
      </c>
    </row>
    <row r="28" spans="1:41">
      <c r="A28" s="12" t="s">
        <v>363</v>
      </c>
      <c r="B28" s="12">
        <v>14.2</v>
      </c>
      <c r="C28" s="12">
        <f t="shared" si="0"/>
        <v>1.1522883443830565</v>
      </c>
      <c r="D28" s="12">
        <v>54</v>
      </c>
      <c r="E28" s="12">
        <f t="shared" si="1"/>
        <v>1.7323937598229686</v>
      </c>
      <c r="F28" s="2">
        <v>-2.3199999999999998</v>
      </c>
      <c r="G28" s="16">
        <f t="shared" si="2"/>
        <v>2.903108273460373</v>
      </c>
      <c r="H28" s="12">
        <v>35</v>
      </c>
      <c r="I28" s="12">
        <v>23749</v>
      </c>
      <c r="J28" s="12">
        <v>17</v>
      </c>
      <c r="K28" s="12">
        <v>17</v>
      </c>
      <c r="L28" s="12">
        <v>7.39</v>
      </c>
      <c r="M28" s="12">
        <v>43</v>
      </c>
      <c r="N28" s="12">
        <v>8</v>
      </c>
      <c r="O28" s="12">
        <v>9.4</v>
      </c>
      <c r="P28" s="12" t="str">
        <f>INDEX(Useful!$A$1:$V$74, MATCH(A28, Useful!A:A, FALSE), 16)</f>
        <v>54ly</v>
      </c>
      <c r="Q28">
        <v>19</v>
      </c>
      <c r="R28" s="16">
        <f t="shared" si="3"/>
        <v>800.03368562886862</v>
      </c>
      <c r="S28" s="16">
        <f t="shared" si="4"/>
        <v>2.903108273460373</v>
      </c>
      <c r="T28" s="12"/>
      <c r="U28" s="12" t="str">
        <f>INDEX(Useful!$A$1:$V$74, MATCH(A28, Useful!A:A, FALSE), 11)</f>
        <v>26.7×10^3ly(8.2kpc)</v>
      </c>
      <c r="V28" s="12"/>
      <c r="W28" s="12" t="s">
        <v>369</v>
      </c>
      <c r="X28" s="12">
        <v>14</v>
      </c>
      <c r="Y28" t="s">
        <v>1600</v>
      </c>
      <c r="Z28" t="s">
        <v>363</v>
      </c>
      <c r="AA28" s="2">
        <v>-1800</v>
      </c>
      <c r="AB28" s="2">
        <v>18</v>
      </c>
      <c r="AC28">
        <v>0</v>
      </c>
      <c r="AD28" s="2" t="b">
        <v>0</v>
      </c>
      <c r="AE28" s="2">
        <v>15000</v>
      </c>
      <c r="AF28" t="b">
        <v>1</v>
      </c>
      <c r="AG28">
        <v>1</v>
      </c>
      <c r="AH28">
        <v>10</v>
      </c>
      <c r="AI28">
        <v>-1.5</v>
      </c>
      <c r="AJ28">
        <v>1000</v>
      </c>
      <c r="AK28">
        <v>1</v>
      </c>
      <c r="AL28">
        <v>0.58333000000000002</v>
      </c>
      <c r="AM28">
        <v>25951</v>
      </c>
      <c r="AN28">
        <v>63</v>
      </c>
      <c r="AO28">
        <v>0</v>
      </c>
    </row>
    <row r="29" spans="1:41">
      <c r="A29" s="12" t="s">
        <v>375</v>
      </c>
      <c r="B29" s="12">
        <v>13.95</v>
      </c>
      <c r="C29" s="12">
        <f t="shared" si="0"/>
        <v>1.1445742076096164</v>
      </c>
      <c r="D29" s="12">
        <v>30</v>
      </c>
      <c r="E29" s="12">
        <f t="shared" si="1"/>
        <v>1.4771212547196624</v>
      </c>
      <c r="F29" s="2">
        <v>-0.95</v>
      </c>
      <c r="G29" s="16">
        <f t="shared" si="2"/>
        <v>3.2952900895636006</v>
      </c>
      <c r="H29" s="12">
        <v>16</v>
      </c>
      <c r="I29" s="12">
        <v>11653</v>
      </c>
      <c r="J29" s="12">
        <v>16</v>
      </c>
      <c r="K29" s="12">
        <v>32</v>
      </c>
      <c r="L29" s="12">
        <v>31.86</v>
      </c>
      <c r="M29" s="12">
        <v>-13</v>
      </c>
      <c r="N29" s="12">
        <v>-3</v>
      </c>
      <c r="O29" s="12">
        <v>-13.6</v>
      </c>
      <c r="P29" s="12" t="str">
        <f>INDEX(Useful!$A$1:$V$74, MATCH(A29, Useful!A:A, FALSE), 16)</f>
        <v>30 ly</v>
      </c>
      <c r="Q29">
        <v>23</v>
      </c>
      <c r="R29" s="16">
        <f t="shared" si="3"/>
        <v>1973.7406676392345</v>
      </c>
      <c r="S29" s="16">
        <f t="shared" si="4"/>
        <v>3.2952900895636006</v>
      </c>
      <c r="T29" s="12"/>
      <c r="U29" s="12" t="str">
        <f>INDEX(Useful!$A$1:$V$74, MATCH(A29, Useful!A:A, FALSE), 11)</f>
        <v>20.9kly(6.4kpc)</v>
      </c>
      <c r="V29" s="12"/>
      <c r="W29" s="12" t="s">
        <v>380</v>
      </c>
      <c r="X29" s="12">
        <v>10</v>
      </c>
      <c r="Y29" t="s">
        <v>1601</v>
      </c>
      <c r="Z29" t="s">
        <v>375</v>
      </c>
      <c r="AA29" s="2">
        <v>-2300</v>
      </c>
      <c r="AB29" s="2">
        <v>20</v>
      </c>
      <c r="AC29">
        <v>0</v>
      </c>
      <c r="AD29" s="2" t="b">
        <v>0</v>
      </c>
      <c r="AE29" s="2">
        <v>15000</v>
      </c>
      <c r="AF29" t="b">
        <v>1</v>
      </c>
      <c r="AG29">
        <v>1</v>
      </c>
      <c r="AH29">
        <v>10</v>
      </c>
      <c r="AI29">
        <v>-0.95</v>
      </c>
      <c r="AJ29">
        <v>1000</v>
      </c>
      <c r="AK29">
        <v>1</v>
      </c>
      <c r="AL29">
        <v>0.26667000000000002</v>
      </c>
      <c r="AM29">
        <v>13682</v>
      </c>
      <c r="AN29">
        <v>33</v>
      </c>
      <c r="AO29">
        <v>0</v>
      </c>
    </row>
    <row r="30" spans="1:41">
      <c r="A30" s="12" t="s">
        <v>394</v>
      </c>
      <c r="B30" s="12">
        <v>13.5</v>
      </c>
      <c r="C30" s="12">
        <f t="shared" si="0"/>
        <v>1.1303337684950061</v>
      </c>
      <c r="D30" s="12">
        <v>59</v>
      </c>
      <c r="E30" s="12">
        <f t="shared" si="1"/>
        <v>1.7708520116421442</v>
      </c>
      <c r="F30" s="2">
        <v>-1.1399999999999999</v>
      </c>
      <c r="G30" s="16">
        <f t="shared" si="2"/>
        <v>2.3163526928585343</v>
      </c>
      <c r="H30" s="12">
        <v>26</v>
      </c>
      <c r="I30" s="12">
        <v>14480</v>
      </c>
      <c r="J30" s="12">
        <v>0</v>
      </c>
      <c r="K30" s="12">
        <v>52</v>
      </c>
      <c r="L30" s="12">
        <v>45.24</v>
      </c>
      <c r="M30" s="12">
        <v>-26</v>
      </c>
      <c r="N30" s="12">
        <v>-34</v>
      </c>
      <c r="O30" s="12">
        <v>-57.4</v>
      </c>
      <c r="P30" s="12">
        <f>INDEX(Useful!$A$1:$V$74, MATCH(A30, Useful!A:A, FALSE), 16)</f>
        <v>0</v>
      </c>
      <c r="Q30">
        <v>3</v>
      </c>
      <c r="R30" s="16">
        <f t="shared" si="3"/>
        <v>207.18232044198896</v>
      </c>
      <c r="S30" s="16">
        <f t="shared" si="4"/>
        <v>2.3163526928585343</v>
      </c>
      <c r="T30" s="12">
        <f t="shared" ref="T30:T56" si="5">V30 * X30 / 60 * PI() / 180 / 2</f>
        <v>58.648298854765464</v>
      </c>
      <c r="U30" s="12" t="str">
        <f>INDEX(Useful!$A$1:$V$74, MATCH(A30, Useful!A:A, FALSE), 11)</f>
        <v>29.22 ± 0.16kly(8.96 ± 0.05kpc)</v>
      </c>
      <c r="V30" s="12">
        <v>29220</v>
      </c>
      <c r="W30" s="12" t="s">
        <v>401</v>
      </c>
      <c r="X30" s="12">
        <v>13.8</v>
      </c>
      <c r="Y30" t="s">
        <v>1602</v>
      </c>
      <c r="Z30" t="s">
        <v>394</v>
      </c>
      <c r="AA30" s="2">
        <v>-1800</v>
      </c>
      <c r="AB30" s="2">
        <v>19</v>
      </c>
      <c r="AC30">
        <v>0</v>
      </c>
      <c r="AD30" s="2" t="b">
        <v>0</v>
      </c>
      <c r="AE30" s="2">
        <v>15000</v>
      </c>
      <c r="AF30" t="b">
        <v>1</v>
      </c>
      <c r="AG30">
        <v>1</v>
      </c>
      <c r="AH30">
        <v>10</v>
      </c>
      <c r="AI30">
        <v>-1.1399999999999999</v>
      </c>
      <c r="AJ30">
        <v>1000</v>
      </c>
      <c r="AK30">
        <v>1</v>
      </c>
      <c r="AL30">
        <v>0.43332999999999999</v>
      </c>
      <c r="AM30">
        <v>14952</v>
      </c>
      <c r="AN30">
        <v>24</v>
      </c>
      <c r="AO30">
        <v>0</v>
      </c>
    </row>
    <row r="31" spans="1:41">
      <c r="A31" s="12" t="s">
        <v>405</v>
      </c>
      <c r="B31" s="12">
        <v>11</v>
      </c>
      <c r="C31" s="12">
        <f t="shared" si="0"/>
        <v>1.0413926851582251</v>
      </c>
      <c r="D31" s="12">
        <v>55</v>
      </c>
      <c r="E31" s="12">
        <f t="shared" si="1"/>
        <v>1.7403626894942439</v>
      </c>
      <c r="F31" s="2">
        <v>-1.0900000000000001</v>
      </c>
      <c r="G31" s="16">
        <f t="shared" si="2"/>
        <v>3.1577268830634466</v>
      </c>
      <c r="H31" s="12">
        <v>21</v>
      </c>
      <c r="I31" s="12">
        <v>18082</v>
      </c>
      <c r="J31" s="12">
        <v>1</v>
      </c>
      <c r="K31" s="12">
        <v>3</v>
      </c>
      <c r="L31" s="12">
        <v>14.26</v>
      </c>
      <c r="M31" s="12">
        <v>-70</v>
      </c>
      <c r="N31" s="12">
        <v>-50</v>
      </c>
      <c r="O31" s="12">
        <v>-55.6</v>
      </c>
      <c r="P31" s="12">
        <f>INDEX(Useful!$A$1:$V$74, MATCH(A31, Useful!A:A, FALSE), 16)</f>
        <v>0</v>
      </c>
      <c r="Q31">
        <v>26</v>
      </c>
      <c r="R31" s="16">
        <f t="shared" si="3"/>
        <v>1437.894038270103</v>
      </c>
      <c r="S31" s="16">
        <f t="shared" si="4"/>
        <v>3.1577268830634466</v>
      </c>
      <c r="T31" s="12">
        <f t="shared" si="5"/>
        <v>54.954745825232457</v>
      </c>
      <c r="U31" s="12" t="str">
        <f>INDEX(Useful!$A$1:$V$74, MATCH(A31, Useful!A:A, FALSE), 11)</f>
        <v>29.29 ± 0.20kly(8.98 ± 0.06kpc)</v>
      </c>
      <c r="V31" s="12">
        <v>29290</v>
      </c>
      <c r="W31" s="12" t="s">
        <v>410</v>
      </c>
      <c r="X31" s="12">
        <v>12.9</v>
      </c>
      <c r="Y31" t="s">
        <v>1603</v>
      </c>
      <c r="Z31" t="s">
        <v>405</v>
      </c>
      <c r="AA31" s="2">
        <v>-1800</v>
      </c>
      <c r="AB31" s="2">
        <v>19</v>
      </c>
      <c r="AC31">
        <v>0</v>
      </c>
      <c r="AD31" s="2" t="b">
        <v>0</v>
      </c>
      <c r="AE31" s="2">
        <v>15000</v>
      </c>
      <c r="AF31" t="b">
        <v>1</v>
      </c>
      <c r="AG31">
        <v>1</v>
      </c>
      <c r="AH31">
        <v>10</v>
      </c>
      <c r="AI31">
        <v>-1.0900000000000001</v>
      </c>
      <c r="AJ31">
        <v>1000</v>
      </c>
      <c r="AK31">
        <v>1</v>
      </c>
      <c r="AL31">
        <v>0.35</v>
      </c>
      <c r="AM31">
        <v>20343</v>
      </c>
      <c r="AN31">
        <v>74</v>
      </c>
      <c r="AO31">
        <v>0</v>
      </c>
    </row>
    <row r="32" spans="1:41">
      <c r="A32" s="12" t="s">
        <v>414</v>
      </c>
      <c r="B32" s="12">
        <v>10.24</v>
      </c>
      <c r="C32" s="12">
        <f t="shared" si="0"/>
        <v>1.0102999566398119</v>
      </c>
      <c r="D32" s="12">
        <v>100</v>
      </c>
      <c r="E32" s="12">
        <f t="shared" si="1"/>
        <v>2</v>
      </c>
      <c r="F32" s="2">
        <v>-1.38</v>
      </c>
      <c r="G32" s="16">
        <f t="shared" si="2"/>
        <v>3.4316962210666198</v>
      </c>
      <c r="H32" s="12">
        <v>22</v>
      </c>
      <c r="I32" s="12">
        <v>8512</v>
      </c>
      <c r="J32" s="12">
        <v>3</v>
      </c>
      <c r="K32" s="12">
        <v>12</v>
      </c>
      <c r="L32" s="12">
        <v>16.21</v>
      </c>
      <c r="M32" s="12">
        <v>-55</v>
      </c>
      <c r="N32" s="12">
        <v>-12</v>
      </c>
      <c r="O32" s="12">
        <v>-58.4</v>
      </c>
      <c r="P32" s="12">
        <f>INDEX(Useful!$A$1:$V$74, MATCH(A32, Useful!A:A, FALSE), 16)</f>
        <v>0</v>
      </c>
      <c r="Q32">
        <v>23</v>
      </c>
      <c r="R32" s="16">
        <f t="shared" si="3"/>
        <v>2702.0676691729323</v>
      </c>
      <c r="S32" s="16">
        <f t="shared" si="4"/>
        <v>3.4316962210666198</v>
      </c>
      <c r="T32" s="12">
        <f t="shared" si="5"/>
        <v>100.37824860532389</v>
      </c>
      <c r="U32" s="12" t="str">
        <f>INDEX(Useful!$A$1:$V$74, MATCH(A32, Useful!A:A, FALSE), 11)</f>
        <v>53.5kly(16.4kpc)</v>
      </c>
      <c r="V32" s="12">
        <v>53500</v>
      </c>
      <c r="W32" s="12" t="s">
        <v>410</v>
      </c>
      <c r="X32" s="12">
        <v>12.9</v>
      </c>
      <c r="Y32" t="s">
        <v>1604</v>
      </c>
      <c r="Z32" t="s">
        <v>414</v>
      </c>
      <c r="AA32" s="2">
        <v>-2000</v>
      </c>
      <c r="AB32" s="2">
        <v>20</v>
      </c>
      <c r="AC32">
        <v>0</v>
      </c>
      <c r="AD32" s="2" t="b">
        <v>0</v>
      </c>
      <c r="AE32" s="2">
        <v>15000</v>
      </c>
      <c r="AF32" t="b">
        <v>1</v>
      </c>
      <c r="AG32">
        <v>1</v>
      </c>
      <c r="AH32">
        <v>10</v>
      </c>
      <c r="AI32">
        <v>-1.38</v>
      </c>
      <c r="AJ32">
        <v>1000</v>
      </c>
      <c r="AK32">
        <v>1</v>
      </c>
      <c r="AL32">
        <v>0.36667</v>
      </c>
      <c r="AM32">
        <v>8864</v>
      </c>
      <c r="AN32">
        <v>43</v>
      </c>
      <c r="AO32">
        <v>0</v>
      </c>
    </row>
    <row r="33" spans="1:41">
      <c r="A33" s="12" t="s">
        <v>425</v>
      </c>
      <c r="B33" s="12">
        <v>9.1999999999999993</v>
      </c>
      <c r="C33" s="12">
        <f t="shared" si="0"/>
        <v>0.96378782734555524</v>
      </c>
      <c r="D33" s="12">
        <v>63</v>
      </c>
      <c r="E33" s="12">
        <f t="shared" si="1"/>
        <v>1.7993405494535817</v>
      </c>
      <c r="F33" s="2">
        <v>-1.27</v>
      </c>
      <c r="G33" s="16">
        <f t="shared" si="2"/>
        <v>3.2920429245607483</v>
      </c>
      <c r="H33" s="12">
        <v>37</v>
      </c>
      <c r="I33" s="12">
        <v>16845</v>
      </c>
      <c r="J33" s="12">
        <v>5</v>
      </c>
      <c r="K33" s="12">
        <v>14</v>
      </c>
      <c r="L33" s="12">
        <v>6.76</v>
      </c>
      <c r="M33" s="12">
        <v>-40</v>
      </c>
      <c r="N33" s="12">
        <v>-2</v>
      </c>
      <c r="O33" s="12">
        <v>-47.6</v>
      </c>
      <c r="P33" s="12">
        <f>INDEX(Useful!$A$1:$V$74, MATCH(A33, Useful!A:A, FALSE), 16)</f>
        <v>0</v>
      </c>
      <c r="Q33">
        <v>33</v>
      </c>
      <c r="R33" s="16">
        <f t="shared" si="3"/>
        <v>1959.0382902938557</v>
      </c>
      <c r="S33" s="16">
        <f t="shared" si="4"/>
        <v>3.2920429245607483</v>
      </c>
      <c r="T33" s="12">
        <f t="shared" si="5"/>
        <v>63.195463332628023</v>
      </c>
      <c r="U33" s="12" t="str">
        <f>INDEX(Useful!$A$1:$V$74, MATCH(A33, Useful!A:A, FALSE), 11)</f>
        <v>39.5kly(12.1kpc)</v>
      </c>
      <c r="V33" s="12">
        <v>39500</v>
      </c>
      <c r="W33" s="12" t="s">
        <v>431</v>
      </c>
      <c r="X33" s="12">
        <v>11</v>
      </c>
      <c r="Y33" t="s">
        <v>1605</v>
      </c>
      <c r="Z33" t="s">
        <v>425</v>
      </c>
      <c r="AA33" s="2">
        <v>-1900</v>
      </c>
      <c r="AB33" s="2">
        <v>19.5</v>
      </c>
      <c r="AC33">
        <v>0</v>
      </c>
      <c r="AD33" s="2" t="b">
        <v>0</v>
      </c>
      <c r="AE33" s="2">
        <v>15000</v>
      </c>
      <c r="AF33" t="b">
        <v>1</v>
      </c>
      <c r="AG33">
        <v>1</v>
      </c>
      <c r="AH33">
        <v>10</v>
      </c>
      <c r="AI33">
        <v>-1.27</v>
      </c>
      <c r="AJ33">
        <v>1000</v>
      </c>
      <c r="AK33">
        <v>1</v>
      </c>
      <c r="AL33">
        <v>0.61667000000000005</v>
      </c>
      <c r="AM33">
        <v>18593</v>
      </c>
      <c r="AN33">
        <v>72</v>
      </c>
      <c r="AO33">
        <v>0</v>
      </c>
    </row>
    <row r="34" spans="1:41">
      <c r="A34" s="12" t="s">
        <v>444</v>
      </c>
      <c r="B34" s="12">
        <v>12.3</v>
      </c>
      <c r="C34" s="12">
        <f t="shared" ref="C34:C65" si="6">LOG(B34)</f>
        <v>1.0899051114393981</v>
      </c>
      <c r="D34" s="12">
        <v>260</v>
      </c>
      <c r="E34" s="12">
        <f t="shared" ref="E34:E65" si="7">LOG(D34)</f>
        <v>2.4149733479708178</v>
      </c>
      <c r="F34" s="2">
        <v>-2.14</v>
      </c>
      <c r="G34" s="16">
        <f t="shared" ref="G34:G56" si="8">LOG(R34)</f>
        <v>4.220921759975397</v>
      </c>
      <c r="H34" s="12">
        <v>20</v>
      </c>
      <c r="I34" s="12">
        <v>2345</v>
      </c>
      <c r="J34" s="12">
        <v>7</v>
      </c>
      <c r="K34" s="12">
        <v>38</v>
      </c>
      <c r="L34" s="12">
        <v>8.51</v>
      </c>
      <c r="M34" s="12">
        <v>38</v>
      </c>
      <c r="N34" s="12">
        <v>52</v>
      </c>
      <c r="O34" s="12">
        <v>54.9</v>
      </c>
      <c r="P34" s="12" t="str">
        <f>INDEX(Useful!$A$1:$V$74, MATCH(A34, Useful!A:A, FALSE), 16)</f>
        <v>260 ly</v>
      </c>
      <c r="Q34">
        <v>39</v>
      </c>
      <c r="R34" s="16">
        <f t="shared" ref="R34:R65" si="9">Q34/I34*1000000</f>
        <v>16631.130063965884</v>
      </c>
      <c r="S34" s="16">
        <f t="shared" ref="S34:S65" si="10">LOG(R34)</f>
        <v>4.220921759975397</v>
      </c>
      <c r="T34" s="12">
        <f t="shared" si="5"/>
        <v>239.9827721492203</v>
      </c>
      <c r="U34" s="12" t="str">
        <f>INDEX(Useful!$A$1:$V$74, MATCH(A34, Useful!A:A, FALSE), 11)</f>
        <v>275kly(from theSun)300 kly(from theGC)(84.2kpc(Sun)91.5 kpc(GC))</v>
      </c>
      <c r="V34" s="12">
        <v>275000</v>
      </c>
      <c r="W34" s="12" t="s">
        <v>451</v>
      </c>
      <c r="X34" s="12">
        <v>6</v>
      </c>
      <c r="Y34" t="s">
        <v>1606</v>
      </c>
      <c r="Z34" t="s">
        <v>444</v>
      </c>
      <c r="AA34" s="2">
        <v>-2300</v>
      </c>
      <c r="AB34" s="2">
        <v>22</v>
      </c>
      <c r="AC34">
        <v>0</v>
      </c>
      <c r="AD34" s="2" t="b">
        <v>0</v>
      </c>
      <c r="AE34" s="2">
        <v>15000</v>
      </c>
      <c r="AF34" t="b">
        <v>1</v>
      </c>
      <c r="AG34">
        <v>1</v>
      </c>
      <c r="AH34">
        <v>10</v>
      </c>
      <c r="AI34">
        <v>-1.5</v>
      </c>
      <c r="AJ34">
        <v>1000</v>
      </c>
      <c r="AK34">
        <v>1</v>
      </c>
      <c r="AL34">
        <v>0.33333000000000002</v>
      </c>
      <c r="AM34">
        <v>3058</v>
      </c>
      <c r="AN34">
        <v>57</v>
      </c>
      <c r="AO34">
        <v>0</v>
      </c>
    </row>
    <row r="35" spans="1:41">
      <c r="A35" s="12" t="s">
        <v>456</v>
      </c>
      <c r="B35" s="12">
        <v>10.199999999999999</v>
      </c>
      <c r="C35" s="12">
        <f t="shared" si="6"/>
        <v>1.0086001717619175</v>
      </c>
      <c r="D35" s="12">
        <v>63</v>
      </c>
      <c r="E35" s="12">
        <f t="shared" si="7"/>
        <v>1.7993405494535817</v>
      </c>
      <c r="F35" s="2">
        <v>-1.1399999999999999</v>
      </c>
      <c r="G35" s="16">
        <f t="shared" si="8"/>
        <v>2.74418850954673</v>
      </c>
      <c r="H35" s="12">
        <v>34</v>
      </c>
      <c r="I35" s="12">
        <v>30638</v>
      </c>
      <c r="J35" s="12">
        <v>9</v>
      </c>
      <c r="K35" s="12">
        <v>12</v>
      </c>
      <c r="L35" s="12">
        <v>3.1</v>
      </c>
      <c r="M35" s="12">
        <v>-64</v>
      </c>
      <c r="N35" s="12">
        <v>-51</v>
      </c>
      <c r="O35" s="12">
        <v>-48.6</v>
      </c>
      <c r="P35" s="12">
        <f>INDEX(Useful!$A$1:$V$74, MATCH(A35, Useful!A:A, FALSE), 16)</f>
        <v>0</v>
      </c>
      <c r="Q35">
        <v>17</v>
      </c>
      <c r="R35" s="16">
        <f t="shared" si="9"/>
        <v>554.8665056465826</v>
      </c>
      <c r="S35" s="16">
        <f t="shared" si="10"/>
        <v>2.74418850954673</v>
      </c>
      <c r="T35" s="12">
        <f t="shared" si="5"/>
        <v>62.823126425535897</v>
      </c>
      <c r="U35" s="12" t="str">
        <f>INDEX(Useful!$A$1:$V$74, MATCH(A35, Useful!A:A, FALSE), 11)</f>
        <v>31.3kly(9.6kpc)</v>
      </c>
      <c r="V35" s="12">
        <v>31300</v>
      </c>
      <c r="W35" s="12" t="s">
        <v>462</v>
      </c>
      <c r="X35" s="12">
        <v>13.8</v>
      </c>
      <c r="Y35" t="s">
        <v>1607</v>
      </c>
      <c r="Z35" t="s">
        <v>456</v>
      </c>
      <c r="AA35" s="2">
        <v>-1900</v>
      </c>
      <c r="AB35" s="2">
        <v>20</v>
      </c>
      <c r="AC35">
        <v>0</v>
      </c>
      <c r="AD35" s="2" t="b">
        <v>0</v>
      </c>
      <c r="AE35" s="2">
        <v>15000</v>
      </c>
      <c r="AF35" t="b">
        <v>1</v>
      </c>
      <c r="AG35">
        <v>1</v>
      </c>
      <c r="AH35">
        <v>10</v>
      </c>
      <c r="AI35">
        <v>-1.1399999999999999</v>
      </c>
      <c r="AJ35">
        <v>1000</v>
      </c>
      <c r="AK35">
        <v>1</v>
      </c>
      <c r="AL35">
        <v>0.56667000000000001</v>
      </c>
      <c r="AM35">
        <v>38664</v>
      </c>
      <c r="AN35">
        <v>126</v>
      </c>
      <c r="AO35">
        <v>0</v>
      </c>
    </row>
    <row r="36" spans="1:41">
      <c r="A36" s="12" t="s">
        <v>466</v>
      </c>
      <c r="B36" s="12">
        <v>12.2</v>
      </c>
      <c r="C36" s="12">
        <f t="shared" si="6"/>
        <v>1.0863598306747482</v>
      </c>
      <c r="D36" s="12">
        <v>43</v>
      </c>
      <c r="E36" s="12">
        <f t="shared" si="7"/>
        <v>1.6334684555795864</v>
      </c>
      <c r="F36" s="2">
        <v>-1.24</v>
      </c>
      <c r="G36" s="16">
        <f t="shared" si="8"/>
        <v>3.3725693204326999</v>
      </c>
      <c r="H36" s="12">
        <v>35</v>
      </c>
      <c r="I36" s="12">
        <v>33501</v>
      </c>
      <c r="J36" s="12">
        <v>10</v>
      </c>
      <c r="K36" s="12">
        <v>17</v>
      </c>
      <c r="L36" s="12">
        <v>36.82</v>
      </c>
      <c r="M36" s="12">
        <v>-46</v>
      </c>
      <c r="N36" s="12">
        <v>-24</v>
      </c>
      <c r="O36" s="12">
        <v>-44.9</v>
      </c>
      <c r="P36" s="12" t="str">
        <f>INDEX(Useful!$A$1:$V$74, MATCH(A36, Useful!A:A, FALSE), 16)</f>
        <v>40ly</v>
      </c>
      <c r="Q36">
        <v>79</v>
      </c>
      <c r="R36" s="16">
        <f t="shared" si="9"/>
        <v>2358.1385630279692</v>
      </c>
      <c r="S36" s="16">
        <f t="shared" si="10"/>
        <v>3.3725693204326999</v>
      </c>
      <c r="T36" s="12">
        <f t="shared" si="5"/>
        <v>43.147447991386478</v>
      </c>
      <c r="U36" s="12" t="str">
        <f>INDEX(Useful!$A$1:$V$74, MATCH(A36, Useful!A:A, FALSE), 11)</f>
        <v>16.3kly(5.0kpc)</v>
      </c>
      <c r="V36" s="12">
        <v>16300</v>
      </c>
      <c r="W36" s="12" t="s">
        <v>473</v>
      </c>
      <c r="X36" s="12">
        <v>18.2</v>
      </c>
      <c r="Y36" t="s">
        <v>1608</v>
      </c>
      <c r="Z36" t="s">
        <v>466</v>
      </c>
      <c r="AA36" s="2">
        <v>-2200</v>
      </c>
      <c r="AB36" s="2">
        <v>18</v>
      </c>
      <c r="AC36">
        <v>0</v>
      </c>
      <c r="AD36" s="2" t="b">
        <v>0</v>
      </c>
      <c r="AE36" s="2">
        <v>15000</v>
      </c>
      <c r="AF36" t="b">
        <v>1</v>
      </c>
      <c r="AG36">
        <v>1</v>
      </c>
      <c r="AH36">
        <v>10</v>
      </c>
      <c r="AI36">
        <v>-1.24</v>
      </c>
      <c r="AJ36">
        <v>1000</v>
      </c>
      <c r="AK36">
        <v>1</v>
      </c>
      <c r="AL36">
        <v>0.58333000000000002</v>
      </c>
      <c r="AM36">
        <v>48807</v>
      </c>
      <c r="AN36">
        <v>212</v>
      </c>
      <c r="AO36">
        <v>0</v>
      </c>
    </row>
    <row r="37" spans="1:41">
      <c r="A37" s="12" t="s">
        <v>490</v>
      </c>
      <c r="B37" s="12">
        <v>12.54</v>
      </c>
      <c r="C37" s="12">
        <f t="shared" si="6"/>
        <v>1.0982975364946976</v>
      </c>
      <c r="D37" s="12">
        <v>49</v>
      </c>
      <c r="E37" s="12">
        <f t="shared" si="7"/>
        <v>1.6901960800285136</v>
      </c>
      <c r="F37" s="2">
        <v>-2.33</v>
      </c>
      <c r="G37" s="16">
        <f t="shared" si="8"/>
        <v>2.094978086835412</v>
      </c>
      <c r="H37" s="12">
        <v>35</v>
      </c>
      <c r="I37" s="12">
        <v>24107</v>
      </c>
      <c r="J37" s="12">
        <v>12</v>
      </c>
      <c r="K37" s="12">
        <v>25</v>
      </c>
      <c r="L37" s="12">
        <v>45.43</v>
      </c>
      <c r="M37" s="12">
        <v>-72</v>
      </c>
      <c r="N37" s="12">
        <v>-39</v>
      </c>
      <c r="O37" s="12">
        <v>-32.700000000000003</v>
      </c>
      <c r="P37" s="12" t="str">
        <f>INDEX(Useful!$A$1:$V$74, MATCH(A37, Useful!A:A, FALSE), 16)</f>
        <v>49.5 ly</v>
      </c>
      <c r="Q37">
        <v>3</v>
      </c>
      <c r="R37" s="16">
        <f t="shared" si="9"/>
        <v>124.44518189737421</v>
      </c>
      <c r="S37" s="16">
        <f t="shared" si="10"/>
        <v>2.094978086835412</v>
      </c>
      <c r="T37" s="12">
        <f t="shared" si="5"/>
        <v>49.480084294039244</v>
      </c>
      <c r="U37" s="12" t="str">
        <f>INDEX(Useful!$A$1:$V$74, MATCH(A37, Useful!A:A, FALSE), 11)</f>
        <v>18.9kly(5.8kpc)</v>
      </c>
      <c r="V37" s="12">
        <v>18900</v>
      </c>
      <c r="W37" s="12" t="s">
        <v>498</v>
      </c>
      <c r="X37" s="12">
        <v>18</v>
      </c>
      <c r="Y37" t="s">
        <v>1609</v>
      </c>
      <c r="Z37" t="s">
        <v>490</v>
      </c>
      <c r="AA37" s="2">
        <v>-2500</v>
      </c>
      <c r="AB37" s="2">
        <v>20</v>
      </c>
      <c r="AC37">
        <v>0</v>
      </c>
      <c r="AD37" s="2" t="b">
        <v>0</v>
      </c>
      <c r="AE37" s="2">
        <v>15000</v>
      </c>
      <c r="AF37" t="b">
        <v>1</v>
      </c>
      <c r="AG37">
        <v>1</v>
      </c>
      <c r="AH37">
        <v>10</v>
      </c>
      <c r="AI37">
        <v>-1.5</v>
      </c>
      <c r="AJ37">
        <v>1000</v>
      </c>
      <c r="AK37">
        <v>1</v>
      </c>
      <c r="AL37">
        <v>0.58333000000000002</v>
      </c>
      <c r="AM37">
        <v>32509</v>
      </c>
      <c r="AN37">
        <v>51</v>
      </c>
      <c r="AO37">
        <v>0</v>
      </c>
    </row>
    <row r="38" spans="1:41">
      <c r="A38" s="12" t="s">
        <v>504</v>
      </c>
      <c r="B38" s="12">
        <v>12.54</v>
      </c>
      <c r="C38" s="12">
        <f t="shared" si="6"/>
        <v>1.0982975364946976</v>
      </c>
      <c r="D38" s="12">
        <v>42</v>
      </c>
      <c r="E38" s="12">
        <f t="shared" si="7"/>
        <v>1.6232492903979006</v>
      </c>
      <c r="F38" s="2">
        <v>-1.71</v>
      </c>
      <c r="G38" s="16">
        <f t="shared" si="8"/>
        <v>3.0112312643553669</v>
      </c>
      <c r="H38" s="12">
        <v>22</v>
      </c>
      <c r="I38" s="12">
        <v>16566</v>
      </c>
      <c r="J38" s="12">
        <v>12</v>
      </c>
      <c r="K38" s="12">
        <v>59</v>
      </c>
      <c r="L38" s="12">
        <v>33.92</v>
      </c>
      <c r="M38" s="12">
        <v>-70</v>
      </c>
      <c r="N38" s="12">
        <v>-52</v>
      </c>
      <c r="O38" s="12">
        <v>-35.4</v>
      </c>
      <c r="P38" s="12" t="str">
        <f>INDEX(Useful!$A$1:$V$74, MATCH(A38, Useful!A:A, FALSE), 16)</f>
        <v>42 ly</v>
      </c>
      <c r="Q38">
        <v>17</v>
      </c>
      <c r="R38" s="16">
        <f t="shared" si="9"/>
        <v>1026.1982373536157</v>
      </c>
      <c r="S38" s="16">
        <f t="shared" si="10"/>
        <v>3.0112312643553669</v>
      </c>
      <c r="T38" s="12">
        <f t="shared" si="5"/>
        <v>42.215151282612844</v>
      </c>
      <c r="U38" s="12" t="str">
        <f>INDEX(Useful!$A$1:$V$74, MATCH(A38, Useful!A:A, FALSE), 11)</f>
        <v>21.5kly(6.6kpc)</v>
      </c>
      <c r="V38" s="12">
        <v>21500</v>
      </c>
      <c r="W38" s="12" t="s">
        <v>510</v>
      </c>
      <c r="X38" s="12">
        <v>13.5</v>
      </c>
      <c r="Y38" t="s">
        <v>1610</v>
      </c>
      <c r="Z38" t="s">
        <v>504</v>
      </c>
      <c r="AA38" s="2">
        <v>-2200</v>
      </c>
      <c r="AB38" s="2">
        <v>19</v>
      </c>
      <c r="AC38">
        <v>0</v>
      </c>
      <c r="AD38" s="2" t="b">
        <v>0</v>
      </c>
      <c r="AE38" s="2">
        <v>15000</v>
      </c>
      <c r="AF38" t="b">
        <v>1</v>
      </c>
      <c r="AG38">
        <v>1</v>
      </c>
      <c r="AH38">
        <v>10</v>
      </c>
      <c r="AI38">
        <v>-1.5</v>
      </c>
      <c r="AJ38">
        <v>1000</v>
      </c>
      <c r="AK38">
        <v>1</v>
      </c>
      <c r="AL38">
        <v>0.36667</v>
      </c>
      <c r="AM38">
        <v>23837</v>
      </c>
      <c r="AN38">
        <v>78</v>
      </c>
      <c r="AO38">
        <v>0</v>
      </c>
    </row>
    <row r="39" spans="1:41">
      <c r="A39" s="12" t="s">
        <v>514</v>
      </c>
      <c r="B39" s="12">
        <v>12.3</v>
      </c>
      <c r="C39" s="12">
        <f t="shared" si="6"/>
        <v>1.0899051114393981</v>
      </c>
      <c r="D39" s="12">
        <v>87</v>
      </c>
      <c r="E39" s="12">
        <f t="shared" si="7"/>
        <v>1.9395192526186185</v>
      </c>
      <c r="F39" s="2">
        <v>-2.2999999999999998</v>
      </c>
      <c r="G39" s="16">
        <f t="shared" si="8"/>
        <v>3.4781489840178268</v>
      </c>
      <c r="H39" s="12">
        <v>19</v>
      </c>
      <c r="I39" s="12">
        <v>3658</v>
      </c>
      <c r="J39" s="12">
        <v>13</v>
      </c>
      <c r="K39" s="12">
        <v>16</v>
      </c>
      <c r="L39" s="12">
        <v>27.09</v>
      </c>
      <c r="M39" s="12">
        <v>17</v>
      </c>
      <c r="N39" s="12">
        <v>42</v>
      </c>
      <c r="O39" s="12">
        <v>0.9</v>
      </c>
      <c r="P39" s="12">
        <f>INDEX(Useful!$A$1:$V$74, MATCH(A39, Useful!A:A, FALSE), 16)</f>
        <v>0</v>
      </c>
      <c r="Q39">
        <v>11</v>
      </c>
      <c r="R39" s="16">
        <f t="shared" si="9"/>
        <v>3007.1077091306724</v>
      </c>
      <c r="S39" s="16">
        <f t="shared" si="10"/>
        <v>3.4781489840178268</v>
      </c>
      <c r="T39" s="12">
        <f t="shared" si="5"/>
        <v>87.048296443217183</v>
      </c>
      <c r="U39" s="12" t="str">
        <f>INDEX(Useful!$A$1:$V$74, MATCH(A39, Useful!A:A, FALSE), 11)</f>
        <v>17.4kpc(57kly)</v>
      </c>
      <c r="V39" s="12">
        <v>57000</v>
      </c>
      <c r="W39" s="12" t="s">
        <v>520</v>
      </c>
      <c r="X39" s="12">
        <v>10.5</v>
      </c>
      <c r="Y39" t="s">
        <v>1611</v>
      </c>
      <c r="Z39" t="s">
        <v>514</v>
      </c>
      <c r="AA39" s="2">
        <v>-1700</v>
      </c>
      <c r="AB39" s="2">
        <v>20</v>
      </c>
      <c r="AC39">
        <v>0</v>
      </c>
      <c r="AD39" s="2" t="b">
        <v>0</v>
      </c>
      <c r="AE39" s="2">
        <v>15000</v>
      </c>
      <c r="AF39" t="b">
        <v>1</v>
      </c>
      <c r="AG39">
        <v>1</v>
      </c>
      <c r="AH39">
        <v>10</v>
      </c>
      <c r="AI39">
        <v>-1.5</v>
      </c>
      <c r="AJ39">
        <v>1000</v>
      </c>
      <c r="AK39">
        <v>1</v>
      </c>
      <c r="AL39">
        <v>0.31667000000000001</v>
      </c>
      <c r="AM39">
        <v>3976</v>
      </c>
      <c r="AN39">
        <v>16</v>
      </c>
      <c r="AO39">
        <v>0</v>
      </c>
    </row>
    <row r="40" spans="1:41">
      <c r="A40" s="12" t="s">
        <v>524</v>
      </c>
      <c r="B40" s="12">
        <v>12.54</v>
      </c>
      <c r="C40" s="12">
        <f t="shared" si="6"/>
        <v>1.0982975364946976</v>
      </c>
      <c r="D40" s="12">
        <v>21</v>
      </c>
      <c r="E40" s="12">
        <f t="shared" si="7"/>
        <v>1.3222192947339193</v>
      </c>
      <c r="F40" s="2">
        <v>-1.41</v>
      </c>
      <c r="G40" s="16">
        <f t="shared" si="8"/>
        <v>3.2477070464940194</v>
      </c>
      <c r="H40" s="12">
        <v>14</v>
      </c>
      <c r="I40" s="12">
        <v>12437</v>
      </c>
      <c r="J40" s="12">
        <v>13</v>
      </c>
      <c r="K40" s="12">
        <v>46</v>
      </c>
      <c r="L40" s="12">
        <v>26.81</v>
      </c>
      <c r="M40" s="12">
        <v>-51</v>
      </c>
      <c r="N40" s="12">
        <v>-22</v>
      </c>
      <c r="O40" s="12">
        <v>-27.3</v>
      </c>
      <c r="P40" s="12">
        <f>INDEX(Useful!$A$1:$V$74, MATCH(A40, Useful!A:A, FALSE), 16)</f>
        <v>0</v>
      </c>
      <c r="Q40">
        <v>22</v>
      </c>
      <c r="R40" s="16">
        <f t="shared" si="9"/>
        <v>1768.9153332797298</v>
      </c>
      <c r="S40" s="16">
        <f t="shared" si="10"/>
        <v>3.2477070464940194</v>
      </c>
      <c r="T40" s="12">
        <f t="shared" si="5"/>
        <v>20.88577338219881</v>
      </c>
      <c r="U40" s="12" t="str">
        <f>INDEX(Useful!$A$1:$V$74, MATCH(A40, Useful!A:A, FALSE), 11)</f>
        <v>35.9kly(11.0kpc)</v>
      </c>
      <c r="V40" s="12">
        <v>35900</v>
      </c>
      <c r="W40" s="12" t="s">
        <v>529</v>
      </c>
      <c r="X40" s="12">
        <v>4</v>
      </c>
      <c r="Y40" t="s">
        <v>1612</v>
      </c>
      <c r="Z40" t="s">
        <v>524</v>
      </c>
      <c r="AA40" s="2">
        <v>-2000</v>
      </c>
      <c r="AB40" s="2">
        <v>20</v>
      </c>
      <c r="AC40">
        <v>0</v>
      </c>
      <c r="AD40" s="2" t="b">
        <v>0</v>
      </c>
      <c r="AE40" s="2">
        <v>15000</v>
      </c>
      <c r="AF40" t="b">
        <v>1</v>
      </c>
      <c r="AG40">
        <v>1</v>
      </c>
      <c r="AH40">
        <v>10</v>
      </c>
      <c r="AI40">
        <v>-1.41</v>
      </c>
      <c r="AJ40">
        <v>1000</v>
      </c>
      <c r="AK40">
        <v>1</v>
      </c>
      <c r="AL40">
        <v>0.23333000000000001</v>
      </c>
      <c r="AM40">
        <v>15642</v>
      </c>
      <c r="AN40">
        <v>56</v>
      </c>
      <c r="AO40">
        <v>0</v>
      </c>
    </row>
    <row r="41" spans="1:41">
      <c r="A41" s="12" t="s">
        <v>533</v>
      </c>
      <c r="B41" s="12">
        <v>13.57</v>
      </c>
      <c r="C41" s="12">
        <f t="shared" si="6"/>
        <v>1.1325798476597371</v>
      </c>
      <c r="D41" s="12">
        <v>83</v>
      </c>
      <c r="E41" s="12">
        <f t="shared" si="7"/>
        <v>1.919078092376074</v>
      </c>
      <c r="F41" s="2">
        <v>-2.2000000000000002</v>
      </c>
      <c r="G41" s="16">
        <f t="shared" si="8"/>
        <v>3.5244671660832085</v>
      </c>
      <c r="H41" s="12">
        <v>36</v>
      </c>
      <c r="I41" s="12">
        <v>6277</v>
      </c>
      <c r="J41" s="12">
        <v>14</v>
      </c>
      <c r="K41" s="12">
        <v>5</v>
      </c>
      <c r="L41" s="12">
        <v>27.29</v>
      </c>
      <c r="M41" s="12">
        <v>28</v>
      </c>
      <c r="N41" s="12">
        <v>32</v>
      </c>
      <c r="O41" s="12">
        <v>4</v>
      </c>
      <c r="P41" s="12">
        <f>INDEX(Useful!$A$1:$V$74, MATCH(A41, Useful!A:A, FALSE), 16)</f>
        <v>0</v>
      </c>
      <c r="Q41">
        <v>21</v>
      </c>
      <c r="R41" s="16">
        <f t="shared" si="9"/>
        <v>3345.5472359407358</v>
      </c>
      <c r="S41" s="16">
        <f t="shared" si="10"/>
        <v>3.5244671660832085</v>
      </c>
      <c r="T41" s="12">
        <f t="shared" si="5"/>
        <v>83.034039163630226</v>
      </c>
      <c r="U41" s="12" t="str">
        <f>INDEX(Useful!$A$1:$V$74, MATCH(A41, Useful!A:A, FALSE), 11)</f>
        <v>51.9kly(15.9kpc)</v>
      </c>
      <c r="V41" s="12">
        <v>51900</v>
      </c>
      <c r="W41" s="12" t="s">
        <v>540</v>
      </c>
      <c r="X41" s="12">
        <v>11</v>
      </c>
      <c r="Y41" t="s">
        <v>1613</v>
      </c>
      <c r="Z41" t="s">
        <v>533</v>
      </c>
      <c r="AA41" s="2">
        <v>-1700</v>
      </c>
      <c r="AB41" s="2">
        <v>20</v>
      </c>
      <c r="AC41">
        <v>0</v>
      </c>
      <c r="AD41" s="2" t="b">
        <v>0</v>
      </c>
      <c r="AE41" s="2">
        <v>15000</v>
      </c>
      <c r="AF41" t="b">
        <v>1</v>
      </c>
      <c r="AG41">
        <v>1</v>
      </c>
      <c r="AH41">
        <v>10</v>
      </c>
      <c r="AI41">
        <v>-1.5</v>
      </c>
      <c r="AJ41">
        <v>1000</v>
      </c>
      <c r="AK41">
        <v>1</v>
      </c>
      <c r="AL41">
        <v>0.6</v>
      </c>
      <c r="AM41">
        <v>7365</v>
      </c>
      <c r="AN41">
        <v>49</v>
      </c>
      <c r="AO41">
        <v>0</v>
      </c>
    </row>
    <row r="42" spans="1:41">
      <c r="A42" s="12" t="s">
        <v>563</v>
      </c>
      <c r="B42" s="12">
        <v>12.8</v>
      </c>
      <c r="C42" s="12">
        <f t="shared" si="6"/>
        <v>1.1072099696478683</v>
      </c>
      <c r="D42" s="12">
        <v>94</v>
      </c>
      <c r="E42" s="12">
        <f t="shared" si="7"/>
        <v>1.9731278535996986</v>
      </c>
      <c r="F42" s="2">
        <v>-1.6</v>
      </c>
      <c r="G42" s="16">
        <f t="shared" si="8"/>
        <v>4.1270948717472393</v>
      </c>
      <c r="H42" s="12">
        <v>8</v>
      </c>
      <c r="I42" s="12">
        <v>2612</v>
      </c>
      <c r="J42" s="12">
        <v>15</v>
      </c>
      <c r="K42" s="12">
        <v>3</v>
      </c>
      <c r="L42" s="12">
        <v>58.6</v>
      </c>
      <c r="M42" s="12">
        <v>-33</v>
      </c>
      <c r="N42" s="12">
        <v>-4</v>
      </c>
      <c r="O42" s="12">
        <v>-7</v>
      </c>
      <c r="P42" s="12">
        <f>INDEX(Useful!$A$1:$V$74, MATCH(A42, Useful!A:A, FALSE), 16)</f>
        <v>0</v>
      </c>
      <c r="Q42">
        <v>35</v>
      </c>
      <c r="R42" s="16">
        <f t="shared" si="9"/>
        <v>13399.69372128637</v>
      </c>
      <c r="S42" s="16">
        <f t="shared" si="10"/>
        <v>4.1270948717472393</v>
      </c>
      <c r="T42" s="12">
        <f t="shared" si="5"/>
        <v>94.143059852574126</v>
      </c>
      <c r="U42" s="12" t="str">
        <f>INDEX(Useful!$A$1:$V$74, MATCH(A42, Useful!A:A, FALSE), 11)</f>
        <v>104.4kly</v>
      </c>
      <c r="V42" s="12">
        <v>104400</v>
      </c>
      <c r="W42" s="12" t="s">
        <v>570</v>
      </c>
      <c r="X42" s="12">
        <v>6.2</v>
      </c>
      <c r="Y42" t="s">
        <v>1614</v>
      </c>
      <c r="Z42" t="s">
        <v>563</v>
      </c>
      <c r="AA42" s="2">
        <v>-2200</v>
      </c>
      <c r="AB42" s="2">
        <v>22</v>
      </c>
      <c r="AC42">
        <v>0</v>
      </c>
      <c r="AD42" s="2" t="b">
        <v>0</v>
      </c>
      <c r="AE42" s="2">
        <v>15000</v>
      </c>
      <c r="AF42" t="b">
        <v>1</v>
      </c>
      <c r="AG42">
        <v>1</v>
      </c>
      <c r="AH42">
        <v>10</v>
      </c>
      <c r="AI42">
        <v>-1.5</v>
      </c>
      <c r="AJ42">
        <v>1000</v>
      </c>
      <c r="AK42">
        <v>1</v>
      </c>
      <c r="AL42">
        <v>0.13333</v>
      </c>
      <c r="AM42">
        <v>3110</v>
      </c>
      <c r="AN42">
        <v>41</v>
      </c>
      <c r="AO42">
        <v>0</v>
      </c>
    </row>
    <row r="43" spans="1:41">
      <c r="A43" s="12" t="s">
        <v>592</v>
      </c>
      <c r="B43" s="12">
        <v>12.16</v>
      </c>
      <c r="C43" s="12">
        <f t="shared" si="6"/>
        <v>1.0849335749367162</v>
      </c>
      <c r="D43" s="12">
        <v>25</v>
      </c>
      <c r="E43" s="12">
        <f t="shared" si="7"/>
        <v>1.3979400086720377</v>
      </c>
      <c r="F43" s="2">
        <v>-1.35</v>
      </c>
      <c r="G43" s="16">
        <f t="shared" si="8"/>
        <v>2.8789328325322709</v>
      </c>
      <c r="H43" s="12">
        <v>14</v>
      </c>
      <c r="I43" s="12">
        <v>13215</v>
      </c>
      <c r="J43" s="12">
        <v>15</v>
      </c>
      <c r="K43" s="12">
        <v>46</v>
      </c>
      <c r="L43" s="12">
        <v>3</v>
      </c>
      <c r="M43" s="12">
        <v>-37</v>
      </c>
      <c r="N43" s="12">
        <v>-47</v>
      </c>
      <c r="O43" s="12">
        <v>-11.1</v>
      </c>
      <c r="P43" s="12">
        <f>INDEX(Useful!$A$1:$V$74, MATCH(A43, Useful!A:A, FALSE), 16)</f>
        <v>0</v>
      </c>
      <c r="Q43">
        <v>10</v>
      </c>
      <c r="R43" s="16">
        <f t="shared" si="9"/>
        <v>756.71585319712449</v>
      </c>
      <c r="S43" s="16">
        <f t="shared" si="10"/>
        <v>2.8789328325322709</v>
      </c>
      <c r="T43" s="12">
        <f t="shared" si="5"/>
        <v>24.652775684419904</v>
      </c>
      <c r="U43" s="12" t="str">
        <f>INDEX(Useful!$A$1:$V$74, MATCH(A43, Useful!A:A, FALSE), 11)</f>
        <v>33.9kly(10.4kpc)</v>
      </c>
      <c r="V43" s="12">
        <v>33900</v>
      </c>
      <c r="W43" s="12" t="s">
        <v>597</v>
      </c>
      <c r="X43" s="12">
        <v>5</v>
      </c>
      <c r="Y43" t="s">
        <v>1615</v>
      </c>
      <c r="Z43" t="s">
        <v>592</v>
      </c>
      <c r="AA43" s="2">
        <v>-2100</v>
      </c>
      <c r="AB43" s="2">
        <v>20</v>
      </c>
      <c r="AC43">
        <v>0</v>
      </c>
      <c r="AD43" s="2" t="b">
        <v>0</v>
      </c>
      <c r="AE43" s="2">
        <v>15000</v>
      </c>
      <c r="AF43" t="b">
        <v>1</v>
      </c>
      <c r="AG43">
        <v>1</v>
      </c>
      <c r="AH43">
        <v>10</v>
      </c>
      <c r="AI43">
        <v>-1.35</v>
      </c>
      <c r="AJ43">
        <v>1000</v>
      </c>
      <c r="AK43">
        <v>1</v>
      </c>
      <c r="AL43">
        <v>0.23333000000000001</v>
      </c>
      <c r="AM43">
        <v>17337</v>
      </c>
      <c r="AN43">
        <v>35</v>
      </c>
      <c r="AO43">
        <v>0</v>
      </c>
    </row>
    <row r="44" spans="1:41">
      <c r="A44" s="12" t="s">
        <v>640</v>
      </c>
      <c r="B44" s="12">
        <v>13.3</v>
      </c>
      <c r="C44" s="12">
        <f t="shared" si="6"/>
        <v>1.1238516409670858</v>
      </c>
      <c r="D44" s="12">
        <v>39</v>
      </c>
      <c r="E44" s="12">
        <f t="shared" si="7"/>
        <v>1.5910646070264991</v>
      </c>
      <c r="F44" s="2">
        <v>-1.26</v>
      </c>
      <c r="G44" s="16">
        <f t="shared" si="8"/>
        <v>3.4839937696139525</v>
      </c>
      <c r="H44" s="12">
        <v>7</v>
      </c>
      <c r="I44" s="12">
        <v>3281</v>
      </c>
      <c r="J44" s="12">
        <v>17</v>
      </c>
      <c r="K44" s="12">
        <v>4</v>
      </c>
      <c r="L44" s="12">
        <v>28.747</v>
      </c>
      <c r="M44" s="12">
        <v>-24</v>
      </c>
      <c r="N44" s="12">
        <v>-45</v>
      </c>
      <c r="O44" s="12">
        <v>-51.22</v>
      </c>
      <c r="P44" s="12">
        <f>INDEX(Useful!$A$1:$V$74, MATCH(A44, Useful!A:A, FALSE), 16)</f>
        <v>0</v>
      </c>
      <c r="Q44">
        <v>10</v>
      </c>
      <c r="R44" s="16">
        <f t="shared" si="9"/>
        <v>3047.851264858275</v>
      </c>
      <c r="S44" s="16">
        <f t="shared" si="10"/>
        <v>3.4839937696139525</v>
      </c>
      <c r="T44" s="12">
        <f t="shared" si="5"/>
        <v>38.775398215140683</v>
      </c>
      <c r="U44" s="12" t="str">
        <f>INDEX(Useful!$A$1:$V$74, MATCH(A44, Useful!A:A, FALSE), 11)</f>
        <v>43,000 ly(13,200 pc)</v>
      </c>
      <c r="V44" s="12">
        <v>43000</v>
      </c>
      <c r="W44" s="12" t="s">
        <v>646</v>
      </c>
      <c r="X44" s="12">
        <v>6.2</v>
      </c>
      <c r="Y44" t="s">
        <v>1616</v>
      </c>
      <c r="Z44" t="s">
        <v>640</v>
      </c>
      <c r="AA44" s="2">
        <v>-2200</v>
      </c>
      <c r="AB44" s="2">
        <v>21</v>
      </c>
      <c r="AC44">
        <v>0</v>
      </c>
      <c r="AD44" s="2" t="b">
        <v>0</v>
      </c>
      <c r="AE44" s="2">
        <v>15000</v>
      </c>
      <c r="AF44" t="b">
        <v>1</v>
      </c>
      <c r="AG44">
        <v>1</v>
      </c>
      <c r="AH44">
        <v>10</v>
      </c>
      <c r="AI44">
        <v>-1.26</v>
      </c>
      <c r="AJ44">
        <v>1000</v>
      </c>
      <c r="AK44">
        <v>1</v>
      </c>
      <c r="AL44">
        <v>0.11667</v>
      </c>
      <c r="AM44">
        <v>8367</v>
      </c>
      <c r="AN44">
        <v>27</v>
      </c>
      <c r="AO44">
        <v>0</v>
      </c>
    </row>
    <row r="45" spans="1:41">
      <c r="A45" s="12" t="s">
        <v>665</v>
      </c>
      <c r="B45" s="12">
        <v>12.3</v>
      </c>
      <c r="C45" s="12">
        <f t="shared" si="6"/>
        <v>1.0899051114393981</v>
      </c>
      <c r="D45" s="12">
        <v>11</v>
      </c>
      <c r="E45" s="12">
        <f t="shared" si="7"/>
        <v>1.0413926851582251</v>
      </c>
      <c r="F45" s="2">
        <v>-0.45</v>
      </c>
      <c r="G45" s="16">
        <f t="shared" si="8"/>
        <v>3.4598791701720168</v>
      </c>
      <c r="H45" s="12">
        <v>7</v>
      </c>
      <c r="I45" s="12">
        <v>2081</v>
      </c>
      <c r="J45" s="12">
        <v>17</v>
      </c>
      <c r="K45" s="12">
        <v>14</v>
      </c>
      <c r="L45" s="12">
        <v>32.25</v>
      </c>
      <c r="M45" s="12">
        <v>-29</v>
      </c>
      <c r="N45" s="12">
        <v>-27</v>
      </c>
      <c r="O45" s="12">
        <v>43.3</v>
      </c>
      <c r="P45" s="12">
        <f>INDEX(Useful!$A$1:$V$74, MATCH(A45, Useful!A:A, FALSE), 16)</f>
        <v>0</v>
      </c>
      <c r="Q45">
        <v>6</v>
      </c>
      <c r="R45" s="16">
        <f t="shared" si="9"/>
        <v>2883.2292167227292</v>
      </c>
      <c r="S45" s="16">
        <f t="shared" si="10"/>
        <v>3.4598791701720168</v>
      </c>
      <c r="T45" s="12">
        <f t="shared" si="5"/>
        <v>10.611601852125522</v>
      </c>
      <c r="U45" s="12" t="str">
        <f>INDEX(Useful!$A$1:$V$74, MATCH(A45, Useful!A:A, FALSE), 11)</f>
        <v>19.2 kly</v>
      </c>
      <c r="V45" s="12">
        <v>19200</v>
      </c>
      <c r="W45" s="12" t="s">
        <v>671</v>
      </c>
      <c r="X45" s="12">
        <v>3.8</v>
      </c>
      <c r="Y45" t="s">
        <v>1617</v>
      </c>
      <c r="Z45" t="s">
        <v>665</v>
      </c>
      <c r="AA45" s="2">
        <v>-3000</v>
      </c>
      <c r="AB45" s="2">
        <v>20</v>
      </c>
      <c r="AC45">
        <v>0</v>
      </c>
      <c r="AD45" s="2" t="b">
        <v>0</v>
      </c>
      <c r="AE45" s="2">
        <v>15000</v>
      </c>
      <c r="AF45" t="b">
        <v>1</v>
      </c>
      <c r="AG45">
        <v>1</v>
      </c>
      <c r="AH45">
        <v>10</v>
      </c>
      <c r="AI45">
        <v>-0.45</v>
      </c>
      <c r="AJ45">
        <v>1000</v>
      </c>
      <c r="AK45">
        <v>1</v>
      </c>
      <c r="AL45">
        <v>0.11667</v>
      </c>
      <c r="AM45">
        <v>17289</v>
      </c>
      <c r="AN45">
        <v>76</v>
      </c>
      <c r="AO45">
        <v>0</v>
      </c>
    </row>
    <row r="46" spans="1:41">
      <c r="A46" s="12" t="s">
        <v>714</v>
      </c>
      <c r="B46" s="12">
        <v>12.67</v>
      </c>
      <c r="C46" s="12">
        <f t="shared" si="6"/>
        <v>1.1027766148834413</v>
      </c>
      <c r="D46" s="12">
        <v>19</v>
      </c>
      <c r="E46" s="12">
        <f t="shared" si="7"/>
        <v>1.2787536009528289</v>
      </c>
      <c r="F46" s="2">
        <v>-0.7</v>
      </c>
      <c r="G46" s="16">
        <f t="shared" si="8"/>
        <v>2.3185326264662689</v>
      </c>
      <c r="H46" s="12">
        <v>12</v>
      </c>
      <c r="I46" s="12">
        <v>9605</v>
      </c>
      <c r="J46" s="12">
        <v>17</v>
      </c>
      <c r="K46" s="12">
        <v>25</v>
      </c>
      <c r="L46" s="12">
        <v>29.11</v>
      </c>
      <c r="M46" s="12">
        <v>-48</v>
      </c>
      <c r="N46" s="12">
        <v>-25</v>
      </c>
      <c r="O46" s="12">
        <v>-19.8</v>
      </c>
      <c r="P46" s="12">
        <f>INDEX(Useful!$A$1:$V$74, MATCH(A46, Useful!A:A, FALSE), 16)</f>
        <v>0</v>
      </c>
      <c r="Q46">
        <v>2</v>
      </c>
      <c r="R46" s="16">
        <f t="shared" si="9"/>
        <v>208.22488287350339</v>
      </c>
      <c r="S46" s="16">
        <f t="shared" si="10"/>
        <v>2.3185326264662689</v>
      </c>
      <c r="T46" s="12">
        <f t="shared" si="5"/>
        <v>18.897552475968602</v>
      </c>
      <c r="U46" s="12" t="str">
        <f>INDEX(Useful!$A$1:$V$74, MATCH(A46, Useful!A:A, FALSE), 11)</f>
        <v>18.3kly(5.6kpc)</v>
      </c>
      <c r="V46" s="12">
        <v>18300</v>
      </c>
      <c r="W46" s="12" t="s">
        <v>722</v>
      </c>
      <c r="X46" s="12">
        <v>7.1</v>
      </c>
      <c r="Y46" t="s">
        <v>1618</v>
      </c>
      <c r="Z46" t="s">
        <v>714</v>
      </c>
      <c r="AA46" s="2">
        <v>-2400</v>
      </c>
      <c r="AB46" s="2">
        <v>18</v>
      </c>
      <c r="AC46">
        <v>0</v>
      </c>
      <c r="AD46" s="2" t="b">
        <v>0</v>
      </c>
      <c r="AE46" s="2">
        <v>15000</v>
      </c>
      <c r="AF46" t="b">
        <v>1</v>
      </c>
      <c r="AG46">
        <v>1</v>
      </c>
      <c r="AH46">
        <v>10</v>
      </c>
      <c r="AI46">
        <v>-0.7</v>
      </c>
      <c r="AJ46">
        <v>1000</v>
      </c>
      <c r="AK46">
        <v>1</v>
      </c>
      <c r="AL46">
        <v>0.2</v>
      </c>
      <c r="AM46">
        <v>19801</v>
      </c>
      <c r="AN46">
        <v>44</v>
      </c>
      <c r="AO46">
        <v>0</v>
      </c>
    </row>
    <row r="47" spans="1:41">
      <c r="A47" s="12" t="s">
        <v>726</v>
      </c>
      <c r="B47" s="12">
        <v>13.57</v>
      </c>
      <c r="C47" s="12">
        <f t="shared" si="6"/>
        <v>1.1325798476597371</v>
      </c>
      <c r="D47" s="12">
        <v>32</v>
      </c>
      <c r="E47" s="12">
        <f t="shared" si="7"/>
        <v>1.505149978319906</v>
      </c>
      <c r="F47" s="2">
        <v>-0.99</v>
      </c>
      <c r="G47" s="16">
        <f t="shared" si="8"/>
        <v>3.2955634808568761</v>
      </c>
      <c r="H47" s="12">
        <v>31</v>
      </c>
      <c r="I47" s="12">
        <v>21266</v>
      </c>
      <c r="J47" s="12">
        <v>17</v>
      </c>
      <c r="K47" s="12">
        <v>31</v>
      </c>
      <c r="L47" s="12">
        <v>54.99</v>
      </c>
      <c r="M47" s="12">
        <v>-67</v>
      </c>
      <c r="N47" s="12">
        <v>-2</v>
      </c>
      <c r="O47" s="12">
        <v>-54</v>
      </c>
      <c r="P47" s="12">
        <f>INDEX(Useful!$A$1:$V$74, MATCH(A47, Useful!A:A, FALSE), 16)</f>
        <v>0</v>
      </c>
      <c r="Q47">
        <v>42</v>
      </c>
      <c r="R47" s="16">
        <f t="shared" si="9"/>
        <v>1974.9835418038185</v>
      </c>
      <c r="S47" s="16">
        <f t="shared" si="10"/>
        <v>3.2955634808568761</v>
      </c>
      <c r="T47" s="12">
        <f t="shared" si="5"/>
        <v>32.463124087094528</v>
      </c>
      <c r="U47" s="12" t="str">
        <f>INDEX(Useful!$A$1:$V$74, MATCH(A47, Useful!A:A, FALSE), 11)</f>
        <v>24.8kly(7.6kpc)</v>
      </c>
      <c r="V47" s="12">
        <v>24800</v>
      </c>
      <c r="W47" s="12" t="s">
        <v>732</v>
      </c>
      <c r="X47" s="12">
        <v>9</v>
      </c>
      <c r="Y47" t="s">
        <v>1619</v>
      </c>
      <c r="Z47" t="s">
        <v>726</v>
      </c>
      <c r="AA47" s="2">
        <v>-1800</v>
      </c>
      <c r="AB47" s="2">
        <v>19</v>
      </c>
      <c r="AC47">
        <v>0</v>
      </c>
      <c r="AD47" s="2" t="b">
        <v>0</v>
      </c>
      <c r="AE47" s="2">
        <v>15000</v>
      </c>
      <c r="AF47" t="b">
        <v>1</v>
      </c>
      <c r="AG47">
        <v>1</v>
      </c>
      <c r="AH47">
        <v>10</v>
      </c>
      <c r="AI47">
        <v>-0.99</v>
      </c>
      <c r="AJ47">
        <v>1000</v>
      </c>
      <c r="AK47">
        <v>1</v>
      </c>
      <c r="AL47">
        <v>0.51666999999999996</v>
      </c>
      <c r="AM47">
        <v>27636</v>
      </c>
      <c r="AN47">
        <v>104</v>
      </c>
      <c r="AO47">
        <v>0</v>
      </c>
    </row>
    <row r="48" spans="1:41">
      <c r="A48" s="12" t="s">
        <v>752</v>
      </c>
      <c r="B48" s="12">
        <v>11.5</v>
      </c>
      <c r="C48" s="12">
        <f t="shared" si="6"/>
        <v>1.0606978403536116</v>
      </c>
      <c r="D48" s="12">
        <v>54</v>
      </c>
      <c r="E48" s="12">
        <f t="shared" si="7"/>
        <v>1.7323937598229686</v>
      </c>
      <c r="F48" s="2">
        <v>-0.55000000000000004</v>
      </c>
      <c r="G48" s="16">
        <f t="shared" si="8"/>
        <v>2.9587201332556847</v>
      </c>
      <c r="H48" s="12">
        <v>12</v>
      </c>
      <c r="I48" s="12">
        <v>15396</v>
      </c>
      <c r="J48" s="12">
        <v>17</v>
      </c>
      <c r="K48" s="12">
        <v>36</v>
      </c>
      <c r="L48" s="12">
        <v>17.460999999999999</v>
      </c>
      <c r="M48" s="12">
        <v>-44</v>
      </c>
      <c r="N48" s="12">
        <v>-44</v>
      </c>
      <c r="O48" s="12">
        <v>-8.34</v>
      </c>
      <c r="P48" s="12">
        <f>INDEX(Useful!$A$1:$V$74, MATCH(A48, Useful!A:A, FALSE), 16)</f>
        <v>0</v>
      </c>
      <c r="Q48">
        <v>14</v>
      </c>
      <c r="R48" s="16">
        <f t="shared" si="9"/>
        <v>909.32709794751884</v>
      </c>
      <c r="S48" s="16">
        <f t="shared" si="10"/>
        <v>2.9587201332556847</v>
      </c>
      <c r="T48" s="12">
        <f t="shared" si="5"/>
        <v>53.849225188198389</v>
      </c>
      <c r="U48" s="12" t="str">
        <f>INDEX(Useful!$A$1:$V$74, MATCH(A48, Useful!A:A, FALSE), 11)</f>
        <v>35.6 ± 1.5kly(10.90 ± 0.45kpc)</v>
      </c>
      <c r="V48" s="12">
        <v>35600</v>
      </c>
      <c r="W48" s="12" t="s">
        <v>757</v>
      </c>
      <c r="X48" s="12">
        <v>10.4</v>
      </c>
      <c r="Y48" t="s">
        <v>1620</v>
      </c>
      <c r="Z48" t="s">
        <v>752</v>
      </c>
      <c r="AA48" s="2">
        <v>-2500</v>
      </c>
      <c r="AB48" s="2">
        <v>20</v>
      </c>
      <c r="AC48">
        <v>0</v>
      </c>
      <c r="AD48" s="2" t="b">
        <v>0</v>
      </c>
      <c r="AE48" s="2">
        <v>15000</v>
      </c>
      <c r="AF48" t="b">
        <v>1</v>
      </c>
      <c r="AG48">
        <v>1</v>
      </c>
      <c r="AH48">
        <v>10</v>
      </c>
      <c r="AI48">
        <v>-0.55000000000000004</v>
      </c>
      <c r="AJ48">
        <v>1000</v>
      </c>
      <c r="AK48">
        <v>1</v>
      </c>
      <c r="AL48">
        <v>0.2</v>
      </c>
      <c r="AM48">
        <v>28469</v>
      </c>
      <c r="AN48">
        <v>110</v>
      </c>
      <c r="AO48">
        <v>0</v>
      </c>
    </row>
    <row r="49" spans="1:41">
      <c r="A49" s="12" t="s">
        <v>781</v>
      </c>
      <c r="B49" s="12">
        <v>13</v>
      </c>
      <c r="C49" s="12">
        <f t="shared" si="6"/>
        <v>1.1139433523068367</v>
      </c>
      <c r="D49" s="12">
        <v>41</v>
      </c>
      <c r="E49" s="12">
        <f t="shared" si="7"/>
        <v>1.6127838567197355</v>
      </c>
      <c r="F49" s="2">
        <v>-2.34</v>
      </c>
      <c r="G49" s="16">
        <f t="shared" si="8"/>
        <v>4.1710985379730143</v>
      </c>
      <c r="H49" s="12">
        <v>18</v>
      </c>
      <c r="I49" s="12">
        <v>1079</v>
      </c>
      <c r="J49" s="12">
        <v>17</v>
      </c>
      <c r="K49" s="12">
        <v>44</v>
      </c>
      <c r="L49" s="12">
        <v>54.71</v>
      </c>
      <c r="M49" s="12">
        <v>3</v>
      </c>
      <c r="N49" s="12">
        <v>10</v>
      </c>
      <c r="O49" s="12">
        <v>12.5</v>
      </c>
      <c r="P49" s="12">
        <f>INDEX(Useful!$A$1:$V$74, MATCH(A49, Useful!A:A, FALSE), 16)</f>
        <v>0</v>
      </c>
      <c r="Q49">
        <v>16</v>
      </c>
      <c r="R49" s="16">
        <f t="shared" si="9"/>
        <v>14828.544949026877</v>
      </c>
      <c r="S49" s="16">
        <f t="shared" si="10"/>
        <v>4.1710985379730143</v>
      </c>
      <c r="T49" s="12">
        <f t="shared" si="5"/>
        <v>40.927970959267029</v>
      </c>
      <c r="U49" s="12" t="str">
        <f>INDEX(Useful!$A$1:$V$74, MATCH(A49, Useful!A:A, FALSE), 11)</f>
        <v>67kly(20.6kpc)</v>
      </c>
      <c r="V49" s="12">
        <v>67000</v>
      </c>
      <c r="W49" s="12" t="s">
        <v>787</v>
      </c>
      <c r="X49" s="12">
        <v>4.2</v>
      </c>
      <c r="Y49" t="s">
        <v>1621</v>
      </c>
      <c r="Z49" t="s">
        <v>781</v>
      </c>
      <c r="AA49" s="2">
        <v>-2400</v>
      </c>
      <c r="AB49" s="2">
        <v>21.5</v>
      </c>
      <c r="AC49">
        <v>0</v>
      </c>
      <c r="AD49" s="2" t="b">
        <v>0</v>
      </c>
      <c r="AE49" s="2">
        <v>15000</v>
      </c>
      <c r="AF49" t="b">
        <v>1</v>
      </c>
      <c r="AG49">
        <v>1</v>
      </c>
      <c r="AH49">
        <v>10</v>
      </c>
      <c r="AI49">
        <v>-1.5</v>
      </c>
      <c r="AJ49">
        <v>1000</v>
      </c>
      <c r="AK49">
        <v>1</v>
      </c>
      <c r="AL49">
        <v>0.3</v>
      </c>
      <c r="AM49">
        <v>5945</v>
      </c>
      <c r="AN49">
        <v>29</v>
      </c>
      <c r="AO49">
        <v>0</v>
      </c>
    </row>
    <row r="50" spans="1:41">
      <c r="A50" s="12" t="s">
        <v>801</v>
      </c>
      <c r="B50" s="12">
        <v>13.35</v>
      </c>
      <c r="C50" s="12">
        <f t="shared" si="6"/>
        <v>1.1254812657005939</v>
      </c>
      <c r="D50" s="12">
        <v>59</v>
      </c>
      <c r="E50" s="12">
        <f t="shared" si="7"/>
        <v>1.7708520116421442</v>
      </c>
      <c r="F50" s="2">
        <v>-0.53</v>
      </c>
      <c r="G50" s="16">
        <f t="shared" si="8"/>
        <v>4.0029049906434073</v>
      </c>
      <c r="H50" s="12">
        <v>10</v>
      </c>
      <c r="I50" s="12">
        <v>2682</v>
      </c>
      <c r="J50" s="12">
        <v>17</v>
      </c>
      <c r="K50" s="12">
        <v>50</v>
      </c>
      <c r="L50" s="12">
        <v>13.06</v>
      </c>
      <c r="M50" s="12">
        <v>-37</v>
      </c>
      <c r="N50" s="12">
        <v>-3</v>
      </c>
      <c r="O50" s="12">
        <v>-5.2</v>
      </c>
      <c r="P50" s="12" t="str">
        <f>INDEX(Useful!$A$1:$V$74, MATCH(A50, Useful!A:A, FALSE), 16)</f>
        <v>4.8</v>
      </c>
      <c r="Q50">
        <v>27</v>
      </c>
      <c r="R50" s="16">
        <f t="shared" si="9"/>
        <v>10067.114093959732</v>
      </c>
      <c r="S50" s="16">
        <f t="shared" si="10"/>
        <v>4.0029049906434073</v>
      </c>
      <c r="T50" s="12">
        <f t="shared" si="5"/>
        <v>59.620447248126304</v>
      </c>
      <c r="U50" s="12" t="str">
        <f>INDEX(Useful!$A$1:$V$74, MATCH(A50, Useful!A:A, FALSE), 11)</f>
        <v>42.7 ± 2.3kly(13.1 ± 0.7kpc)</v>
      </c>
      <c r="V50" s="12">
        <v>42700</v>
      </c>
      <c r="W50" s="12" t="s">
        <v>806</v>
      </c>
      <c r="X50" s="12">
        <v>9.6</v>
      </c>
      <c r="Y50" t="s">
        <v>1622</v>
      </c>
      <c r="Z50" t="s">
        <v>801</v>
      </c>
      <c r="AA50" s="2">
        <v>-3000</v>
      </c>
      <c r="AB50" s="2">
        <v>20</v>
      </c>
      <c r="AC50">
        <v>0</v>
      </c>
      <c r="AD50" s="2" t="b">
        <v>0</v>
      </c>
      <c r="AE50" s="2">
        <v>15000</v>
      </c>
      <c r="AF50" t="b">
        <v>1</v>
      </c>
      <c r="AG50">
        <v>1</v>
      </c>
      <c r="AH50">
        <v>10</v>
      </c>
      <c r="AI50">
        <v>-0.53</v>
      </c>
      <c r="AJ50">
        <v>1000</v>
      </c>
      <c r="AK50">
        <v>1</v>
      </c>
      <c r="AL50">
        <v>0.16667000000000001</v>
      </c>
      <c r="AM50">
        <v>29141</v>
      </c>
      <c r="AN50">
        <v>186</v>
      </c>
      <c r="AO50">
        <v>0</v>
      </c>
    </row>
    <row r="51" spans="1:41">
      <c r="A51" s="12" t="s">
        <v>822</v>
      </c>
      <c r="B51" s="12">
        <v>12.42</v>
      </c>
      <c r="C51" s="12">
        <f t="shared" si="6"/>
        <v>1.0941215958405615</v>
      </c>
      <c r="D51" s="12">
        <v>30</v>
      </c>
      <c r="E51" s="12">
        <f t="shared" si="7"/>
        <v>1.4771212547196624</v>
      </c>
      <c r="F51" s="2">
        <v>-0.7</v>
      </c>
      <c r="G51" s="16">
        <f t="shared" si="8"/>
        <v>2.3444774037465823</v>
      </c>
      <c r="H51" s="12">
        <v>7</v>
      </c>
      <c r="I51" s="12">
        <v>4524</v>
      </c>
      <c r="J51" s="12">
        <v>17</v>
      </c>
      <c r="K51" s="12">
        <v>59</v>
      </c>
      <c r="L51" s="12">
        <v>3.68</v>
      </c>
      <c r="M51" s="12">
        <v>-44</v>
      </c>
      <c r="N51" s="12">
        <v>-15</v>
      </c>
      <c r="O51" s="12">
        <v>-57.4</v>
      </c>
      <c r="P51" s="12">
        <f>INDEX(Useful!$A$1:$V$74, MATCH(A51, Useful!A:A, FALSE), 16)</f>
        <v>0</v>
      </c>
      <c r="Q51">
        <v>1</v>
      </c>
      <c r="R51" s="16">
        <f t="shared" si="9"/>
        <v>221.04332449160034</v>
      </c>
      <c r="S51" s="16">
        <f t="shared" si="10"/>
        <v>2.3444774037465823</v>
      </c>
      <c r="T51" s="12">
        <f t="shared" si="5"/>
        <v>30.054569719342354</v>
      </c>
      <c r="U51" s="12" t="str">
        <f>INDEX(Useful!$A$1:$V$74, MATCH(A51, Useful!A:A, FALSE), 11)</f>
        <v>36.9kly(11.3kpc)</v>
      </c>
      <c r="V51" s="12">
        <v>36900</v>
      </c>
      <c r="W51" s="12" t="s">
        <v>827</v>
      </c>
      <c r="X51" s="12">
        <v>5.6</v>
      </c>
      <c r="Y51" t="s">
        <v>1623</v>
      </c>
      <c r="Z51" t="s">
        <v>822</v>
      </c>
      <c r="AA51" s="2">
        <v>-2000</v>
      </c>
      <c r="AB51" s="2">
        <v>20</v>
      </c>
      <c r="AC51">
        <v>0</v>
      </c>
      <c r="AD51" s="2" t="b">
        <v>0</v>
      </c>
      <c r="AE51" s="2">
        <v>15000</v>
      </c>
      <c r="AF51" t="b">
        <v>1</v>
      </c>
      <c r="AG51">
        <v>1</v>
      </c>
      <c r="AH51">
        <v>10</v>
      </c>
      <c r="AI51">
        <v>-0.7</v>
      </c>
      <c r="AJ51">
        <v>1000</v>
      </c>
      <c r="AK51">
        <v>1</v>
      </c>
      <c r="AL51">
        <v>0.11667</v>
      </c>
      <c r="AM51">
        <v>7325</v>
      </c>
      <c r="AN51">
        <v>11</v>
      </c>
      <c r="AO51">
        <v>0</v>
      </c>
    </row>
    <row r="52" spans="1:41">
      <c r="A52" s="12" t="s">
        <v>830</v>
      </c>
      <c r="B52" s="12">
        <v>12</v>
      </c>
      <c r="C52" s="12">
        <f t="shared" si="6"/>
        <v>1.0791812460476249</v>
      </c>
      <c r="D52" s="12">
        <v>60</v>
      </c>
      <c r="E52" s="12">
        <f t="shared" si="7"/>
        <v>1.7781512503836436</v>
      </c>
      <c r="F52" s="2">
        <v>-1.34</v>
      </c>
      <c r="G52" s="16">
        <f t="shared" si="8"/>
        <v>4.3672053916958689</v>
      </c>
      <c r="H52" s="12">
        <v>17</v>
      </c>
      <c r="I52" s="12">
        <v>1288</v>
      </c>
      <c r="J52" s="12">
        <v>18</v>
      </c>
      <c r="K52" s="12">
        <v>3</v>
      </c>
      <c r="L52" s="12">
        <v>34.1</v>
      </c>
      <c r="M52" s="12">
        <v>-30</v>
      </c>
      <c r="N52" s="12">
        <v>-2</v>
      </c>
      <c r="O52" s="12">
        <v>-2.2999999999999998</v>
      </c>
      <c r="P52" s="12">
        <f>INDEX(Useful!$A$1:$V$74, MATCH(A52, Useful!A:A, FALSE), 16)</f>
        <v>0</v>
      </c>
      <c r="Q52">
        <v>30</v>
      </c>
      <c r="R52" s="16">
        <f t="shared" si="9"/>
        <v>23291.925465838507</v>
      </c>
      <c r="S52" s="16">
        <f t="shared" si="10"/>
        <v>4.3672053916958689</v>
      </c>
      <c r="T52" s="12">
        <f t="shared" si="5"/>
        <v>59.87061110757881</v>
      </c>
      <c r="U52" s="12" t="str">
        <f>INDEX(Useful!$A$1:$V$74, MATCH(A52, Useful!A:A, FALSE), 11)</f>
        <v>25.1kly(7.7kpc)</v>
      </c>
      <c r="V52" s="12">
        <v>25100</v>
      </c>
      <c r="W52" s="12" t="s">
        <v>834</v>
      </c>
      <c r="X52" s="12">
        <v>16.399999999999999</v>
      </c>
      <c r="Y52" t="s">
        <v>1624</v>
      </c>
      <c r="Z52" t="s">
        <v>830</v>
      </c>
      <c r="AA52" s="2">
        <v>-3000</v>
      </c>
      <c r="AB52" s="2">
        <v>20</v>
      </c>
      <c r="AC52">
        <v>0</v>
      </c>
      <c r="AD52" s="2" t="b">
        <v>0</v>
      </c>
      <c r="AE52" s="2">
        <v>15000</v>
      </c>
      <c r="AF52" t="b">
        <v>1</v>
      </c>
      <c r="AG52">
        <v>1</v>
      </c>
      <c r="AH52">
        <v>10</v>
      </c>
      <c r="AI52">
        <v>-1.34</v>
      </c>
      <c r="AJ52">
        <v>1000</v>
      </c>
      <c r="AK52">
        <v>1</v>
      </c>
      <c r="AL52">
        <v>0.28333000000000003</v>
      </c>
      <c r="AM52">
        <v>79962</v>
      </c>
      <c r="AN52">
        <v>524</v>
      </c>
      <c r="AO52">
        <v>0</v>
      </c>
    </row>
    <row r="53" spans="1:41">
      <c r="A53" s="12" t="s">
        <v>872</v>
      </c>
      <c r="B53" s="12">
        <v>12.93</v>
      </c>
      <c r="C53" s="12">
        <f t="shared" si="6"/>
        <v>1.1115985248803941</v>
      </c>
      <c r="D53" s="12">
        <v>50</v>
      </c>
      <c r="E53" s="12">
        <f t="shared" si="7"/>
        <v>1.6989700043360187</v>
      </c>
      <c r="F53" s="2">
        <v>-1.53</v>
      </c>
      <c r="G53" s="16">
        <f t="shared" si="8"/>
        <v>2.3555121735861415</v>
      </c>
      <c r="H53" s="12">
        <v>15</v>
      </c>
      <c r="I53" s="12">
        <v>17642</v>
      </c>
      <c r="J53" s="12">
        <v>18</v>
      </c>
      <c r="K53" s="12">
        <v>8</v>
      </c>
      <c r="L53" s="12">
        <v>2.36</v>
      </c>
      <c r="M53" s="12">
        <v>-43</v>
      </c>
      <c r="N53" s="12">
        <v>-42</v>
      </c>
      <c r="O53" s="12">
        <v>-53.6</v>
      </c>
      <c r="P53" s="12">
        <f>INDEX(Useful!$A$1:$V$74, MATCH(A53, Useful!A:A, FALSE), 16)</f>
        <v>0</v>
      </c>
      <c r="Q53">
        <v>4</v>
      </c>
      <c r="R53" s="16">
        <f t="shared" si="9"/>
        <v>226.73166307674867</v>
      </c>
      <c r="S53" s="16">
        <f t="shared" si="10"/>
        <v>2.3555121735861415</v>
      </c>
      <c r="T53" s="12">
        <f t="shared" si="5"/>
        <v>49.741883681838388</v>
      </c>
      <c r="U53" s="12" t="str">
        <f>INDEX(Useful!$A$1:$V$74, MATCH(A53, Useful!A:A, FALSE), 11)</f>
        <v>22.8kly(7.0kpc)</v>
      </c>
      <c r="V53" s="12">
        <v>22800</v>
      </c>
      <c r="W53" s="12" t="s">
        <v>269</v>
      </c>
      <c r="X53" s="12">
        <v>15</v>
      </c>
      <c r="Y53" t="s">
        <v>1625</v>
      </c>
      <c r="Z53" t="s">
        <v>872</v>
      </c>
      <c r="AA53" s="2">
        <v>-1900</v>
      </c>
      <c r="AB53" s="2">
        <v>19</v>
      </c>
      <c r="AC53">
        <v>0</v>
      </c>
      <c r="AD53" s="2" t="b">
        <v>0</v>
      </c>
      <c r="AE53" s="2">
        <v>15000</v>
      </c>
      <c r="AF53" t="b">
        <v>1</v>
      </c>
      <c r="AG53">
        <v>1</v>
      </c>
      <c r="AH53">
        <v>10</v>
      </c>
      <c r="AI53">
        <v>-1.5</v>
      </c>
      <c r="AJ53">
        <v>1000</v>
      </c>
      <c r="AK53">
        <v>1</v>
      </c>
      <c r="AL53">
        <v>0.25</v>
      </c>
      <c r="AM53">
        <v>28923</v>
      </c>
      <c r="AN53">
        <v>55</v>
      </c>
      <c r="AO53">
        <v>0</v>
      </c>
    </row>
    <row r="54" spans="1:41">
      <c r="A54" s="12" t="s">
        <v>913</v>
      </c>
      <c r="B54" s="12">
        <v>11.6</v>
      </c>
      <c r="C54" s="12">
        <f t="shared" si="6"/>
        <v>1.0644579892269184</v>
      </c>
      <c r="D54" s="12">
        <v>52</v>
      </c>
      <c r="E54" s="12">
        <f t="shared" si="7"/>
        <v>1.7160033436347992</v>
      </c>
      <c r="F54" s="2">
        <v>-1.53</v>
      </c>
      <c r="G54" s="16">
        <f t="shared" si="8"/>
        <v>3.9447099010057394</v>
      </c>
      <c r="H54" s="12">
        <v>12</v>
      </c>
      <c r="I54" s="12">
        <v>5906</v>
      </c>
      <c r="J54" s="12">
        <v>18</v>
      </c>
      <c r="K54" s="12">
        <v>18</v>
      </c>
      <c r="L54" s="12">
        <v>37.6</v>
      </c>
      <c r="M54" s="12">
        <v>-52</v>
      </c>
      <c r="N54" s="12">
        <v>-12</v>
      </c>
      <c r="O54" s="12">
        <v>-56.8</v>
      </c>
      <c r="P54" s="12">
        <f>INDEX(Useful!$A$1:$V$74, MATCH(A54, Useful!A:A, FALSE), 16)</f>
        <v>0</v>
      </c>
      <c r="Q54">
        <v>52</v>
      </c>
      <c r="R54" s="16">
        <f t="shared" si="9"/>
        <v>8804.6054859464948</v>
      </c>
      <c r="S54" s="16">
        <f t="shared" si="10"/>
        <v>3.9447099010057394</v>
      </c>
      <c r="T54" s="12">
        <f t="shared" si="5"/>
        <v>51.705379090332009</v>
      </c>
      <c r="U54" s="12" t="str">
        <f>INDEX(Useful!$A$1:$V$74, MATCH(A54, Useful!A:A, FALSE), 11)</f>
        <v>45000</v>
      </c>
      <c r="V54" s="12">
        <v>45000</v>
      </c>
      <c r="W54" s="12" t="s">
        <v>919</v>
      </c>
      <c r="X54" s="12">
        <v>7.9</v>
      </c>
      <c r="Y54" t="s">
        <v>1626</v>
      </c>
      <c r="Z54" t="s">
        <v>913</v>
      </c>
      <c r="AA54" s="2">
        <v>-2000</v>
      </c>
      <c r="AB54" s="2">
        <v>20</v>
      </c>
      <c r="AC54">
        <v>0</v>
      </c>
      <c r="AD54" s="2" t="b">
        <v>0</v>
      </c>
      <c r="AE54" s="2">
        <v>15000</v>
      </c>
      <c r="AF54" t="b">
        <v>1</v>
      </c>
      <c r="AG54">
        <v>1</v>
      </c>
      <c r="AH54">
        <v>10</v>
      </c>
      <c r="AI54">
        <v>-1.5</v>
      </c>
      <c r="AJ54">
        <v>1000</v>
      </c>
      <c r="AK54">
        <v>1</v>
      </c>
      <c r="AL54">
        <v>0.2</v>
      </c>
      <c r="AM54">
        <v>7854</v>
      </c>
      <c r="AN54">
        <v>70</v>
      </c>
      <c r="AO54">
        <v>0</v>
      </c>
    </row>
    <row r="55" spans="1:41">
      <c r="A55" s="12" t="s">
        <v>946</v>
      </c>
      <c r="B55" s="12">
        <v>10.4</v>
      </c>
      <c r="C55" s="12">
        <f t="shared" si="6"/>
        <v>1.0170333392987803</v>
      </c>
      <c r="D55" s="12">
        <v>28</v>
      </c>
      <c r="E55" s="12">
        <f t="shared" si="7"/>
        <v>1.4471580313422192</v>
      </c>
      <c r="F55" s="2">
        <v>-0.94</v>
      </c>
      <c r="G55" s="16">
        <f t="shared" si="8"/>
        <v>3.4263163069062021</v>
      </c>
      <c r="H55" s="12">
        <v>5</v>
      </c>
      <c r="I55" s="12">
        <v>3747</v>
      </c>
      <c r="J55" s="12">
        <v>18</v>
      </c>
      <c r="K55" s="12">
        <v>53</v>
      </c>
      <c r="L55" s="12">
        <v>4.32</v>
      </c>
      <c r="M55" s="12">
        <v>-8</v>
      </c>
      <c r="N55" s="12">
        <v>-42</v>
      </c>
      <c r="O55" s="12">
        <v>-21.5</v>
      </c>
      <c r="P55" s="12">
        <f>INDEX(Useful!$A$1:$V$74, MATCH(A55, Useful!A:A, FALSE), 16)</f>
        <v>0</v>
      </c>
      <c r="Q55">
        <v>10</v>
      </c>
      <c r="R55" s="16">
        <f t="shared" si="9"/>
        <v>2668.8017080330933</v>
      </c>
      <c r="S55" s="16">
        <f t="shared" si="10"/>
        <v>3.4263163069062021</v>
      </c>
      <c r="T55" s="12">
        <f t="shared" si="5"/>
        <v>27.646015351590183</v>
      </c>
      <c r="U55" s="12" t="str">
        <f>INDEX(Useful!$A$1:$V$74, MATCH(A55, Useful!A:A, FALSE), 11)</f>
        <v>26.4kly(8.1kpc)&lt;</v>
      </c>
      <c r="V55" s="12">
        <v>26400</v>
      </c>
      <c r="W55" s="12" t="s">
        <v>313</v>
      </c>
      <c r="X55" s="12">
        <v>7.2</v>
      </c>
      <c r="Y55" t="s">
        <v>1627</v>
      </c>
      <c r="Z55" t="s">
        <v>946</v>
      </c>
      <c r="AA55" s="2">
        <v>-2300</v>
      </c>
      <c r="AB55" s="2">
        <v>20</v>
      </c>
      <c r="AC55">
        <v>0</v>
      </c>
      <c r="AD55" s="2" t="b">
        <v>0</v>
      </c>
      <c r="AE55" s="2">
        <v>15000</v>
      </c>
      <c r="AF55" t="b">
        <v>1</v>
      </c>
      <c r="AG55">
        <v>1</v>
      </c>
      <c r="AH55">
        <v>10</v>
      </c>
      <c r="AI55">
        <v>-0.94</v>
      </c>
      <c r="AJ55">
        <v>1000</v>
      </c>
      <c r="AK55">
        <v>1</v>
      </c>
      <c r="AL55">
        <v>8.3330000000000001E-2</v>
      </c>
      <c r="AM55">
        <v>8621</v>
      </c>
      <c r="AN55">
        <v>38</v>
      </c>
      <c r="AO55">
        <v>0</v>
      </c>
    </row>
    <row r="56" spans="1:41">
      <c r="A56" s="12" t="s">
        <v>965</v>
      </c>
      <c r="B56" s="12">
        <v>13.06</v>
      </c>
      <c r="C56" s="12">
        <f t="shared" si="6"/>
        <v>1.1159431769390551</v>
      </c>
      <c r="D56" s="12">
        <v>45</v>
      </c>
      <c r="E56" s="12">
        <f t="shared" si="7"/>
        <v>1.6532125137753437</v>
      </c>
      <c r="F56" s="2">
        <v>-0.96</v>
      </c>
      <c r="G56" s="16">
        <f t="shared" si="8"/>
        <v>3.3359094271985814</v>
      </c>
      <c r="H56" s="12">
        <v>10</v>
      </c>
      <c r="I56" s="12">
        <v>13381</v>
      </c>
      <c r="J56" s="12">
        <v>18</v>
      </c>
      <c r="K56" s="12">
        <v>59</v>
      </c>
      <c r="L56" s="12">
        <v>33.15</v>
      </c>
      <c r="M56" s="12">
        <v>-36</v>
      </c>
      <c r="N56" s="12">
        <v>-37</v>
      </c>
      <c r="O56" s="12">
        <v>-56.1</v>
      </c>
      <c r="P56" s="12">
        <f>INDEX(Useful!$A$1:$V$74, MATCH(A56, Useful!A:A, FALSE), 16)</f>
        <v>0</v>
      </c>
      <c r="Q56">
        <v>29</v>
      </c>
      <c r="R56" s="16">
        <f t="shared" si="9"/>
        <v>2167.2520738360358</v>
      </c>
      <c r="S56" s="16">
        <f t="shared" si="10"/>
        <v>3.3359094271985814</v>
      </c>
      <c r="T56" s="12">
        <f t="shared" si="5"/>
        <v>45.436738193585711</v>
      </c>
      <c r="U56" s="12" t="str">
        <f>INDEX(Useful!$A$1:$V$74, MATCH(A56, Useful!A:A, FALSE), 11)</f>
        <v>28.4kly(8.7kpc)</v>
      </c>
      <c r="V56" s="12">
        <v>28400</v>
      </c>
      <c r="W56" s="12" t="s">
        <v>431</v>
      </c>
      <c r="X56" s="12">
        <v>11</v>
      </c>
      <c r="Y56" t="s">
        <v>1628</v>
      </c>
      <c r="Z56" t="s">
        <v>965</v>
      </c>
      <c r="AA56" s="2">
        <v>-2000</v>
      </c>
      <c r="AB56" s="2">
        <v>19</v>
      </c>
      <c r="AC56">
        <v>0</v>
      </c>
      <c r="AD56" s="2" t="b">
        <v>0</v>
      </c>
      <c r="AE56" s="2">
        <v>15000</v>
      </c>
      <c r="AF56" t="b">
        <v>1</v>
      </c>
      <c r="AG56">
        <v>1</v>
      </c>
      <c r="AH56">
        <v>10</v>
      </c>
      <c r="AI56">
        <v>-0.96</v>
      </c>
      <c r="AJ56">
        <v>1000</v>
      </c>
      <c r="AK56">
        <v>1</v>
      </c>
      <c r="AL56">
        <v>0.16667000000000001</v>
      </c>
      <c r="AM56">
        <v>15451</v>
      </c>
      <c r="AN56">
        <v>54</v>
      </c>
      <c r="AO56">
        <v>0</v>
      </c>
    </row>
    <row r="57" spans="1:41">
      <c r="A57" s="8" t="s">
        <v>1228</v>
      </c>
      <c r="B57" s="8">
        <v>13</v>
      </c>
      <c r="C57" s="8">
        <f t="shared" si="6"/>
        <v>1.1139433523068367</v>
      </c>
      <c r="D57" s="8">
        <v>153</v>
      </c>
      <c r="E57" s="8">
        <f t="shared" si="7"/>
        <v>2.1846914308175989</v>
      </c>
      <c r="F57" s="8">
        <v>-1.49</v>
      </c>
      <c r="G57" s="19"/>
      <c r="H57" s="8">
        <v>8.5</v>
      </c>
      <c r="I57" s="8"/>
      <c r="J57">
        <v>18</v>
      </c>
      <c r="K57">
        <v>55</v>
      </c>
      <c r="L57">
        <v>3.33</v>
      </c>
      <c r="M57">
        <v>-30</v>
      </c>
      <c r="N57">
        <v>-28</v>
      </c>
      <c r="O57">
        <v>-47.5</v>
      </c>
      <c r="P57" s="8"/>
      <c r="Q57" s="18">
        <v>5</v>
      </c>
      <c r="R57" s="19"/>
      <c r="S57" s="19"/>
      <c r="T57" s="8"/>
      <c r="U57" s="8"/>
      <c r="V57" s="8"/>
      <c r="W57" s="8"/>
      <c r="X57" s="8"/>
      <c r="Y57" s="18" t="s">
        <v>1633</v>
      </c>
      <c r="Z57" s="18" t="s">
        <v>1228</v>
      </c>
      <c r="AA57" s="2">
        <v>-2000</v>
      </c>
      <c r="AB57" s="2">
        <v>20.5</v>
      </c>
      <c r="AC57" s="18">
        <v>3</v>
      </c>
      <c r="AD57" s="8" t="b">
        <v>0</v>
      </c>
      <c r="AE57" s="8">
        <v>15000</v>
      </c>
      <c r="AF57" s="18" t="b">
        <v>1</v>
      </c>
      <c r="AG57" s="18">
        <v>1</v>
      </c>
      <c r="AH57" s="18">
        <v>10</v>
      </c>
      <c r="AI57" s="18">
        <v>-1.49</v>
      </c>
      <c r="AJ57" s="18">
        <v>1000</v>
      </c>
      <c r="AK57" s="18">
        <v>1</v>
      </c>
      <c r="AL57" s="18">
        <v>0.14166999999999999</v>
      </c>
      <c r="AM57" s="18">
        <v>10720</v>
      </c>
      <c r="AN57" s="18">
        <v>76</v>
      </c>
      <c r="AO57" s="18">
        <v>63</v>
      </c>
    </row>
    <row r="58" spans="1:41">
      <c r="A58" s="8"/>
      <c r="B58" s="8"/>
      <c r="C58" s="8"/>
      <c r="D58" s="8"/>
      <c r="E58" s="8"/>
      <c r="F58" s="8"/>
      <c r="G58" s="19"/>
      <c r="H58" s="8"/>
      <c r="I58" s="8"/>
      <c r="J58" s="8"/>
      <c r="K58" s="8"/>
      <c r="L58" s="8"/>
      <c r="M58" s="8"/>
      <c r="N58" s="8"/>
      <c r="O58" s="8"/>
      <c r="P58" s="8"/>
      <c r="Q58" s="18"/>
      <c r="R58" s="19"/>
      <c r="S58" s="19"/>
      <c r="T58" s="8"/>
      <c r="U58" s="8"/>
      <c r="V58" s="17"/>
      <c r="W58" s="8"/>
      <c r="X58" s="8"/>
      <c r="Y58" s="18"/>
      <c r="Z58" s="18"/>
      <c r="AA58" s="18"/>
      <c r="AB58" s="18"/>
      <c r="AC58" s="18"/>
      <c r="AD58" s="8"/>
      <c r="AE58" s="8"/>
      <c r="AF58" s="18"/>
      <c r="AG58" s="18"/>
      <c r="AH58" s="18"/>
      <c r="AI58" s="18"/>
      <c r="AJ58" s="18"/>
      <c r="AK58" s="18"/>
      <c r="AL58" s="18"/>
      <c r="AM58" s="18"/>
      <c r="AN58" s="18"/>
      <c r="AO58" s="18"/>
    </row>
    <row r="59" spans="1:41">
      <c r="A59" s="8"/>
      <c r="B59" s="8"/>
      <c r="C59" s="8"/>
      <c r="D59" s="8"/>
      <c r="E59" s="8"/>
      <c r="F59" s="8"/>
      <c r="G59" s="19"/>
      <c r="H59" s="8"/>
      <c r="I59" s="8"/>
      <c r="J59" s="8"/>
      <c r="K59" s="8"/>
      <c r="L59" s="8"/>
      <c r="M59" s="8"/>
      <c r="N59" s="8"/>
      <c r="O59" s="8"/>
      <c r="P59" s="8"/>
      <c r="Q59" s="18"/>
      <c r="R59" s="19"/>
      <c r="S59" s="19"/>
      <c r="T59" s="8"/>
      <c r="U59" s="8"/>
      <c r="V59" s="8"/>
      <c r="W59" s="8"/>
      <c r="X59" s="8"/>
      <c r="Y59" s="18"/>
      <c r="Z59" s="18"/>
      <c r="AA59" s="18"/>
      <c r="AB59" s="18"/>
      <c r="AC59" s="18"/>
      <c r="AD59" s="8"/>
      <c r="AE59" s="8"/>
      <c r="AF59" s="18"/>
      <c r="AG59" s="18"/>
      <c r="AH59" s="18"/>
      <c r="AI59" s="18"/>
      <c r="AJ59" s="18"/>
      <c r="AK59" s="18"/>
      <c r="AL59" s="18"/>
      <c r="AM59" s="18"/>
      <c r="AN59" s="18"/>
      <c r="AO59" s="18"/>
    </row>
    <row r="60" spans="1:41">
      <c r="A60" s="8"/>
      <c r="B60" s="8"/>
      <c r="C60" s="8"/>
      <c r="D60" s="8"/>
      <c r="E60" s="8"/>
      <c r="F60" s="8"/>
      <c r="G60" s="19"/>
      <c r="H60" s="8"/>
      <c r="I60" s="8"/>
      <c r="J60" s="8"/>
      <c r="K60" s="8"/>
      <c r="L60" s="8"/>
      <c r="M60" s="8"/>
      <c r="N60" s="8"/>
      <c r="O60" s="8"/>
      <c r="P60" s="8"/>
      <c r="Q60" s="18"/>
      <c r="R60" s="19"/>
      <c r="S60" s="19"/>
      <c r="T60" s="8"/>
      <c r="U60" s="8"/>
      <c r="V60" s="8"/>
      <c r="W60" s="8"/>
      <c r="X60" s="8"/>
      <c r="Y60" s="18"/>
      <c r="Z60" s="18"/>
      <c r="AA60" s="18"/>
      <c r="AB60" s="18"/>
      <c r="AC60" s="18"/>
      <c r="AD60" s="8"/>
      <c r="AE60" s="8"/>
      <c r="AF60" s="18"/>
      <c r="AG60" s="18"/>
      <c r="AH60" s="18"/>
      <c r="AI60" s="18"/>
      <c r="AJ60" s="18"/>
      <c r="AK60" s="18"/>
      <c r="AL60" s="18"/>
      <c r="AM60" s="18"/>
      <c r="AN60" s="18"/>
      <c r="AO60" s="18"/>
    </row>
    <row r="65" spans="1:14">
      <c r="A65" s="21" t="s">
        <v>1643</v>
      </c>
      <c r="B65" s="21" t="s">
        <v>1644</v>
      </c>
      <c r="C65" s="21" t="s">
        <v>1645</v>
      </c>
      <c r="D65" s="21" t="s">
        <v>1646</v>
      </c>
      <c r="E65" s="21" t="s">
        <v>1647</v>
      </c>
      <c r="F65" s="21" t="s">
        <v>1648</v>
      </c>
      <c r="G65" s="21" t="s">
        <v>1649</v>
      </c>
      <c r="H65" s="21" t="s">
        <v>1650</v>
      </c>
      <c r="I65" s="22" t="s">
        <v>1651</v>
      </c>
      <c r="J65" s="23" t="s">
        <v>1652</v>
      </c>
      <c r="K65" s="23" t="s">
        <v>1653</v>
      </c>
      <c r="L65" s="23" t="s">
        <v>1654</v>
      </c>
      <c r="M65" s="23" t="s">
        <v>1655</v>
      </c>
      <c r="N65" s="23" t="s">
        <v>1656</v>
      </c>
    </row>
    <row r="66" spans="1:14" ht="15.4" customHeight="1" thickBot="1">
      <c r="A66" t="s">
        <v>1228</v>
      </c>
      <c r="B66">
        <v>18</v>
      </c>
      <c r="C66">
        <v>55</v>
      </c>
      <c r="D66">
        <v>3.33</v>
      </c>
      <c r="E66">
        <v>-30</v>
      </c>
      <c r="F66">
        <v>-28</v>
      </c>
      <c r="G66">
        <v>-47.5</v>
      </c>
      <c r="H66" s="24">
        <v>8.5</v>
      </c>
      <c r="I66">
        <v>13</v>
      </c>
      <c r="J66">
        <v>1490000</v>
      </c>
      <c r="K66">
        <v>900000</v>
      </c>
      <c r="L66">
        <v>-1.49</v>
      </c>
      <c r="M66">
        <v>153</v>
      </c>
      <c r="N66">
        <v>-10.11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74"/>
  <sheetViews>
    <sheetView topLeftCell="C1" workbookViewId="0">
      <selection activeCell="J66" sqref="J66"/>
    </sheetView>
  </sheetViews>
  <sheetFormatPr defaultRowHeight="15"/>
  <cols>
    <col min="1" max="1" width="15.640625" customWidth="1"/>
    <col min="2" max="2" width="60.5" customWidth="1"/>
    <col min="3" max="7" width="15.640625" customWidth="1"/>
    <col min="8" max="8" width="26.78515625" customWidth="1"/>
    <col min="9" max="9" width="26.92578125" customWidth="1"/>
    <col min="10" max="14" width="15.640625" customWidth="1"/>
  </cols>
  <sheetData>
    <row r="1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>
      <c r="A2" s="2" t="s">
        <v>25</v>
      </c>
      <c r="B2" s="2" t="s">
        <v>26</v>
      </c>
      <c r="C2" s="2" t="s">
        <v>27</v>
      </c>
      <c r="D2" s="2" t="s">
        <v>28</v>
      </c>
      <c r="E2" s="2" t="s">
        <v>29</v>
      </c>
      <c r="F2" s="2" t="s">
        <v>30</v>
      </c>
      <c r="G2" s="2" t="s">
        <v>31</v>
      </c>
      <c r="H2" s="2" t="s">
        <v>32</v>
      </c>
      <c r="I2" s="2" t="s">
        <v>33</v>
      </c>
      <c r="J2" s="2" t="s">
        <v>34</v>
      </c>
      <c r="K2" s="2" t="s">
        <v>35</v>
      </c>
      <c r="L2" s="2" t="s">
        <v>36</v>
      </c>
      <c r="M2" s="2" t="s">
        <v>37</v>
      </c>
      <c r="N2" s="2" t="s">
        <v>38</v>
      </c>
    </row>
    <row r="3" spans="1:14">
      <c r="A3" s="2" t="s">
        <v>39</v>
      </c>
      <c r="B3" s="2" t="s">
        <v>40</v>
      </c>
      <c r="C3" s="2" t="s">
        <v>41</v>
      </c>
      <c r="D3" s="2" t="s">
        <v>42</v>
      </c>
      <c r="E3" s="2" t="s">
        <v>43</v>
      </c>
      <c r="F3" s="2" t="s">
        <v>44</v>
      </c>
      <c r="G3" s="2" t="s">
        <v>45</v>
      </c>
      <c r="H3" s="2" t="s">
        <v>46</v>
      </c>
      <c r="I3" s="2" t="s">
        <v>47</v>
      </c>
      <c r="J3" s="2" t="s">
        <v>48</v>
      </c>
      <c r="K3" s="2" t="s">
        <v>49</v>
      </c>
      <c r="L3" s="2" t="s">
        <v>50</v>
      </c>
      <c r="M3" s="2" t="s">
        <v>51</v>
      </c>
      <c r="N3" s="2" t="s">
        <v>52</v>
      </c>
    </row>
    <row r="4" spans="1:14">
      <c r="A4" s="2" t="s">
        <v>53</v>
      </c>
      <c r="B4" s="2" t="s">
        <v>54</v>
      </c>
      <c r="C4" s="2" t="s">
        <v>55</v>
      </c>
      <c r="D4" s="2" t="s">
        <v>56</v>
      </c>
      <c r="E4" s="2" t="s">
        <v>57</v>
      </c>
      <c r="F4" s="2" t="s">
        <v>58</v>
      </c>
      <c r="G4" s="2" t="s">
        <v>59</v>
      </c>
      <c r="H4" s="2" t="s">
        <v>60</v>
      </c>
      <c r="I4" s="2" t="s">
        <v>61</v>
      </c>
      <c r="J4" s="2" t="s">
        <v>62</v>
      </c>
      <c r="K4" s="2" t="s">
        <v>63</v>
      </c>
      <c r="L4" s="2" t="s">
        <v>64</v>
      </c>
      <c r="M4" s="2" t="s">
        <v>65</v>
      </c>
      <c r="N4" s="2" t="s">
        <v>66</v>
      </c>
    </row>
    <row r="5" spans="1:14">
      <c r="A5" s="2" t="s">
        <v>67</v>
      </c>
      <c r="B5" s="2" t="s">
        <v>68</v>
      </c>
      <c r="C5" s="2" t="s">
        <v>69</v>
      </c>
      <c r="D5" s="2" t="s">
        <v>70</v>
      </c>
      <c r="E5" s="2" t="s">
        <v>71</v>
      </c>
      <c r="F5" s="2" t="s">
        <v>72</v>
      </c>
      <c r="G5" s="2" t="s">
        <v>73</v>
      </c>
      <c r="H5" s="2" t="s">
        <v>74</v>
      </c>
      <c r="I5" s="2" t="s">
        <v>75</v>
      </c>
      <c r="J5" s="2" t="s">
        <v>76</v>
      </c>
      <c r="K5" s="2" t="s">
        <v>77</v>
      </c>
      <c r="L5" s="2" t="s">
        <v>78</v>
      </c>
      <c r="M5" s="2" t="s">
        <v>79</v>
      </c>
      <c r="N5" s="2" t="s">
        <v>80</v>
      </c>
    </row>
    <row r="6" spans="1:14">
      <c r="A6" s="2" t="s">
        <v>81</v>
      </c>
      <c r="B6" s="2" t="s">
        <v>82</v>
      </c>
      <c r="C6" s="2" t="s">
        <v>83</v>
      </c>
      <c r="D6" s="2" t="s">
        <v>16</v>
      </c>
      <c r="E6" s="2" t="s">
        <v>84</v>
      </c>
      <c r="F6" s="2" t="s">
        <v>85</v>
      </c>
      <c r="G6" s="2" t="s">
        <v>86</v>
      </c>
      <c r="H6" s="2" t="s">
        <v>87</v>
      </c>
      <c r="I6" s="2" t="s">
        <v>88</v>
      </c>
      <c r="J6" s="2" t="s">
        <v>89</v>
      </c>
      <c r="K6" s="2" t="s">
        <v>90</v>
      </c>
      <c r="L6" s="2" t="s">
        <v>91</v>
      </c>
      <c r="M6" s="2" t="s">
        <v>92</v>
      </c>
      <c r="N6" s="2" t="s">
        <v>93</v>
      </c>
    </row>
    <row r="7" spans="1:14">
      <c r="A7" s="2" t="s">
        <v>94</v>
      </c>
      <c r="B7" s="2" t="s">
        <v>95</v>
      </c>
      <c r="C7" s="2" t="s">
        <v>96</v>
      </c>
      <c r="D7" s="2" t="s">
        <v>97</v>
      </c>
      <c r="E7" s="2" t="s">
        <v>98</v>
      </c>
      <c r="F7" s="2" t="s">
        <v>99</v>
      </c>
      <c r="G7" s="2" t="s">
        <v>100</v>
      </c>
      <c r="H7" s="2" t="s">
        <v>87</v>
      </c>
      <c r="I7" s="2" t="s">
        <v>101</v>
      </c>
      <c r="J7" s="2" t="s">
        <v>102</v>
      </c>
      <c r="K7" s="2" t="s">
        <v>103</v>
      </c>
      <c r="L7" s="2" t="s">
        <v>104</v>
      </c>
      <c r="M7" s="2" t="s">
        <v>105</v>
      </c>
      <c r="N7" s="2" t="s">
        <v>106</v>
      </c>
    </row>
    <row r="8" spans="1:14">
      <c r="A8" s="2" t="s">
        <v>107</v>
      </c>
      <c r="B8" s="2" t="s">
        <v>108</v>
      </c>
      <c r="C8" s="2" t="s">
        <v>27</v>
      </c>
      <c r="D8" s="2" t="s">
        <v>109</v>
      </c>
      <c r="E8" s="2" t="s">
        <v>110</v>
      </c>
      <c r="F8" s="2" t="s">
        <v>111</v>
      </c>
      <c r="G8" s="2" t="s">
        <v>112</v>
      </c>
      <c r="H8" s="2" t="s">
        <v>113</v>
      </c>
      <c r="I8" s="2" t="s">
        <v>114</v>
      </c>
      <c r="J8" s="2" t="s">
        <v>115</v>
      </c>
      <c r="K8" s="2" t="s">
        <v>116</v>
      </c>
      <c r="L8" s="2" t="s">
        <v>117</v>
      </c>
      <c r="M8" s="2" t="s">
        <v>118</v>
      </c>
      <c r="N8" s="2" t="s">
        <v>119</v>
      </c>
    </row>
    <row r="9" spans="1:14">
      <c r="A9" s="2" t="s">
        <v>120</v>
      </c>
      <c r="B9" s="2" t="s">
        <v>121</v>
      </c>
      <c r="C9" s="2" t="s">
        <v>122</v>
      </c>
      <c r="D9" s="2" t="s">
        <v>109</v>
      </c>
      <c r="E9" s="2" t="s">
        <v>123</v>
      </c>
      <c r="F9" s="2" t="s">
        <v>124</v>
      </c>
      <c r="G9" s="2" t="s">
        <v>125</v>
      </c>
      <c r="H9" s="2" t="s">
        <v>126</v>
      </c>
      <c r="I9" s="2" t="s">
        <v>127</v>
      </c>
      <c r="J9" s="2" t="s">
        <v>128</v>
      </c>
      <c r="K9" s="2" t="s">
        <v>129</v>
      </c>
      <c r="L9" s="2" t="s">
        <v>130</v>
      </c>
      <c r="M9" s="2" t="s">
        <v>79</v>
      </c>
      <c r="N9" s="2" t="s">
        <v>131</v>
      </c>
    </row>
    <row r="10" spans="1:14">
      <c r="A10" s="2" t="s">
        <v>132</v>
      </c>
      <c r="B10" s="2" t="s">
        <v>133</v>
      </c>
      <c r="C10" s="2" t="s">
        <v>83</v>
      </c>
      <c r="D10" s="2" t="s">
        <v>109</v>
      </c>
      <c r="E10" s="2" t="s">
        <v>134</v>
      </c>
      <c r="F10" s="2" t="s">
        <v>135</v>
      </c>
      <c r="G10" s="2" t="s">
        <v>136</v>
      </c>
      <c r="H10" s="2" t="s">
        <v>137</v>
      </c>
      <c r="I10" s="2" t="s">
        <v>61</v>
      </c>
      <c r="J10" s="2" t="s">
        <v>138</v>
      </c>
      <c r="K10" s="2" t="s">
        <v>139</v>
      </c>
      <c r="L10" s="2" t="s">
        <v>140</v>
      </c>
      <c r="M10" s="2" t="s">
        <v>141</v>
      </c>
      <c r="N10" s="2" t="s">
        <v>142</v>
      </c>
    </row>
    <row r="11" spans="1:14">
      <c r="A11" s="2" t="s">
        <v>143</v>
      </c>
      <c r="B11" s="2" t="s">
        <v>144</v>
      </c>
      <c r="C11" s="2" t="s">
        <v>96</v>
      </c>
      <c r="D11" s="2" t="s">
        <v>145</v>
      </c>
      <c r="E11" s="2" t="s">
        <v>146</v>
      </c>
      <c r="F11" s="2" t="s">
        <v>147</v>
      </c>
      <c r="G11" s="2" t="s">
        <v>148</v>
      </c>
      <c r="H11" s="2" t="s">
        <v>149</v>
      </c>
      <c r="I11" s="2" t="s">
        <v>150</v>
      </c>
      <c r="J11" s="2" t="s">
        <v>151</v>
      </c>
      <c r="K11" s="2" t="s">
        <v>152</v>
      </c>
      <c r="L11" s="2" t="s">
        <v>153</v>
      </c>
      <c r="M11" s="2" t="s">
        <v>154</v>
      </c>
      <c r="N11" s="2" t="s">
        <v>155</v>
      </c>
    </row>
    <row r="12" spans="1:14">
      <c r="A12" s="2" t="s">
        <v>167</v>
      </c>
      <c r="B12" s="2" t="s">
        <v>168</v>
      </c>
      <c r="C12" s="2" t="s">
        <v>169</v>
      </c>
      <c r="D12" s="2" t="s">
        <v>170</v>
      </c>
      <c r="E12" s="2" t="s">
        <v>171</v>
      </c>
      <c r="F12" s="2" t="s">
        <v>172</v>
      </c>
      <c r="G12" s="2" t="s">
        <v>173</v>
      </c>
      <c r="H12" s="2" t="s">
        <v>174</v>
      </c>
      <c r="I12" s="2" t="s">
        <v>75</v>
      </c>
      <c r="J12" s="2" t="s">
        <v>175</v>
      </c>
      <c r="K12" s="2" t="s">
        <v>176</v>
      </c>
      <c r="L12" s="2" t="s">
        <v>177</v>
      </c>
      <c r="M12" s="2" t="s">
        <v>118</v>
      </c>
      <c r="N12" s="2" t="s">
        <v>178</v>
      </c>
    </row>
    <row r="13" spans="1:14">
      <c r="A13" s="2" t="s">
        <v>179</v>
      </c>
      <c r="B13" s="2" t="s">
        <v>180</v>
      </c>
      <c r="C13" s="2" t="s">
        <v>27</v>
      </c>
      <c r="D13" s="2" t="s">
        <v>109</v>
      </c>
      <c r="E13" s="2" t="s">
        <v>181</v>
      </c>
      <c r="F13" s="2" t="s">
        <v>182</v>
      </c>
      <c r="G13" s="2" t="s">
        <v>183</v>
      </c>
      <c r="H13" s="2" t="s">
        <v>184</v>
      </c>
      <c r="I13" s="2" t="s">
        <v>185</v>
      </c>
      <c r="J13" s="2" t="s">
        <v>186</v>
      </c>
      <c r="K13" s="2" t="s">
        <v>187</v>
      </c>
      <c r="L13" s="2" t="s">
        <v>188</v>
      </c>
      <c r="M13" s="2" t="s">
        <v>189</v>
      </c>
      <c r="N13" s="2" t="s">
        <v>190</v>
      </c>
    </row>
    <row r="14" spans="1:14">
      <c r="A14" s="2" t="s">
        <v>191</v>
      </c>
      <c r="B14" s="2" t="s">
        <v>192</v>
      </c>
      <c r="C14" s="2" t="s">
        <v>122</v>
      </c>
      <c r="D14" s="2" t="s">
        <v>193</v>
      </c>
      <c r="E14" s="2" t="s">
        <v>194</v>
      </c>
      <c r="F14" s="2" t="s">
        <v>195</v>
      </c>
      <c r="G14" s="2" t="s">
        <v>196</v>
      </c>
      <c r="H14" s="2" t="s">
        <v>197</v>
      </c>
      <c r="I14" s="2" t="s">
        <v>198</v>
      </c>
      <c r="J14" s="2" t="s">
        <v>199</v>
      </c>
      <c r="K14" s="2" t="s">
        <v>200</v>
      </c>
      <c r="L14" s="2" t="s">
        <v>201</v>
      </c>
      <c r="M14" s="2" t="s">
        <v>202</v>
      </c>
      <c r="N14" s="2" t="s">
        <v>203</v>
      </c>
    </row>
    <row r="15" spans="1:14">
      <c r="A15" s="2" t="s">
        <v>204</v>
      </c>
      <c r="B15" s="2" t="s">
        <v>205</v>
      </c>
      <c r="C15" s="2" t="s">
        <v>169</v>
      </c>
      <c r="D15" s="2" t="s">
        <v>193</v>
      </c>
      <c r="E15" s="2" t="s">
        <v>206</v>
      </c>
      <c r="F15" s="2" t="s">
        <v>207</v>
      </c>
      <c r="G15" s="2" t="s">
        <v>208</v>
      </c>
      <c r="H15" s="2" t="s">
        <v>184</v>
      </c>
      <c r="I15" s="2" t="s">
        <v>209</v>
      </c>
      <c r="J15" s="2" t="s">
        <v>210</v>
      </c>
      <c r="K15" s="2" t="s">
        <v>211</v>
      </c>
      <c r="L15" s="2" t="s">
        <v>212</v>
      </c>
      <c r="M15" s="2" t="s">
        <v>118</v>
      </c>
      <c r="N15" s="2" t="s">
        <v>213</v>
      </c>
    </row>
    <row r="16" spans="1:14">
      <c r="A16" s="2" t="s">
        <v>214</v>
      </c>
      <c r="B16" s="2" t="s">
        <v>215</v>
      </c>
      <c r="C16" s="2" t="s">
        <v>96</v>
      </c>
      <c r="D16" s="2" t="s">
        <v>216</v>
      </c>
      <c r="E16" s="2" t="s">
        <v>217</v>
      </c>
      <c r="F16" s="2" t="s">
        <v>218</v>
      </c>
      <c r="G16" s="2" t="s">
        <v>219</v>
      </c>
      <c r="H16" s="2" t="s">
        <v>220</v>
      </c>
      <c r="I16" s="2" t="s">
        <v>221</v>
      </c>
      <c r="J16" s="2" t="s">
        <v>222</v>
      </c>
      <c r="K16" s="2"/>
      <c r="L16" s="2" t="s">
        <v>223</v>
      </c>
      <c r="M16" s="2" t="s">
        <v>224</v>
      </c>
      <c r="N16" s="2" t="s">
        <v>225</v>
      </c>
    </row>
    <row r="17" spans="1:14">
      <c r="A17" s="2" t="s">
        <v>226</v>
      </c>
      <c r="B17" s="2" t="s">
        <v>227</v>
      </c>
      <c r="C17" s="2" t="s">
        <v>96</v>
      </c>
      <c r="D17" s="2" t="s">
        <v>228</v>
      </c>
      <c r="E17" s="2" t="s">
        <v>229</v>
      </c>
      <c r="F17" s="2" t="s">
        <v>230</v>
      </c>
      <c r="G17" s="2" t="s">
        <v>231</v>
      </c>
      <c r="H17" s="2" t="s">
        <v>161</v>
      </c>
      <c r="I17" s="2" t="s">
        <v>232</v>
      </c>
      <c r="J17" s="2" t="s">
        <v>233</v>
      </c>
      <c r="K17" s="2"/>
      <c r="L17" s="2" t="s">
        <v>234</v>
      </c>
      <c r="M17" s="2" t="s">
        <v>235</v>
      </c>
      <c r="N17" s="2" t="s">
        <v>236</v>
      </c>
    </row>
    <row r="18" spans="1:14">
      <c r="A18" s="2" t="s">
        <v>237</v>
      </c>
      <c r="B18" s="2" t="s">
        <v>238</v>
      </c>
      <c r="C18" s="2" t="s">
        <v>239</v>
      </c>
      <c r="D18" s="2" t="s">
        <v>193</v>
      </c>
      <c r="E18" s="2" t="s">
        <v>240</v>
      </c>
      <c r="F18" s="2" t="s">
        <v>241</v>
      </c>
      <c r="G18" s="2" t="s">
        <v>242</v>
      </c>
      <c r="H18" s="2" t="s">
        <v>243</v>
      </c>
      <c r="I18" s="2" t="s">
        <v>244</v>
      </c>
      <c r="J18" s="2" t="s">
        <v>245</v>
      </c>
      <c r="K18" s="2" t="s">
        <v>246</v>
      </c>
      <c r="L18" s="2" t="s">
        <v>247</v>
      </c>
      <c r="M18" s="2" t="s">
        <v>248</v>
      </c>
      <c r="N18" s="2" t="s">
        <v>249</v>
      </c>
    </row>
    <row r="19" spans="1:14">
      <c r="A19" s="2" t="s">
        <v>250</v>
      </c>
      <c r="B19" s="2" t="s">
        <v>251</v>
      </c>
      <c r="C19" s="2" t="s">
        <v>252</v>
      </c>
      <c r="D19" s="2" t="s">
        <v>253</v>
      </c>
      <c r="E19" s="2" t="s">
        <v>254</v>
      </c>
      <c r="F19" s="2" t="s">
        <v>255</v>
      </c>
      <c r="G19" s="2" t="s">
        <v>256</v>
      </c>
      <c r="H19" s="2" t="s">
        <v>257</v>
      </c>
      <c r="I19" s="2" t="s">
        <v>258</v>
      </c>
      <c r="J19" s="2" t="s">
        <v>259</v>
      </c>
      <c r="K19" s="2" t="s">
        <v>260</v>
      </c>
      <c r="L19" s="2" t="s">
        <v>261</v>
      </c>
      <c r="M19" s="2" t="s">
        <v>262</v>
      </c>
      <c r="N19" s="2" t="s">
        <v>263</v>
      </c>
    </row>
    <row r="20" spans="1:14">
      <c r="A20" s="2" t="s">
        <v>264</v>
      </c>
      <c r="B20" s="2" t="s">
        <v>265</v>
      </c>
      <c r="C20" s="2" t="s">
        <v>169</v>
      </c>
      <c r="D20" s="2" t="s">
        <v>109</v>
      </c>
      <c r="E20" s="2" t="s">
        <v>266</v>
      </c>
      <c r="F20" s="2" t="s">
        <v>267</v>
      </c>
      <c r="G20" s="2" t="s">
        <v>268</v>
      </c>
      <c r="H20" s="2" t="s">
        <v>60</v>
      </c>
      <c r="I20" s="2" t="s">
        <v>269</v>
      </c>
      <c r="J20" s="2" t="s">
        <v>270</v>
      </c>
      <c r="K20" s="2" t="s">
        <v>246</v>
      </c>
      <c r="L20" s="2" t="s">
        <v>271</v>
      </c>
      <c r="M20" s="2" t="s">
        <v>272</v>
      </c>
      <c r="N20" s="2" t="s">
        <v>273</v>
      </c>
    </row>
    <row r="21" spans="1:14">
      <c r="A21" s="2" t="s">
        <v>274</v>
      </c>
      <c r="B21" s="2" t="s">
        <v>275</v>
      </c>
      <c r="C21" s="2" t="s">
        <v>252</v>
      </c>
      <c r="D21" s="2" t="s">
        <v>276</v>
      </c>
      <c r="E21" s="2" t="s">
        <v>277</v>
      </c>
      <c r="F21" s="2" t="s">
        <v>278</v>
      </c>
      <c r="G21" s="2" t="s">
        <v>279</v>
      </c>
      <c r="H21" s="2" t="s">
        <v>280</v>
      </c>
      <c r="I21" s="2" t="s">
        <v>162</v>
      </c>
      <c r="J21" s="2" t="s">
        <v>281</v>
      </c>
      <c r="K21" s="2" t="s">
        <v>282</v>
      </c>
      <c r="L21" s="2" t="s">
        <v>283</v>
      </c>
      <c r="M21" s="2" t="s">
        <v>284</v>
      </c>
      <c r="N21" s="2" t="s">
        <v>285</v>
      </c>
    </row>
    <row r="22" spans="1:14">
      <c r="A22" s="2" t="s">
        <v>286</v>
      </c>
      <c r="B22" s="2" t="s">
        <v>287</v>
      </c>
      <c r="C22" s="2" t="s">
        <v>96</v>
      </c>
      <c r="D22" s="2" t="s">
        <v>193</v>
      </c>
      <c r="E22" s="2" t="s">
        <v>288</v>
      </c>
      <c r="F22" s="2" t="s">
        <v>289</v>
      </c>
      <c r="G22" s="2" t="s">
        <v>290</v>
      </c>
      <c r="H22" s="2" t="s">
        <v>161</v>
      </c>
      <c r="I22" s="2" t="s">
        <v>291</v>
      </c>
      <c r="J22" s="2" t="s">
        <v>292</v>
      </c>
      <c r="K22" s="2" t="s">
        <v>116</v>
      </c>
      <c r="L22" s="2" t="s">
        <v>50</v>
      </c>
      <c r="M22" s="2" t="s">
        <v>51</v>
      </c>
      <c r="N22" s="2" t="s">
        <v>293</v>
      </c>
    </row>
    <row r="23" spans="1:14">
      <c r="A23" s="2" t="s">
        <v>294</v>
      </c>
      <c r="B23" s="2" t="s">
        <v>295</v>
      </c>
      <c r="C23" s="2" t="s">
        <v>96</v>
      </c>
      <c r="D23" s="2" t="s">
        <v>193</v>
      </c>
      <c r="E23" s="2" t="s">
        <v>296</v>
      </c>
      <c r="F23" s="2" t="s">
        <v>297</v>
      </c>
      <c r="G23" s="2" t="s">
        <v>298</v>
      </c>
      <c r="H23" s="2" t="s">
        <v>299</v>
      </c>
      <c r="I23" s="2" t="s">
        <v>300</v>
      </c>
      <c r="J23" s="2" t="s">
        <v>301</v>
      </c>
      <c r="K23" s="2" t="s">
        <v>302</v>
      </c>
      <c r="L23" s="2" t="s">
        <v>36</v>
      </c>
      <c r="M23" s="2" t="s">
        <v>303</v>
      </c>
      <c r="N23" s="2" t="s">
        <v>304</v>
      </c>
    </row>
    <row r="24" spans="1:14">
      <c r="A24" s="2" t="s">
        <v>305</v>
      </c>
      <c r="B24" s="2" t="s">
        <v>306</v>
      </c>
      <c r="C24" s="2" t="s">
        <v>307</v>
      </c>
      <c r="D24" s="2" t="s">
        <v>308</v>
      </c>
      <c r="E24" s="2" t="s">
        <v>309</v>
      </c>
      <c r="F24" s="2" t="s">
        <v>310</v>
      </c>
      <c r="G24" s="2" t="s">
        <v>311</v>
      </c>
      <c r="H24" s="2" t="s">
        <v>312</v>
      </c>
      <c r="I24" s="2" t="s">
        <v>313</v>
      </c>
      <c r="J24" s="2" t="s">
        <v>314</v>
      </c>
      <c r="K24" s="2" t="s">
        <v>315</v>
      </c>
      <c r="L24" s="2" t="s">
        <v>50</v>
      </c>
      <c r="M24" s="2" t="s">
        <v>316</v>
      </c>
      <c r="N24" s="2" t="s">
        <v>317</v>
      </c>
    </row>
    <row r="25" spans="1:14">
      <c r="A25" s="2" t="s">
        <v>318</v>
      </c>
      <c r="B25" s="2" t="s">
        <v>319</v>
      </c>
      <c r="C25" s="2" t="s">
        <v>83</v>
      </c>
      <c r="D25" s="2" t="s">
        <v>56</v>
      </c>
      <c r="E25" s="2" t="s">
        <v>320</v>
      </c>
      <c r="F25" s="2" t="s">
        <v>321</v>
      </c>
      <c r="G25" s="2" t="s">
        <v>322</v>
      </c>
      <c r="H25" s="2" t="s">
        <v>323</v>
      </c>
      <c r="I25" s="2" t="s">
        <v>324</v>
      </c>
      <c r="J25" s="2" t="s">
        <v>325</v>
      </c>
      <c r="K25" s="2"/>
      <c r="L25" s="2" t="s">
        <v>326</v>
      </c>
      <c r="M25" s="2" t="s">
        <v>327</v>
      </c>
      <c r="N25" s="2" t="s">
        <v>328</v>
      </c>
    </row>
    <row r="26" spans="1:14">
      <c r="A26" s="2" t="s">
        <v>340</v>
      </c>
      <c r="B26" s="2" t="s">
        <v>341</v>
      </c>
      <c r="C26" s="2" t="s">
        <v>96</v>
      </c>
      <c r="D26" s="2" t="s">
        <v>342</v>
      </c>
      <c r="E26" s="2" t="s">
        <v>343</v>
      </c>
      <c r="F26" s="2" t="s">
        <v>344</v>
      </c>
      <c r="G26" s="2" t="s">
        <v>345</v>
      </c>
      <c r="H26" s="2" t="s">
        <v>113</v>
      </c>
      <c r="I26" s="2" t="s">
        <v>346</v>
      </c>
      <c r="J26" s="2"/>
      <c r="K26" s="2" t="s">
        <v>347</v>
      </c>
      <c r="L26" s="2" t="s">
        <v>348</v>
      </c>
      <c r="M26" s="2" t="s">
        <v>349</v>
      </c>
      <c r="N26" s="2" t="s">
        <v>350</v>
      </c>
    </row>
    <row r="27" spans="1:14">
      <c r="A27" s="2" t="s">
        <v>351</v>
      </c>
      <c r="B27" s="2" t="s">
        <v>352</v>
      </c>
      <c r="C27" s="2" t="s">
        <v>55</v>
      </c>
      <c r="D27" s="2" t="s">
        <v>16</v>
      </c>
      <c r="E27" s="2" t="s">
        <v>353</v>
      </c>
      <c r="F27" s="2" t="s">
        <v>354</v>
      </c>
      <c r="G27" s="2" t="s">
        <v>355</v>
      </c>
      <c r="H27" s="2" t="s">
        <v>356</v>
      </c>
      <c r="I27" s="2" t="s">
        <v>357</v>
      </c>
      <c r="J27" s="2" t="s">
        <v>358</v>
      </c>
      <c r="K27" s="2" t="s">
        <v>359</v>
      </c>
      <c r="L27" s="2" t="s">
        <v>360</v>
      </c>
      <c r="M27" s="2" t="s">
        <v>361</v>
      </c>
      <c r="N27" s="2" t="s">
        <v>362</v>
      </c>
    </row>
    <row r="28" spans="1:14">
      <c r="A28" s="2" t="s">
        <v>363</v>
      </c>
      <c r="B28" s="2" t="s">
        <v>364</v>
      </c>
      <c r="C28" s="2" t="s">
        <v>169</v>
      </c>
      <c r="D28" s="2" t="s">
        <v>145</v>
      </c>
      <c r="E28" s="2" t="s">
        <v>365</v>
      </c>
      <c r="F28" s="2" t="s">
        <v>366</v>
      </c>
      <c r="G28" s="2" t="s">
        <v>367</v>
      </c>
      <c r="H28" s="2" t="s">
        <v>368</v>
      </c>
      <c r="I28" s="2" t="s">
        <v>369</v>
      </c>
      <c r="J28" s="2" t="s">
        <v>370</v>
      </c>
      <c r="K28" s="2" t="s">
        <v>371</v>
      </c>
      <c r="L28" s="2" t="s">
        <v>372</v>
      </c>
      <c r="M28" s="2" t="s">
        <v>373</v>
      </c>
      <c r="N28" s="2" t="s">
        <v>374</v>
      </c>
    </row>
    <row r="29" spans="1:14">
      <c r="A29" s="2" t="s">
        <v>375</v>
      </c>
      <c r="B29" s="2" t="s">
        <v>376</v>
      </c>
      <c r="C29" s="2" t="s">
        <v>252</v>
      </c>
      <c r="D29" s="2"/>
      <c r="E29" s="2" t="s">
        <v>377</v>
      </c>
      <c r="F29" s="2" t="s">
        <v>378</v>
      </c>
      <c r="G29" s="2" t="s">
        <v>379</v>
      </c>
      <c r="H29" s="2" t="s">
        <v>299</v>
      </c>
      <c r="I29" s="2" t="s">
        <v>380</v>
      </c>
      <c r="J29" s="2" t="s">
        <v>381</v>
      </c>
      <c r="K29" s="2" t="s">
        <v>211</v>
      </c>
      <c r="L29" s="2" t="s">
        <v>382</v>
      </c>
      <c r="M29" s="2" t="s">
        <v>383</v>
      </c>
      <c r="N29" s="2" t="s">
        <v>384</v>
      </c>
    </row>
    <row r="30" spans="1:14">
      <c r="A30" s="2" t="s">
        <v>394</v>
      </c>
      <c r="B30" s="2" t="s">
        <v>395</v>
      </c>
      <c r="C30" s="2" t="s">
        <v>252</v>
      </c>
      <c r="D30" s="2" t="s">
        <v>396</v>
      </c>
      <c r="E30" s="2" t="s">
        <v>397</v>
      </c>
      <c r="F30" s="2" t="s">
        <v>398</v>
      </c>
      <c r="G30" s="2" t="s">
        <v>399</v>
      </c>
      <c r="H30" s="2" t="s">
        <v>400</v>
      </c>
      <c r="I30" s="2" t="s">
        <v>401</v>
      </c>
      <c r="J30" s="2" t="s">
        <v>402</v>
      </c>
      <c r="K30" s="2"/>
      <c r="L30" s="2" t="s">
        <v>140</v>
      </c>
      <c r="M30" s="2" t="s">
        <v>403</v>
      </c>
      <c r="N30" s="2" t="s">
        <v>404</v>
      </c>
    </row>
    <row r="31" spans="1:14">
      <c r="A31" s="2" t="s">
        <v>405</v>
      </c>
      <c r="B31" s="2" t="s">
        <v>406</v>
      </c>
      <c r="C31" s="2" t="s">
        <v>41</v>
      </c>
      <c r="D31" s="2" t="s">
        <v>42</v>
      </c>
      <c r="E31" s="2" t="s">
        <v>407</v>
      </c>
      <c r="F31" s="2" t="s">
        <v>408</v>
      </c>
      <c r="G31" s="2" t="s">
        <v>409</v>
      </c>
      <c r="H31" s="2" t="s">
        <v>368</v>
      </c>
      <c r="I31" s="2" t="s">
        <v>410</v>
      </c>
      <c r="J31" s="2"/>
      <c r="K31" s="2"/>
      <c r="L31" s="2" t="s">
        <v>411</v>
      </c>
      <c r="M31" s="2" t="s">
        <v>412</v>
      </c>
      <c r="N31" s="2" t="s">
        <v>413</v>
      </c>
    </row>
    <row r="32" spans="1:14">
      <c r="A32" s="2" t="s">
        <v>414</v>
      </c>
      <c r="B32" s="2" t="s">
        <v>415</v>
      </c>
      <c r="C32" s="2" t="s">
        <v>55</v>
      </c>
      <c r="D32" s="2" t="s">
        <v>416</v>
      </c>
      <c r="E32" s="2" t="s">
        <v>417</v>
      </c>
      <c r="F32" s="2" t="s">
        <v>418</v>
      </c>
      <c r="G32" s="2" t="s">
        <v>419</v>
      </c>
      <c r="H32" s="2" t="s">
        <v>420</v>
      </c>
      <c r="I32" s="2" t="s">
        <v>410</v>
      </c>
      <c r="J32" s="2" t="s">
        <v>421</v>
      </c>
      <c r="K32" s="2"/>
      <c r="L32" s="2" t="s">
        <v>422</v>
      </c>
      <c r="M32" s="2" t="s">
        <v>423</v>
      </c>
      <c r="N32" s="2" t="s">
        <v>424</v>
      </c>
    </row>
    <row r="33" spans="1:14">
      <c r="A33" s="2" t="s">
        <v>425</v>
      </c>
      <c r="B33" s="2" t="s">
        <v>426</v>
      </c>
      <c r="C33" s="2" t="s">
        <v>55</v>
      </c>
      <c r="D33" s="2" t="s">
        <v>427</v>
      </c>
      <c r="E33" s="2" t="s">
        <v>428</v>
      </c>
      <c r="F33" s="2" t="s">
        <v>429</v>
      </c>
      <c r="G33" s="2" t="s">
        <v>430</v>
      </c>
      <c r="H33" s="2" t="s">
        <v>356</v>
      </c>
      <c r="I33" s="2" t="s">
        <v>431</v>
      </c>
      <c r="J33" s="2" t="s">
        <v>210</v>
      </c>
      <c r="K33" s="2"/>
      <c r="L33" s="2" t="s">
        <v>432</v>
      </c>
      <c r="M33" s="2" t="s">
        <v>433</v>
      </c>
      <c r="N33" s="2" t="s">
        <v>434</v>
      </c>
    </row>
    <row r="34" spans="1:14">
      <c r="A34" s="2" t="s">
        <v>435</v>
      </c>
      <c r="B34" s="2" t="s">
        <v>436</v>
      </c>
      <c r="C34" s="2" t="s">
        <v>69</v>
      </c>
      <c r="D34" s="2" t="s">
        <v>437</v>
      </c>
      <c r="E34" s="2" t="s">
        <v>438</v>
      </c>
      <c r="F34" s="2" t="s">
        <v>439</v>
      </c>
      <c r="G34" s="2" t="s">
        <v>440</v>
      </c>
      <c r="H34" s="2" t="s">
        <v>323</v>
      </c>
      <c r="I34" s="2"/>
      <c r="J34" s="2"/>
      <c r="K34" s="2"/>
      <c r="L34" s="2" t="s">
        <v>441</v>
      </c>
      <c r="M34" s="2" t="s">
        <v>442</v>
      </c>
      <c r="N34" s="2" t="s">
        <v>443</v>
      </c>
    </row>
    <row r="35" spans="1:14">
      <c r="A35" s="2" t="s">
        <v>444</v>
      </c>
      <c r="B35" s="2" t="s">
        <v>445</v>
      </c>
      <c r="C35" s="2" t="s">
        <v>122</v>
      </c>
      <c r="D35" s="2" t="s">
        <v>446</v>
      </c>
      <c r="E35" s="2" t="s">
        <v>447</v>
      </c>
      <c r="F35" s="2" t="s">
        <v>448</v>
      </c>
      <c r="G35" s="2" t="s">
        <v>449</v>
      </c>
      <c r="H35" s="2" t="s">
        <v>450</v>
      </c>
      <c r="I35" s="2" t="s">
        <v>451</v>
      </c>
      <c r="J35" s="2" t="s">
        <v>452</v>
      </c>
      <c r="K35" s="2" t="s">
        <v>453</v>
      </c>
      <c r="L35" s="2" t="s">
        <v>454</v>
      </c>
      <c r="M35" s="2" t="s">
        <v>248</v>
      </c>
      <c r="N35" s="2" t="s">
        <v>455</v>
      </c>
    </row>
    <row r="36" spans="1:14">
      <c r="A36" s="2" t="s">
        <v>456</v>
      </c>
      <c r="B36" s="2" t="s">
        <v>457</v>
      </c>
      <c r="C36" s="2" t="s">
        <v>331</v>
      </c>
      <c r="D36" s="2" t="s">
        <v>458</v>
      </c>
      <c r="E36" s="2" t="s">
        <v>459</v>
      </c>
      <c r="F36" s="2" t="s">
        <v>460</v>
      </c>
      <c r="G36" s="2" t="s">
        <v>461</v>
      </c>
      <c r="H36" s="2" t="s">
        <v>174</v>
      </c>
      <c r="I36" s="2" t="s">
        <v>462</v>
      </c>
      <c r="J36" s="2" t="s">
        <v>463</v>
      </c>
      <c r="K36" s="2"/>
      <c r="L36" s="2" t="s">
        <v>140</v>
      </c>
      <c r="M36" s="2" t="s">
        <v>464</v>
      </c>
      <c r="N36" s="2" t="s">
        <v>465</v>
      </c>
    </row>
    <row r="37" spans="1:14">
      <c r="A37" s="2" t="s">
        <v>466</v>
      </c>
      <c r="B37" s="2" t="s">
        <v>467</v>
      </c>
      <c r="C37" s="2" t="s">
        <v>252</v>
      </c>
      <c r="D37" s="2" t="s">
        <v>468</v>
      </c>
      <c r="E37" s="2" t="s">
        <v>469</v>
      </c>
      <c r="F37" s="2" t="s">
        <v>470</v>
      </c>
      <c r="G37" s="2" t="s">
        <v>471</v>
      </c>
      <c r="H37" s="2" t="s">
        <v>472</v>
      </c>
      <c r="I37" s="2" t="s">
        <v>473</v>
      </c>
      <c r="J37" s="2" t="s">
        <v>474</v>
      </c>
      <c r="K37" s="2" t="s">
        <v>475</v>
      </c>
      <c r="L37" s="2" t="s">
        <v>476</v>
      </c>
      <c r="M37" s="2" t="s">
        <v>477</v>
      </c>
      <c r="N37" s="2" t="s">
        <v>478</v>
      </c>
    </row>
    <row r="38" spans="1:14">
      <c r="A38" s="2" t="s">
        <v>479</v>
      </c>
      <c r="B38" s="2" t="s">
        <v>480</v>
      </c>
      <c r="C38" s="2" t="s">
        <v>83</v>
      </c>
      <c r="D38" s="2" t="s">
        <v>228</v>
      </c>
      <c r="E38" s="2" t="s">
        <v>481</v>
      </c>
      <c r="F38" s="2" t="s">
        <v>482</v>
      </c>
      <c r="G38" s="2" t="s">
        <v>483</v>
      </c>
      <c r="H38" s="2" t="s">
        <v>484</v>
      </c>
      <c r="I38" s="2" t="s">
        <v>485</v>
      </c>
      <c r="J38" s="2" t="s">
        <v>486</v>
      </c>
      <c r="K38" s="2"/>
      <c r="L38" s="2" t="s">
        <v>487</v>
      </c>
      <c r="M38" s="2" t="s">
        <v>488</v>
      </c>
      <c r="N38" s="2" t="s">
        <v>489</v>
      </c>
    </row>
    <row r="39" spans="1:14">
      <c r="A39" s="2" t="s">
        <v>490</v>
      </c>
      <c r="B39" s="2" t="s">
        <v>491</v>
      </c>
      <c r="C39" s="2" t="s">
        <v>492</v>
      </c>
      <c r="D39" s="2" t="s">
        <v>493</v>
      </c>
      <c r="E39" s="2" t="s">
        <v>494</v>
      </c>
      <c r="F39" s="2" t="s">
        <v>495</v>
      </c>
      <c r="G39" s="2" t="s">
        <v>496</v>
      </c>
      <c r="H39" s="2" t="s">
        <v>497</v>
      </c>
      <c r="I39" s="2" t="s">
        <v>498</v>
      </c>
      <c r="J39" s="2" t="s">
        <v>499</v>
      </c>
      <c r="K39" s="2" t="s">
        <v>500</v>
      </c>
      <c r="L39" s="2" t="s">
        <v>501</v>
      </c>
      <c r="M39" s="2" t="s">
        <v>502</v>
      </c>
      <c r="N39" s="2" t="s">
        <v>503</v>
      </c>
    </row>
    <row r="40" spans="1:14">
      <c r="A40" s="2" t="s">
        <v>504</v>
      </c>
      <c r="B40" s="2" t="s">
        <v>505</v>
      </c>
      <c r="C40" s="2" t="s">
        <v>27</v>
      </c>
      <c r="D40" s="2" t="s">
        <v>493</v>
      </c>
      <c r="E40" s="2" t="s">
        <v>506</v>
      </c>
      <c r="F40" s="2" t="s">
        <v>507</v>
      </c>
      <c r="G40" s="2" t="s">
        <v>508</v>
      </c>
      <c r="H40" s="2" t="s">
        <v>509</v>
      </c>
      <c r="I40" s="2" t="s">
        <v>510</v>
      </c>
      <c r="J40" s="2" t="s">
        <v>511</v>
      </c>
      <c r="K40" s="2" t="s">
        <v>260</v>
      </c>
      <c r="L40" s="2" t="s">
        <v>512</v>
      </c>
      <c r="M40" s="2" t="s">
        <v>502</v>
      </c>
      <c r="N40" s="2" t="s">
        <v>513</v>
      </c>
    </row>
    <row r="41" spans="1:14">
      <c r="A41" s="2" t="s">
        <v>514</v>
      </c>
      <c r="B41" s="2" t="s">
        <v>515</v>
      </c>
      <c r="C41" s="2" t="s">
        <v>239</v>
      </c>
      <c r="D41" s="2" t="s">
        <v>228</v>
      </c>
      <c r="E41" s="2" t="s">
        <v>516</v>
      </c>
      <c r="F41" s="2" t="s">
        <v>517</v>
      </c>
      <c r="G41" s="2" t="s">
        <v>518</v>
      </c>
      <c r="H41" s="2" t="s">
        <v>519</v>
      </c>
      <c r="I41" s="2" t="s">
        <v>520</v>
      </c>
      <c r="J41" s="2"/>
      <c r="K41" s="2"/>
      <c r="L41" s="2" t="s">
        <v>521</v>
      </c>
      <c r="M41" s="2" t="s">
        <v>522</v>
      </c>
      <c r="N41" s="2" t="s">
        <v>523</v>
      </c>
    </row>
    <row r="42" spans="1:14">
      <c r="A42" s="2" t="s">
        <v>524</v>
      </c>
      <c r="B42" s="2" t="s">
        <v>525</v>
      </c>
      <c r="C42" s="2" t="s">
        <v>96</v>
      </c>
      <c r="D42" s="2" t="s">
        <v>28</v>
      </c>
      <c r="E42" s="2" t="s">
        <v>526</v>
      </c>
      <c r="F42" s="2" t="s">
        <v>527</v>
      </c>
      <c r="G42" s="2" t="s">
        <v>528</v>
      </c>
      <c r="H42" s="2" t="s">
        <v>161</v>
      </c>
      <c r="I42" s="2" t="s">
        <v>529</v>
      </c>
      <c r="J42" s="2" t="s">
        <v>530</v>
      </c>
      <c r="K42" s="2"/>
      <c r="L42" s="2" t="s">
        <v>531</v>
      </c>
      <c r="M42" s="2" t="s">
        <v>502</v>
      </c>
      <c r="N42" s="2" t="s">
        <v>532</v>
      </c>
    </row>
    <row r="43" spans="1:14">
      <c r="A43" s="2" t="s">
        <v>533</v>
      </c>
      <c r="B43" s="2" t="s">
        <v>534</v>
      </c>
      <c r="C43" s="2" t="s">
        <v>492</v>
      </c>
      <c r="D43" s="2" t="s">
        <v>535</v>
      </c>
      <c r="E43" s="2" t="s">
        <v>536</v>
      </c>
      <c r="F43" s="2" t="s">
        <v>537</v>
      </c>
      <c r="G43" s="2" t="s">
        <v>538</v>
      </c>
      <c r="H43" s="2" t="s">
        <v>539</v>
      </c>
      <c r="I43" s="2" t="s">
        <v>540</v>
      </c>
      <c r="J43" s="2" t="s">
        <v>301</v>
      </c>
      <c r="K43" s="2"/>
      <c r="L43" s="2" t="s">
        <v>541</v>
      </c>
      <c r="M43" s="2" t="s">
        <v>542</v>
      </c>
      <c r="N43" s="2" t="s">
        <v>543</v>
      </c>
    </row>
    <row r="44" spans="1:14">
      <c r="A44" s="2" t="s">
        <v>553</v>
      </c>
      <c r="B44" s="2" t="s">
        <v>554</v>
      </c>
      <c r="C44" s="2" t="s">
        <v>122</v>
      </c>
      <c r="D44" s="2" t="s">
        <v>276</v>
      </c>
      <c r="E44" s="2" t="s">
        <v>555</v>
      </c>
      <c r="F44" s="2" t="s">
        <v>556</v>
      </c>
      <c r="G44" s="2" t="s">
        <v>557</v>
      </c>
      <c r="H44" s="2" t="s">
        <v>558</v>
      </c>
      <c r="I44" s="2" t="s">
        <v>559</v>
      </c>
      <c r="J44" s="2"/>
      <c r="K44" s="2"/>
      <c r="L44" s="2" t="s">
        <v>560</v>
      </c>
      <c r="M44" s="2" t="s">
        <v>561</v>
      </c>
      <c r="N44" s="2" t="s">
        <v>562</v>
      </c>
    </row>
    <row r="45" spans="1:14">
      <c r="A45" s="2" t="s">
        <v>563</v>
      </c>
      <c r="B45" s="2" t="s">
        <v>564</v>
      </c>
      <c r="C45" s="2"/>
      <c r="D45" s="2" t="s">
        <v>565</v>
      </c>
      <c r="E45" s="2" t="s">
        <v>566</v>
      </c>
      <c r="F45" s="2" t="s">
        <v>567</v>
      </c>
      <c r="G45" s="2" t="s">
        <v>568</v>
      </c>
      <c r="H45" s="2" t="s">
        <v>569</v>
      </c>
      <c r="I45" s="2" t="s">
        <v>570</v>
      </c>
      <c r="J45" s="2"/>
      <c r="K45" s="2"/>
      <c r="L45" s="2" t="s">
        <v>571</v>
      </c>
      <c r="M45" s="2" t="s">
        <v>303</v>
      </c>
      <c r="N45" s="2" t="s">
        <v>572</v>
      </c>
    </row>
    <row r="46" spans="1:14">
      <c r="A46" s="2" t="s">
        <v>592</v>
      </c>
      <c r="B46" s="2" t="s">
        <v>593</v>
      </c>
      <c r="C46" s="2" t="s">
        <v>122</v>
      </c>
      <c r="D46" s="2" t="s">
        <v>565</v>
      </c>
      <c r="E46" s="2" t="s">
        <v>594</v>
      </c>
      <c r="F46" s="2" t="s">
        <v>595</v>
      </c>
      <c r="G46" s="2" t="s">
        <v>73</v>
      </c>
      <c r="H46" s="2" t="s">
        <v>596</v>
      </c>
      <c r="I46" s="2" t="s">
        <v>597</v>
      </c>
      <c r="J46" s="2" t="s">
        <v>598</v>
      </c>
      <c r="K46" s="2"/>
      <c r="L46" s="2" t="s">
        <v>36</v>
      </c>
      <c r="M46" s="2" t="s">
        <v>599</v>
      </c>
      <c r="N46" s="2" t="s">
        <v>600</v>
      </c>
    </row>
    <row r="47" spans="1:14">
      <c r="A47" s="2" t="s">
        <v>601</v>
      </c>
      <c r="B47" s="2" t="s">
        <v>602</v>
      </c>
      <c r="C47" s="2" t="s">
        <v>252</v>
      </c>
      <c r="D47" s="2" t="s">
        <v>387</v>
      </c>
      <c r="E47" s="2" t="s">
        <v>603</v>
      </c>
      <c r="F47" s="2" t="s">
        <v>604</v>
      </c>
      <c r="G47" s="2"/>
      <c r="H47" s="2" t="s">
        <v>605</v>
      </c>
      <c r="I47" s="2" t="s">
        <v>606</v>
      </c>
      <c r="J47" s="2"/>
      <c r="K47" s="2"/>
      <c r="L47" s="2" t="s">
        <v>607</v>
      </c>
      <c r="M47" s="2" t="s">
        <v>502</v>
      </c>
      <c r="N47" s="2" t="s">
        <v>608</v>
      </c>
    </row>
    <row r="48" spans="1:14">
      <c r="A48" s="2" t="s">
        <v>640</v>
      </c>
      <c r="B48" s="2" t="s">
        <v>641</v>
      </c>
      <c r="C48" s="2" t="s">
        <v>83</v>
      </c>
      <c r="D48" s="2" t="s">
        <v>109</v>
      </c>
      <c r="E48" s="2" t="s">
        <v>642</v>
      </c>
      <c r="F48" s="2" t="s">
        <v>643</v>
      </c>
      <c r="G48" s="2" t="s">
        <v>644</v>
      </c>
      <c r="H48" s="2" t="s">
        <v>645</v>
      </c>
      <c r="I48" s="2" t="s">
        <v>646</v>
      </c>
      <c r="J48" s="2"/>
      <c r="K48" s="2"/>
      <c r="L48" s="2" t="s">
        <v>647</v>
      </c>
      <c r="M48" s="2" t="s">
        <v>648</v>
      </c>
      <c r="N48" s="2" t="s">
        <v>649</v>
      </c>
    </row>
    <row r="49" spans="1:14">
      <c r="A49" s="2" t="s">
        <v>665</v>
      </c>
      <c r="B49" s="2" t="s">
        <v>666</v>
      </c>
      <c r="C49" s="2" t="s">
        <v>69</v>
      </c>
      <c r="D49" s="2" t="s">
        <v>109</v>
      </c>
      <c r="E49" s="2" t="s">
        <v>667</v>
      </c>
      <c r="F49" s="2" t="s">
        <v>668</v>
      </c>
      <c r="G49" s="2" t="s">
        <v>669</v>
      </c>
      <c r="H49" s="2" t="s">
        <v>670</v>
      </c>
      <c r="I49" s="2" t="s">
        <v>671</v>
      </c>
      <c r="J49" s="2"/>
      <c r="K49" s="2"/>
      <c r="L49" s="2" t="s">
        <v>672</v>
      </c>
      <c r="M49" s="2" t="s">
        <v>673</v>
      </c>
      <c r="N49" s="2" t="s">
        <v>674</v>
      </c>
    </row>
    <row r="50" spans="1:14">
      <c r="A50" s="2" t="s">
        <v>675</v>
      </c>
      <c r="B50" s="2" t="s">
        <v>676</v>
      </c>
      <c r="C50" s="2" t="s">
        <v>41</v>
      </c>
      <c r="D50" s="2" t="s">
        <v>109</v>
      </c>
      <c r="E50" s="2" t="s">
        <v>677</v>
      </c>
      <c r="F50" s="2" t="s">
        <v>678</v>
      </c>
      <c r="G50" s="2" t="s">
        <v>679</v>
      </c>
      <c r="H50" s="2" t="s">
        <v>670</v>
      </c>
      <c r="I50" s="2" t="s">
        <v>680</v>
      </c>
      <c r="J50" s="2"/>
      <c r="K50" s="2"/>
      <c r="L50" s="2" t="s">
        <v>672</v>
      </c>
      <c r="M50" s="2" t="s">
        <v>681</v>
      </c>
      <c r="N50" s="2" t="s">
        <v>682</v>
      </c>
    </row>
    <row r="51" spans="1:14">
      <c r="A51" s="2" t="s">
        <v>714</v>
      </c>
      <c r="B51" s="2" t="s">
        <v>715</v>
      </c>
      <c r="C51" s="2" t="s">
        <v>716</v>
      </c>
      <c r="D51" s="2" t="s">
        <v>717</v>
      </c>
      <c r="E51" s="2" t="s">
        <v>718</v>
      </c>
      <c r="F51" s="2" t="s">
        <v>719</v>
      </c>
      <c r="G51" s="2" t="s">
        <v>720</v>
      </c>
      <c r="H51" s="2" t="s">
        <v>721</v>
      </c>
      <c r="I51" s="2" t="s">
        <v>722</v>
      </c>
      <c r="J51" s="2" t="s">
        <v>723</v>
      </c>
      <c r="K51" s="2"/>
      <c r="L51" s="2" t="s">
        <v>724</v>
      </c>
      <c r="M51" s="2" t="s">
        <v>235</v>
      </c>
      <c r="N51" s="2" t="s">
        <v>725</v>
      </c>
    </row>
    <row r="52" spans="1:14">
      <c r="A52" s="2" t="s">
        <v>726</v>
      </c>
      <c r="B52" s="2" t="s">
        <v>727</v>
      </c>
      <c r="C52" s="2" t="s">
        <v>252</v>
      </c>
      <c r="D52" s="2" t="s">
        <v>717</v>
      </c>
      <c r="E52" s="2" t="s">
        <v>728</v>
      </c>
      <c r="F52" s="2" t="s">
        <v>729</v>
      </c>
      <c r="G52" s="2" t="s">
        <v>730</v>
      </c>
      <c r="H52" s="2" t="s">
        <v>731</v>
      </c>
      <c r="I52" s="2" t="s">
        <v>732</v>
      </c>
      <c r="J52" s="2"/>
      <c r="K52" s="2"/>
      <c r="L52" s="2" t="s">
        <v>733</v>
      </c>
      <c r="M52" s="2" t="s">
        <v>542</v>
      </c>
      <c r="N52" s="2" t="s">
        <v>734</v>
      </c>
    </row>
    <row r="53" spans="1:14">
      <c r="A53" s="2" t="s">
        <v>752</v>
      </c>
      <c r="B53" s="2" t="s">
        <v>753</v>
      </c>
      <c r="C53" s="2" t="s">
        <v>41</v>
      </c>
      <c r="D53" s="2" t="s">
        <v>16</v>
      </c>
      <c r="E53" s="2" t="s">
        <v>754</v>
      </c>
      <c r="F53" s="2" t="s">
        <v>755</v>
      </c>
      <c r="G53" s="2" t="s">
        <v>756</v>
      </c>
      <c r="H53" s="2" t="s">
        <v>184</v>
      </c>
      <c r="I53" s="2" t="s">
        <v>757</v>
      </c>
      <c r="J53" s="2" t="s">
        <v>758</v>
      </c>
      <c r="K53" s="2"/>
      <c r="L53" s="2" t="s">
        <v>698</v>
      </c>
      <c r="M53" s="2" t="s">
        <v>759</v>
      </c>
      <c r="N53" s="2"/>
    </row>
    <row r="54" spans="1:14">
      <c r="A54" s="2" t="s">
        <v>760</v>
      </c>
      <c r="B54" s="2" t="s">
        <v>761</v>
      </c>
      <c r="C54" s="2" t="s">
        <v>83</v>
      </c>
      <c r="D54" s="2" t="s">
        <v>717</v>
      </c>
      <c r="E54" s="2" t="s">
        <v>762</v>
      </c>
      <c r="F54" s="2" t="s">
        <v>763</v>
      </c>
      <c r="G54" s="2" t="s">
        <v>764</v>
      </c>
      <c r="H54" s="2" t="s">
        <v>765</v>
      </c>
      <c r="I54" s="2" t="s">
        <v>766</v>
      </c>
      <c r="J54" s="2" t="s">
        <v>767</v>
      </c>
      <c r="K54" s="2" t="s">
        <v>768</v>
      </c>
      <c r="L54" s="2" t="s">
        <v>607</v>
      </c>
      <c r="M54" s="2" t="s">
        <v>769</v>
      </c>
      <c r="N54" s="2" t="s">
        <v>770</v>
      </c>
    </row>
    <row r="55" spans="1:14">
      <c r="A55" s="2" t="s">
        <v>771</v>
      </c>
      <c r="B55" s="2" t="s">
        <v>772</v>
      </c>
      <c r="C55" s="2"/>
      <c r="D55" s="2" t="s">
        <v>109</v>
      </c>
      <c r="E55" s="2" t="s">
        <v>773</v>
      </c>
      <c r="F55" s="2" t="s">
        <v>774</v>
      </c>
      <c r="G55" s="2" t="s">
        <v>775</v>
      </c>
      <c r="H55" s="2" t="s">
        <v>776</v>
      </c>
      <c r="I55" s="2" t="s">
        <v>777</v>
      </c>
      <c r="J55" s="2"/>
      <c r="K55" s="2"/>
      <c r="L55" s="2" t="s">
        <v>778</v>
      </c>
      <c r="M55" s="2" t="s">
        <v>779</v>
      </c>
      <c r="N55" s="2" t="s">
        <v>780</v>
      </c>
    </row>
    <row r="56" spans="1:14">
      <c r="A56" s="2" t="s">
        <v>781</v>
      </c>
      <c r="B56" s="2" t="s">
        <v>782</v>
      </c>
      <c r="C56" s="2" t="s">
        <v>83</v>
      </c>
      <c r="D56" s="2" t="s">
        <v>109</v>
      </c>
      <c r="E56" s="2" t="s">
        <v>783</v>
      </c>
      <c r="F56" s="2" t="s">
        <v>784</v>
      </c>
      <c r="G56" s="2" t="s">
        <v>785</v>
      </c>
      <c r="H56" s="2" t="s">
        <v>786</v>
      </c>
      <c r="I56" s="2" t="s">
        <v>787</v>
      </c>
      <c r="J56" s="2"/>
      <c r="K56" s="2"/>
      <c r="L56" s="2" t="s">
        <v>788</v>
      </c>
      <c r="M56" s="2" t="s">
        <v>789</v>
      </c>
      <c r="N56" s="2" t="s">
        <v>790</v>
      </c>
    </row>
    <row r="57" spans="1:14">
      <c r="A57" s="2" t="s">
        <v>791</v>
      </c>
      <c r="B57" s="2" t="s">
        <v>792</v>
      </c>
      <c r="C57" s="2" t="s">
        <v>96</v>
      </c>
      <c r="D57" s="2" t="s">
        <v>193</v>
      </c>
      <c r="E57" s="2" t="s">
        <v>793</v>
      </c>
      <c r="F57" s="2" t="s">
        <v>794</v>
      </c>
      <c r="G57" s="2" t="s">
        <v>795</v>
      </c>
      <c r="H57" s="2" t="s">
        <v>323</v>
      </c>
      <c r="I57" s="2" t="s">
        <v>796</v>
      </c>
      <c r="J57" s="2" t="s">
        <v>797</v>
      </c>
      <c r="K57" s="2"/>
      <c r="L57" s="2" t="s">
        <v>798</v>
      </c>
      <c r="M57" s="2" t="s">
        <v>799</v>
      </c>
      <c r="N57" s="2" t="s">
        <v>800</v>
      </c>
    </row>
    <row r="58" spans="1:14">
      <c r="A58" s="2" t="s">
        <v>801</v>
      </c>
      <c r="B58" s="2" t="s">
        <v>802</v>
      </c>
      <c r="C58" s="2"/>
      <c r="D58" s="2" t="s">
        <v>16</v>
      </c>
      <c r="E58" s="2" t="s">
        <v>803</v>
      </c>
      <c r="F58" s="2" t="s">
        <v>804</v>
      </c>
      <c r="G58" s="2" t="s">
        <v>805</v>
      </c>
      <c r="H58" s="2" t="s">
        <v>220</v>
      </c>
      <c r="I58" s="2" t="s">
        <v>806</v>
      </c>
      <c r="J58" s="2" t="s">
        <v>807</v>
      </c>
      <c r="K58" s="2" t="s">
        <v>808</v>
      </c>
      <c r="L58" s="2" t="s">
        <v>809</v>
      </c>
      <c r="M58" s="2" t="s">
        <v>810</v>
      </c>
      <c r="N58" s="2" t="s">
        <v>811</v>
      </c>
    </row>
    <row r="59" spans="1:14">
      <c r="A59" s="2" t="s">
        <v>822</v>
      </c>
      <c r="B59" s="2" t="s">
        <v>823</v>
      </c>
      <c r="C59" s="2" t="s">
        <v>492</v>
      </c>
      <c r="D59" s="2" t="s">
        <v>16</v>
      </c>
      <c r="E59" s="2" t="s">
        <v>824</v>
      </c>
      <c r="F59" s="2" t="s">
        <v>825</v>
      </c>
      <c r="G59" s="2" t="s">
        <v>826</v>
      </c>
      <c r="H59" s="2"/>
      <c r="I59" s="2" t="s">
        <v>827</v>
      </c>
      <c r="J59" s="2" t="s">
        <v>828</v>
      </c>
      <c r="K59" s="2"/>
      <c r="L59" s="2" t="s">
        <v>724</v>
      </c>
      <c r="M59" s="2" t="s">
        <v>829</v>
      </c>
      <c r="N59" s="2"/>
    </row>
    <row r="60" spans="1:14">
      <c r="A60" s="2" t="s">
        <v>830</v>
      </c>
      <c r="B60" s="2" t="s">
        <v>831</v>
      </c>
      <c r="C60" s="2"/>
      <c r="D60" s="2" t="s">
        <v>193</v>
      </c>
      <c r="E60" s="2" t="s">
        <v>832</v>
      </c>
      <c r="F60" s="2" t="s">
        <v>833</v>
      </c>
      <c r="G60" s="2" t="s">
        <v>587</v>
      </c>
      <c r="H60" s="2" t="s">
        <v>257</v>
      </c>
      <c r="I60" s="2" t="s">
        <v>834</v>
      </c>
      <c r="J60" s="2" t="s">
        <v>835</v>
      </c>
      <c r="K60" s="2"/>
      <c r="L60" s="2" t="s">
        <v>78</v>
      </c>
      <c r="M60" s="2" t="s">
        <v>118</v>
      </c>
      <c r="N60" s="2" t="s">
        <v>836</v>
      </c>
    </row>
    <row r="61" spans="1:14">
      <c r="A61" s="2" t="s">
        <v>872</v>
      </c>
      <c r="B61" s="2" t="s">
        <v>873</v>
      </c>
      <c r="C61" s="2" t="s">
        <v>41</v>
      </c>
      <c r="D61" s="2" t="s">
        <v>874</v>
      </c>
      <c r="E61" s="2" t="s">
        <v>875</v>
      </c>
      <c r="F61" s="2" t="s">
        <v>876</v>
      </c>
      <c r="G61" s="2" t="s">
        <v>877</v>
      </c>
      <c r="H61" s="2" t="s">
        <v>243</v>
      </c>
      <c r="I61" s="2" t="s">
        <v>269</v>
      </c>
      <c r="J61" s="2" t="s">
        <v>878</v>
      </c>
      <c r="K61" s="2"/>
      <c r="L61" s="2" t="s">
        <v>188</v>
      </c>
      <c r="M61" s="2" t="s">
        <v>224</v>
      </c>
      <c r="N61" s="2" t="s">
        <v>879</v>
      </c>
    </row>
    <row r="62" spans="1:14">
      <c r="A62" s="2" t="s">
        <v>913</v>
      </c>
      <c r="B62" s="2" t="s">
        <v>914</v>
      </c>
      <c r="C62" s="2"/>
      <c r="D62" s="2" t="s">
        <v>915</v>
      </c>
      <c r="E62" s="2" t="s">
        <v>916</v>
      </c>
      <c r="F62" s="2" t="s">
        <v>917</v>
      </c>
      <c r="G62" s="2" t="s">
        <v>918</v>
      </c>
      <c r="H62" s="2"/>
      <c r="I62" s="2" t="s">
        <v>919</v>
      </c>
      <c r="J62" s="2"/>
      <c r="K62" s="2"/>
      <c r="L62" s="2" t="s">
        <v>188</v>
      </c>
      <c r="M62" s="2" t="s">
        <v>920</v>
      </c>
      <c r="N62" s="2"/>
    </row>
    <row r="63" spans="1:14">
      <c r="A63" s="2" t="s">
        <v>946</v>
      </c>
      <c r="B63" s="2" t="s">
        <v>947</v>
      </c>
      <c r="C63" s="2" t="s">
        <v>948</v>
      </c>
      <c r="D63" s="2" t="s">
        <v>949</v>
      </c>
      <c r="E63" s="2" t="s">
        <v>950</v>
      </c>
      <c r="F63" s="2" t="s">
        <v>951</v>
      </c>
      <c r="G63" s="2" t="s">
        <v>952</v>
      </c>
      <c r="H63" s="2" t="s">
        <v>953</v>
      </c>
      <c r="I63" s="2" t="s">
        <v>313</v>
      </c>
      <c r="J63" s="2" t="s">
        <v>954</v>
      </c>
      <c r="K63" s="2"/>
      <c r="L63" s="2" t="s">
        <v>955</v>
      </c>
      <c r="M63" s="2" t="s">
        <v>956</v>
      </c>
      <c r="N63" s="2" t="s">
        <v>957</v>
      </c>
    </row>
    <row r="64" spans="1:14">
      <c r="A64" s="2" t="s">
        <v>965</v>
      </c>
      <c r="B64" s="2" t="s">
        <v>966</v>
      </c>
      <c r="C64" s="2" t="s">
        <v>122</v>
      </c>
      <c r="D64" s="2" t="s">
        <v>193</v>
      </c>
      <c r="E64" s="2" t="s">
        <v>967</v>
      </c>
      <c r="F64" s="2" t="s">
        <v>968</v>
      </c>
      <c r="G64" s="2" t="s">
        <v>969</v>
      </c>
      <c r="H64" s="2" t="s">
        <v>184</v>
      </c>
      <c r="I64" s="2" t="s">
        <v>431</v>
      </c>
      <c r="J64" s="2" t="s">
        <v>970</v>
      </c>
      <c r="K64" s="2"/>
      <c r="L64" s="2" t="s">
        <v>971</v>
      </c>
      <c r="M64" s="2" t="s">
        <v>51</v>
      </c>
      <c r="N64" s="2"/>
    </row>
    <row r="65" spans="1:14">
      <c r="A65" s="2" t="s">
        <v>972</v>
      </c>
      <c r="B65" s="2" t="s">
        <v>973</v>
      </c>
      <c r="C65" s="2" t="s">
        <v>69</v>
      </c>
      <c r="D65" s="2" t="s">
        <v>974</v>
      </c>
      <c r="E65" s="2" t="s">
        <v>975</v>
      </c>
      <c r="F65" s="2" t="s">
        <v>976</v>
      </c>
      <c r="G65" s="2" t="s">
        <v>311</v>
      </c>
      <c r="H65" s="2" t="s">
        <v>977</v>
      </c>
      <c r="I65" s="2" t="s">
        <v>978</v>
      </c>
      <c r="J65" s="2" t="s">
        <v>979</v>
      </c>
      <c r="K65" s="2"/>
      <c r="L65" s="2" t="s">
        <v>476</v>
      </c>
      <c r="M65" s="2" t="s">
        <v>272</v>
      </c>
      <c r="N65" s="2" t="s">
        <v>980</v>
      </c>
    </row>
    <row r="66" spans="1:14">
      <c r="A66" s="2" t="s">
        <v>1010</v>
      </c>
      <c r="B66" s="2" t="s">
        <v>1011</v>
      </c>
      <c r="C66" s="2"/>
      <c r="D66" s="2" t="s">
        <v>56</v>
      </c>
      <c r="E66" s="2" t="s">
        <v>1012</v>
      </c>
      <c r="F66" s="2" t="s">
        <v>1013</v>
      </c>
      <c r="G66" s="2" t="s">
        <v>1014</v>
      </c>
      <c r="H66" s="2" t="s">
        <v>1015</v>
      </c>
      <c r="I66" s="2" t="s">
        <v>787</v>
      </c>
      <c r="J66" s="2"/>
      <c r="K66" s="2"/>
      <c r="L66" s="2" t="s">
        <v>1016</v>
      </c>
      <c r="M66" s="2" t="s">
        <v>1017</v>
      </c>
      <c r="N66" s="2" t="s">
        <v>1018</v>
      </c>
    </row>
    <row r="67" spans="1:14">
      <c r="A67" s="2" t="s">
        <v>1059</v>
      </c>
      <c r="B67" s="2" t="s">
        <v>1060</v>
      </c>
      <c r="C67" s="2"/>
      <c r="D67" s="2" t="s">
        <v>1061</v>
      </c>
      <c r="E67" s="2" t="s">
        <v>1062</v>
      </c>
      <c r="F67" s="2" t="s">
        <v>1063</v>
      </c>
      <c r="G67" s="2" t="s">
        <v>1064</v>
      </c>
      <c r="H67" s="2"/>
      <c r="I67" s="2" t="s">
        <v>1065</v>
      </c>
      <c r="J67" s="2" t="s">
        <v>1066</v>
      </c>
      <c r="K67" s="2"/>
      <c r="L67" s="2" t="s">
        <v>1067</v>
      </c>
      <c r="M67" s="2" t="s">
        <v>1068</v>
      </c>
      <c r="N67" s="2" t="s">
        <v>1069</v>
      </c>
    </row>
    <row r="68" spans="1:14">
      <c r="A68" s="2" t="s">
        <v>1084</v>
      </c>
      <c r="B68" s="2" t="s">
        <v>1085</v>
      </c>
      <c r="C68" s="2"/>
      <c r="D68" s="2" t="s">
        <v>1086</v>
      </c>
      <c r="E68" s="2" t="s">
        <v>1087</v>
      </c>
      <c r="F68" s="2" t="s">
        <v>1088</v>
      </c>
      <c r="G68" s="2" t="s">
        <v>1089</v>
      </c>
      <c r="H68" s="2"/>
      <c r="I68" s="2" t="s">
        <v>1090</v>
      </c>
      <c r="J68" s="2" t="s">
        <v>1091</v>
      </c>
      <c r="K68" s="2" t="s">
        <v>1092</v>
      </c>
      <c r="L68" s="2" t="s">
        <v>64</v>
      </c>
      <c r="M68" s="2" t="s">
        <v>1093</v>
      </c>
      <c r="N68" s="2" t="s">
        <v>1094</v>
      </c>
    </row>
    <row r="69" spans="1:14">
      <c r="A69" s="2" t="s">
        <v>1155</v>
      </c>
      <c r="B69" s="2" t="s">
        <v>1156</v>
      </c>
      <c r="C69" s="2" t="s">
        <v>239</v>
      </c>
      <c r="D69" s="2" t="s">
        <v>109</v>
      </c>
      <c r="E69" s="2" t="s">
        <v>1157</v>
      </c>
      <c r="F69" s="2" t="s">
        <v>1158</v>
      </c>
      <c r="G69" s="2" t="s">
        <v>1159</v>
      </c>
      <c r="H69" s="2"/>
      <c r="I69" s="2"/>
      <c r="J69" s="2" t="s">
        <v>1160</v>
      </c>
      <c r="K69" s="2"/>
      <c r="L69" s="2" t="s">
        <v>1161</v>
      </c>
      <c r="M69" s="2" t="s">
        <v>1162</v>
      </c>
      <c r="N69" s="2" t="s">
        <v>1163</v>
      </c>
    </row>
    <row r="70" spans="1:14">
      <c r="A70" s="2" t="s">
        <v>1172</v>
      </c>
      <c r="B70" s="2" t="s">
        <v>1173</v>
      </c>
      <c r="C70" s="2"/>
      <c r="D70" s="2" t="s">
        <v>1174</v>
      </c>
      <c r="E70" s="2" t="s">
        <v>1175</v>
      </c>
      <c r="F70" s="2" t="s">
        <v>1176</v>
      </c>
      <c r="G70" s="2" t="s">
        <v>1177</v>
      </c>
      <c r="H70" s="2"/>
      <c r="I70" s="2"/>
      <c r="J70" s="2"/>
      <c r="K70" s="2"/>
      <c r="L70" s="2" t="s">
        <v>1178</v>
      </c>
      <c r="M70" s="2" t="s">
        <v>1179</v>
      </c>
      <c r="N70" s="2" t="s">
        <v>1172</v>
      </c>
    </row>
    <row r="71" spans="1:14">
      <c r="A71" s="2" t="s">
        <v>1193</v>
      </c>
      <c r="B71" s="2" t="s">
        <v>1194</v>
      </c>
      <c r="C71" s="2" t="s">
        <v>1195</v>
      </c>
      <c r="D71" s="2" t="s">
        <v>193</v>
      </c>
      <c r="E71" s="2" t="s">
        <v>1196</v>
      </c>
      <c r="F71" s="2" t="s">
        <v>1197</v>
      </c>
      <c r="G71" s="2" t="s">
        <v>1198</v>
      </c>
      <c r="H71" s="2" t="s">
        <v>1199</v>
      </c>
      <c r="I71" s="2" t="s">
        <v>1200</v>
      </c>
      <c r="J71" s="2" t="s">
        <v>1201</v>
      </c>
      <c r="K71" s="2" t="s">
        <v>1202</v>
      </c>
      <c r="L71" s="2" t="s">
        <v>1203</v>
      </c>
      <c r="M71" s="2" t="s">
        <v>1017</v>
      </c>
      <c r="N71" s="2" t="s">
        <v>1204</v>
      </c>
    </row>
    <row r="72" spans="1:14">
      <c r="A72" s="2" t="s">
        <v>1237</v>
      </c>
      <c r="B72" s="2" t="s">
        <v>1238</v>
      </c>
      <c r="C72" s="2" t="s">
        <v>492</v>
      </c>
      <c r="D72" s="2" t="s">
        <v>216</v>
      </c>
      <c r="E72" s="2" t="s">
        <v>1239</v>
      </c>
      <c r="F72" s="2" t="s">
        <v>1240</v>
      </c>
      <c r="G72" s="2" t="s">
        <v>1241</v>
      </c>
      <c r="H72" s="2" t="s">
        <v>1242</v>
      </c>
      <c r="I72" s="2" t="s">
        <v>1243</v>
      </c>
      <c r="J72" s="2" t="s">
        <v>1244</v>
      </c>
      <c r="K72" s="2" t="s">
        <v>1245</v>
      </c>
      <c r="L72" s="2" t="s">
        <v>1246</v>
      </c>
      <c r="M72" s="2" t="s">
        <v>1247</v>
      </c>
      <c r="N72" s="2" t="s">
        <v>1248</v>
      </c>
    </row>
    <row r="73" spans="1:14">
      <c r="A73" s="2" t="s">
        <v>1249</v>
      </c>
      <c r="B73" s="2" t="s">
        <v>1250</v>
      </c>
      <c r="C73" s="2"/>
      <c r="D73" s="2" t="s">
        <v>1251</v>
      </c>
      <c r="E73" s="2" t="s">
        <v>1252</v>
      </c>
      <c r="F73" s="2" t="s">
        <v>1253</v>
      </c>
      <c r="G73" s="2" t="s">
        <v>1254</v>
      </c>
      <c r="H73" s="2" t="s">
        <v>1255</v>
      </c>
      <c r="I73" s="2" t="s">
        <v>1256</v>
      </c>
      <c r="J73" s="2" t="s">
        <v>979</v>
      </c>
      <c r="K73" s="2"/>
      <c r="L73" s="2" t="s">
        <v>571</v>
      </c>
      <c r="M73" s="2" t="s">
        <v>1257</v>
      </c>
      <c r="N73" s="2" t="s">
        <v>1258</v>
      </c>
    </row>
    <row r="74" spans="1:14">
      <c r="A74" s="2" t="s">
        <v>1317</v>
      </c>
      <c r="B74" s="2" t="s">
        <v>1318</v>
      </c>
      <c r="C74" s="2"/>
      <c r="D74" s="2" t="s">
        <v>42</v>
      </c>
      <c r="E74" s="2" t="s">
        <v>1319</v>
      </c>
      <c r="F74" s="2" t="s">
        <v>1320</v>
      </c>
      <c r="G74" s="2" t="s">
        <v>1321</v>
      </c>
      <c r="H74" s="2" t="s">
        <v>1322</v>
      </c>
      <c r="I74" s="2"/>
      <c r="J74" s="2" t="s">
        <v>1323</v>
      </c>
      <c r="K74" s="2" t="s">
        <v>1324</v>
      </c>
      <c r="L74" s="2" t="s">
        <v>165</v>
      </c>
      <c r="M74" s="2" t="s">
        <v>1325</v>
      </c>
      <c r="N74" s="2"/>
    </row>
  </sheetData>
  <phoneticPr fontId="3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74"/>
  <sheetViews>
    <sheetView zoomScaleNormal="100" workbookViewId="0">
      <selection activeCell="B9" sqref="B9"/>
    </sheetView>
  </sheetViews>
  <sheetFormatPr defaultRowHeight="15"/>
  <cols>
    <col min="1" max="1" width="15.640625" customWidth="1"/>
    <col min="2" max="2" width="44.28515625" customWidth="1"/>
    <col min="3" max="10" width="15.640625" customWidth="1"/>
    <col min="11" max="11" width="43.92578125" customWidth="1"/>
    <col min="12" max="12" width="26.78515625" customWidth="1"/>
    <col min="13" max="14" width="26.92578125" customWidth="1"/>
    <col min="15" max="21" width="15.640625" customWidth="1"/>
    <col min="22" max="22" width="60.5" customWidth="1"/>
  </cols>
  <sheetData>
    <row r="1" spans="1:22">
      <c r="A1" s="1" t="s">
        <v>0</v>
      </c>
      <c r="B1" s="1" t="s">
        <v>1346</v>
      </c>
      <c r="C1" s="1" t="s">
        <v>4</v>
      </c>
      <c r="D1" s="1" t="s">
        <v>1347</v>
      </c>
      <c r="E1" s="1" t="s">
        <v>1348</v>
      </c>
      <c r="F1" s="1" t="s">
        <v>1349</v>
      </c>
      <c r="G1" s="1" t="s">
        <v>5</v>
      </c>
      <c r="H1" s="1" t="s">
        <v>1350</v>
      </c>
      <c r="I1" s="1" t="s">
        <v>1351</v>
      </c>
      <c r="J1" s="1" t="s">
        <v>1352</v>
      </c>
      <c r="K1" s="1" t="s">
        <v>6</v>
      </c>
      <c r="L1" s="1" t="s">
        <v>7</v>
      </c>
      <c r="M1" s="1" t="s">
        <v>8</v>
      </c>
      <c r="N1" s="1" t="s">
        <v>1353</v>
      </c>
      <c r="O1" s="1" t="s">
        <v>9</v>
      </c>
      <c r="P1" s="1" t="s">
        <v>10</v>
      </c>
      <c r="Q1" s="1" t="s">
        <v>11</v>
      </c>
      <c r="R1" s="1" t="s">
        <v>12</v>
      </c>
      <c r="S1" s="1" t="s">
        <v>13</v>
      </c>
      <c r="T1" s="1" t="s">
        <v>3</v>
      </c>
      <c r="U1" s="1" t="s">
        <v>2</v>
      </c>
      <c r="V1" s="1" t="s">
        <v>1</v>
      </c>
    </row>
    <row r="2" spans="1:22">
      <c r="A2" s="2" t="s">
        <v>25</v>
      </c>
      <c r="B2" s="2" t="e">
        <f>INDEX(#REF!, MATCH($A2,#REF!, FALSE), 3)</f>
        <v>#REF!</v>
      </c>
      <c r="C2" s="2" t="s">
        <v>29</v>
      </c>
      <c r="D2" s="2" t="e">
        <f>INDEX(#REF!, MATCH($A2,#REF!, FALSE), 5)</f>
        <v>#REF!</v>
      </c>
      <c r="E2" s="2" t="e">
        <f>INDEX(#REF!, MATCH($A2,#REF!, FALSE), 6)</f>
        <v>#REF!</v>
      </c>
      <c r="F2" s="2" t="e">
        <f>INDEX(#REF!, MATCH($A2,#REF!, FALSE), 7)</f>
        <v>#REF!</v>
      </c>
      <c r="G2" s="2" t="s">
        <v>30</v>
      </c>
      <c r="H2" s="2" t="e">
        <f>INDEX(#REF!, MATCH($A2,#REF!, FALSE), 9)</f>
        <v>#REF!</v>
      </c>
      <c r="I2" s="2" t="e">
        <f>INDEX(#REF!, MATCH($A2,#REF!, FALSE), 10)</f>
        <v>#REF!</v>
      </c>
      <c r="J2" s="2" t="e">
        <f>INDEX(#REF!, MATCH($A2,#REF!, FALSE), 11)</f>
        <v>#REF!</v>
      </c>
      <c r="K2" s="2" t="s">
        <v>31</v>
      </c>
      <c r="L2" s="2" t="s">
        <v>32</v>
      </c>
      <c r="M2" s="2" t="s">
        <v>33</v>
      </c>
      <c r="N2" s="2" t="e">
        <f>INDEX(#REF!, MATCH($A2,#REF!, FALSE), 14)</f>
        <v>#REF!</v>
      </c>
      <c r="O2" s="2" t="s">
        <v>34</v>
      </c>
      <c r="P2" s="2" t="s">
        <v>35</v>
      </c>
      <c r="Q2" s="2" t="s">
        <v>36</v>
      </c>
      <c r="R2" s="2" t="s">
        <v>37</v>
      </c>
      <c r="S2" s="2" t="s">
        <v>38</v>
      </c>
      <c r="T2" s="2" t="s">
        <v>28</v>
      </c>
      <c r="U2" s="2" t="s">
        <v>27</v>
      </c>
      <c r="V2" s="2" t="s">
        <v>26</v>
      </c>
    </row>
    <row r="3" spans="1:22">
      <c r="A3" s="2" t="s">
        <v>39</v>
      </c>
      <c r="B3" s="2" t="e">
        <f>INDEX(#REF!, MATCH($A3,#REF!, FALSE), 3)</f>
        <v>#REF!</v>
      </c>
      <c r="C3" s="2" t="s">
        <v>43</v>
      </c>
      <c r="D3" s="2" t="e">
        <f>INDEX(#REF!, MATCH($A3,#REF!, FALSE), 5)</f>
        <v>#REF!</v>
      </c>
      <c r="E3" s="2" t="e">
        <f>INDEX(#REF!, MATCH($A3,#REF!, FALSE), 6)</f>
        <v>#REF!</v>
      </c>
      <c r="F3" s="2" t="e">
        <f>INDEX(#REF!, MATCH($A3,#REF!, FALSE), 7)</f>
        <v>#REF!</v>
      </c>
      <c r="G3" s="2" t="s">
        <v>44</v>
      </c>
      <c r="H3" s="2" t="e">
        <f>INDEX(#REF!, MATCH($A3,#REF!, FALSE), 9)</f>
        <v>#REF!</v>
      </c>
      <c r="I3" s="2" t="e">
        <f>INDEX(#REF!, MATCH($A3,#REF!, FALSE), 10)</f>
        <v>#REF!</v>
      </c>
      <c r="J3" s="2" t="e">
        <f>INDEX(#REF!, MATCH($A3,#REF!, FALSE), 11)</f>
        <v>#REF!</v>
      </c>
      <c r="K3" s="2" t="s">
        <v>45</v>
      </c>
      <c r="L3" s="2" t="s">
        <v>46</v>
      </c>
      <c r="M3" s="2" t="s">
        <v>47</v>
      </c>
      <c r="N3" s="2" t="e">
        <f>INDEX(#REF!, MATCH($A3,#REF!, FALSE), 14)</f>
        <v>#REF!</v>
      </c>
      <c r="O3" s="2" t="s">
        <v>48</v>
      </c>
      <c r="P3" s="2" t="s">
        <v>49</v>
      </c>
      <c r="Q3" s="2" t="s">
        <v>50</v>
      </c>
      <c r="R3" s="2" t="s">
        <v>51</v>
      </c>
      <c r="S3" s="2" t="s">
        <v>52</v>
      </c>
      <c r="T3" s="2" t="s">
        <v>42</v>
      </c>
      <c r="U3" s="2" t="s">
        <v>41</v>
      </c>
      <c r="V3" s="2" t="s">
        <v>40</v>
      </c>
    </row>
    <row r="4" spans="1:22">
      <c r="A4" s="2" t="s">
        <v>53</v>
      </c>
      <c r="B4" s="2" t="e">
        <f>INDEX(#REF!, MATCH($A4,#REF!, FALSE), 3)</f>
        <v>#REF!</v>
      </c>
      <c r="C4" s="2" t="s">
        <v>57</v>
      </c>
      <c r="D4" s="2" t="e">
        <f>INDEX(#REF!, MATCH($A4,#REF!, FALSE), 5)</f>
        <v>#REF!</v>
      </c>
      <c r="E4" s="2" t="e">
        <f>INDEX(#REF!, MATCH($A4,#REF!, FALSE), 6)</f>
        <v>#REF!</v>
      </c>
      <c r="F4" s="2" t="e">
        <f>INDEX(#REF!, MATCH($A4,#REF!, FALSE), 7)</f>
        <v>#REF!</v>
      </c>
      <c r="G4" s="2" t="s">
        <v>58</v>
      </c>
      <c r="H4" s="2" t="e">
        <f>INDEX(#REF!, MATCH($A4,#REF!, FALSE), 9)</f>
        <v>#REF!</v>
      </c>
      <c r="I4" s="2" t="e">
        <f>INDEX(#REF!, MATCH($A4,#REF!, FALSE), 10)</f>
        <v>#REF!</v>
      </c>
      <c r="J4" s="2" t="e">
        <f>INDEX(#REF!, MATCH($A4,#REF!, FALSE), 11)</f>
        <v>#REF!</v>
      </c>
      <c r="K4" s="2" t="s">
        <v>59</v>
      </c>
      <c r="L4" s="2" t="s">
        <v>60</v>
      </c>
      <c r="M4" s="2" t="s">
        <v>61</v>
      </c>
      <c r="N4" s="2" t="e">
        <f>INDEX(#REF!, MATCH($A4,#REF!, FALSE), 14)</f>
        <v>#REF!</v>
      </c>
      <c r="O4" s="2" t="s">
        <v>62</v>
      </c>
      <c r="P4" s="2" t="s">
        <v>63</v>
      </c>
      <c r="Q4" s="2" t="s">
        <v>64</v>
      </c>
      <c r="R4" s="2" t="s">
        <v>65</v>
      </c>
      <c r="S4" s="2" t="s">
        <v>66</v>
      </c>
      <c r="T4" s="2" t="s">
        <v>56</v>
      </c>
      <c r="U4" s="2" t="s">
        <v>55</v>
      </c>
      <c r="V4" s="2" t="s">
        <v>54</v>
      </c>
    </row>
    <row r="5" spans="1:22">
      <c r="A5" s="2" t="s">
        <v>67</v>
      </c>
      <c r="B5" s="2" t="e">
        <f>INDEX(#REF!, MATCH($A5,#REF!, FALSE), 3)</f>
        <v>#REF!</v>
      </c>
      <c r="C5" s="2" t="s">
        <v>71</v>
      </c>
      <c r="D5" s="2" t="e">
        <f>INDEX(#REF!, MATCH($A5,#REF!, FALSE), 5)</f>
        <v>#REF!</v>
      </c>
      <c r="E5" s="2" t="e">
        <f>INDEX(#REF!, MATCH($A5,#REF!, FALSE), 6)</f>
        <v>#REF!</v>
      </c>
      <c r="F5" s="2" t="e">
        <f>INDEX(#REF!, MATCH($A5,#REF!, FALSE), 7)</f>
        <v>#REF!</v>
      </c>
      <c r="G5" s="2" t="s">
        <v>72</v>
      </c>
      <c r="H5" s="2" t="e">
        <f>INDEX(#REF!, MATCH($A5,#REF!, FALSE), 9)</f>
        <v>#REF!</v>
      </c>
      <c r="I5" s="2" t="e">
        <f>INDEX(#REF!, MATCH($A5,#REF!, FALSE), 10)</f>
        <v>#REF!</v>
      </c>
      <c r="J5" s="2" t="e">
        <f>INDEX(#REF!, MATCH($A5,#REF!, FALSE), 11)</f>
        <v>#REF!</v>
      </c>
      <c r="K5" s="2" t="s">
        <v>73</v>
      </c>
      <c r="L5" s="2" t="s">
        <v>74</v>
      </c>
      <c r="M5" s="2" t="s">
        <v>75</v>
      </c>
      <c r="N5" s="2" t="e">
        <f>INDEX(#REF!, MATCH($A5,#REF!, FALSE), 14)</f>
        <v>#REF!</v>
      </c>
      <c r="O5" s="2" t="s">
        <v>76</v>
      </c>
      <c r="P5" s="2" t="s">
        <v>77</v>
      </c>
      <c r="Q5" s="2" t="s">
        <v>78</v>
      </c>
      <c r="R5" s="2" t="s">
        <v>79</v>
      </c>
      <c r="S5" s="2" t="s">
        <v>80</v>
      </c>
      <c r="T5" s="2" t="s">
        <v>70</v>
      </c>
      <c r="U5" s="2" t="s">
        <v>69</v>
      </c>
      <c r="V5" s="2" t="s">
        <v>68</v>
      </c>
    </row>
    <row r="6" spans="1:22">
      <c r="A6" s="2" t="s">
        <v>81</v>
      </c>
      <c r="B6" s="2" t="e">
        <f>INDEX(#REF!, MATCH($A6,#REF!, FALSE), 3)</f>
        <v>#REF!</v>
      </c>
      <c r="C6" s="2" t="s">
        <v>84</v>
      </c>
      <c r="D6" s="2" t="e">
        <f>INDEX(#REF!, MATCH($A6,#REF!, FALSE), 5)</f>
        <v>#REF!</v>
      </c>
      <c r="E6" s="2" t="e">
        <f>INDEX(#REF!, MATCH($A6,#REF!, FALSE), 6)</f>
        <v>#REF!</v>
      </c>
      <c r="F6" s="2" t="e">
        <f>INDEX(#REF!, MATCH($A6,#REF!, FALSE), 7)</f>
        <v>#REF!</v>
      </c>
      <c r="G6" s="2" t="s">
        <v>85</v>
      </c>
      <c r="H6" s="2" t="e">
        <f>INDEX(#REF!, MATCH($A6,#REF!, FALSE), 9)</f>
        <v>#REF!</v>
      </c>
      <c r="I6" s="2" t="e">
        <f>INDEX(#REF!, MATCH($A6,#REF!, FALSE), 10)</f>
        <v>#REF!</v>
      </c>
      <c r="J6" s="2" t="e">
        <f>INDEX(#REF!, MATCH($A6,#REF!, FALSE), 11)</f>
        <v>#REF!</v>
      </c>
      <c r="K6" s="2" t="s">
        <v>86</v>
      </c>
      <c r="L6" s="2" t="s">
        <v>87</v>
      </c>
      <c r="M6" s="2" t="s">
        <v>88</v>
      </c>
      <c r="N6" s="2" t="e">
        <f>INDEX(#REF!, MATCH($A6,#REF!, FALSE), 14)</f>
        <v>#REF!</v>
      </c>
      <c r="O6" s="2" t="s">
        <v>89</v>
      </c>
      <c r="P6" s="2" t="s">
        <v>90</v>
      </c>
      <c r="Q6" s="2" t="s">
        <v>91</v>
      </c>
      <c r="R6" s="2" t="s">
        <v>92</v>
      </c>
      <c r="S6" s="2" t="s">
        <v>93</v>
      </c>
      <c r="T6" s="2" t="s">
        <v>16</v>
      </c>
      <c r="U6" s="2" t="s">
        <v>83</v>
      </c>
      <c r="V6" s="2" t="s">
        <v>82</v>
      </c>
    </row>
    <row r="7" spans="1:22">
      <c r="A7" s="2" t="s">
        <v>94</v>
      </c>
      <c r="B7" s="2" t="e">
        <f>INDEX(#REF!, MATCH($A7,#REF!, FALSE), 3)</f>
        <v>#REF!</v>
      </c>
      <c r="C7" s="2" t="s">
        <v>98</v>
      </c>
      <c r="D7" s="2" t="e">
        <f>INDEX(#REF!, MATCH($A7,#REF!, FALSE), 5)</f>
        <v>#REF!</v>
      </c>
      <c r="E7" s="2" t="e">
        <f>INDEX(#REF!, MATCH($A7,#REF!, FALSE), 6)</f>
        <v>#REF!</v>
      </c>
      <c r="F7" s="2" t="e">
        <f>INDEX(#REF!, MATCH($A7,#REF!, FALSE), 7)</f>
        <v>#REF!</v>
      </c>
      <c r="G7" s="2" t="s">
        <v>99</v>
      </c>
      <c r="H7" s="2" t="e">
        <f>INDEX(#REF!, MATCH($A7,#REF!, FALSE), 9)</f>
        <v>#REF!</v>
      </c>
      <c r="I7" s="2" t="e">
        <f>INDEX(#REF!, MATCH($A7,#REF!, FALSE), 10)</f>
        <v>#REF!</v>
      </c>
      <c r="J7" s="2" t="e">
        <f>INDEX(#REF!, MATCH($A7,#REF!, FALSE), 11)</f>
        <v>#REF!</v>
      </c>
      <c r="K7" s="2" t="s">
        <v>100</v>
      </c>
      <c r="L7" s="2" t="s">
        <v>87</v>
      </c>
      <c r="M7" s="2" t="s">
        <v>101</v>
      </c>
      <c r="N7" s="2" t="e">
        <f>INDEX(#REF!, MATCH($A7,#REF!, FALSE), 14)</f>
        <v>#REF!</v>
      </c>
      <c r="O7" s="2" t="s">
        <v>102</v>
      </c>
      <c r="P7" s="2" t="s">
        <v>103</v>
      </c>
      <c r="Q7" s="2" t="s">
        <v>104</v>
      </c>
      <c r="R7" s="2" t="s">
        <v>105</v>
      </c>
      <c r="S7" s="2" t="s">
        <v>106</v>
      </c>
      <c r="T7" s="2" t="s">
        <v>97</v>
      </c>
      <c r="U7" s="2" t="s">
        <v>96</v>
      </c>
      <c r="V7" s="2" t="s">
        <v>95</v>
      </c>
    </row>
    <row r="8" spans="1:22">
      <c r="A8" s="2" t="s">
        <v>107</v>
      </c>
      <c r="B8" s="2" t="e">
        <f>INDEX(#REF!, MATCH($A8,#REF!, FALSE), 3)</f>
        <v>#REF!</v>
      </c>
      <c r="C8" s="2" t="s">
        <v>110</v>
      </c>
      <c r="D8" s="2" t="e">
        <f>INDEX(#REF!, MATCH($A8,#REF!, FALSE), 5)</f>
        <v>#REF!</v>
      </c>
      <c r="E8" s="2" t="e">
        <f>INDEX(#REF!, MATCH($A8,#REF!, FALSE), 6)</f>
        <v>#REF!</v>
      </c>
      <c r="F8" s="2" t="e">
        <f>INDEX(#REF!, MATCH($A8,#REF!, FALSE), 7)</f>
        <v>#REF!</v>
      </c>
      <c r="G8" s="2" t="s">
        <v>111</v>
      </c>
      <c r="H8" s="2" t="e">
        <f>INDEX(#REF!, MATCH($A8,#REF!, FALSE), 9)</f>
        <v>#REF!</v>
      </c>
      <c r="I8" s="2" t="e">
        <f>INDEX(#REF!, MATCH($A8,#REF!, FALSE), 10)</f>
        <v>#REF!</v>
      </c>
      <c r="J8" s="2" t="e">
        <f>INDEX(#REF!, MATCH($A8,#REF!, FALSE), 11)</f>
        <v>#REF!</v>
      </c>
      <c r="K8" s="2" t="s">
        <v>112</v>
      </c>
      <c r="L8" s="2" t="s">
        <v>113</v>
      </c>
      <c r="M8" s="2" t="s">
        <v>114</v>
      </c>
      <c r="N8" s="2" t="e">
        <f>INDEX(#REF!, MATCH($A8,#REF!, FALSE), 14)</f>
        <v>#REF!</v>
      </c>
      <c r="O8" s="2" t="s">
        <v>115</v>
      </c>
      <c r="P8" s="2" t="s">
        <v>116</v>
      </c>
      <c r="Q8" s="2" t="s">
        <v>117</v>
      </c>
      <c r="R8" s="2" t="s">
        <v>118</v>
      </c>
      <c r="S8" s="2" t="s">
        <v>119</v>
      </c>
      <c r="T8" s="2" t="s">
        <v>109</v>
      </c>
      <c r="U8" s="2" t="s">
        <v>27</v>
      </c>
      <c r="V8" s="2" t="s">
        <v>108</v>
      </c>
    </row>
    <row r="9" spans="1:22">
      <c r="A9" s="2" t="s">
        <v>120</v>
      </c>
      <c r="B9" s="2" t="e">
        <f>INDEX(#REF!, MATCH($A9,#REF!, FALSE), 3)</f>
        <v>#REF!</v>
      </c>
      <c r="C9" s="2" t="s">
        <v>123</v>
      </c>
      <c r="D9" s="2" t="e">
        <f>INDEX(#REF!, MATCH($A9,#REF!, FALSE), 5)</f>
        <v>#REF!</v>
      </c>
      <c r="E9" s="2" t="e">
        <f>INDEX(#REF!, MATCH($A9,#REF!, FALSE), 6)</f>
        <v>#REF!</v>
      </c>
      <c r="F9" s="2" t="e">
        <f>INDEX(#REF!, MATCH($A9,#REF!, FALSE), 7)</f>
        <v>#REF!</v>
      </c>
      <c r="G9" s="2" t="s">
        <v>124</v>
      </c>
      <c r="H9" s="2" t="e">
        <f>INDEX(#REF!, MATCH($A9,#REF!, FALSE), 9)</f>
        <v>#REF!</v>
      </c>
      <c r="I9" s="2" t="e">
        <f>INDEX(#REF!, MATCH($A9,#REF!, FALSE), 10)</f>
        <v>#REF!</v>
      </c>
      <c r="J9" s="2" t="e">
        <f>INDEX(#REF!, MATCH($A9,#REF!, FALSE), 11)</f>
        <v>#REF!</v>
      </c>
      <c r="K9" s="2" t="s">
        <v>125</v>
      </c>
      <c r="L9" s="2" t="s">
        <v>126</v>
      </c>
      <c r="M9" s="2" t="s">
        <v>127</v>
      </c>
      <c r="N9" s="2" t="e">
        <f>INDEX(#REF!, MATCH($A9,#REF!, FALSE), 14)</f>
        <v>#REF!</v>
      </c>
      <c r="O9" s="2" t="s">
        <v>128</v>
      </c>
      <c r="P9" s="2" t="s">
        <v>129</v>
      </c>
      <c r="Q9" s="2" t="s">
        <v>130</v>
      </c>
      <c r="R9" s="2" t="s">
        <v>79</v>
      </c>
      <c r="S9" s="2" t="s">
        <v>131</v>
      </c>
      <c r="T9" s="2" t="s">
        <v>109</v>
      </c>
      <c r="U9" s="2" t="s">
        <v>122</v>
      </c>
      <c r="V9" s="2" t="s">
        <v>121</v>
      </c>
    </row>
    <row r="10" spans="1:22">
      <c r="A10" s="2" t="s">
        <v>132</v>
      </c>
      <c r="B10" s="2" t="e">
        <f>INDEX(#REF!, MATCH($A10,#REF!, FALSE), 3)</f>
        <v>#REF!</v>
      </c>
      <c r="C10" s="2" t="s">
        <v>134</v>
      </c>
      <c r="D10" s="2" t="e">
        <f>INDEX(#REF!, MATCH($A10,#REF!, FALSE), 5)</f>
        <v>#REF!</v>
      </c>
      <c r="E10" s="2" t="e">
        <f>INDEX(#REF!, MATCH($A10,#REF!, FALSE), 6)</f>
        <v>#REF!</v>
      </c>
      <c r="F10" s="2" t="e">
        <f>INDEX(#REF!, MATCH($A10,#REF!, FALSE), 7)</f>
        <v>#REF!</v>
      </c>
      <c r="G10" s="2" t="s">
        <v>135</v>
      </c>
      <c r="H10" s="2" t="e">
        <f>INDEX(#REF!, MATCH($A10,#REF!, FALSE), 9)</f>
        <v>#REF!</v>
      </c>
      <c r="I10" s="2" t="e">
        <f>INDEX(#REF!, MATCH($A10,#REF!, FALSE), 10)</f>
        <v>#REF!</v>
      </c>
      <c r="J10" s="2" t="e">
        <f>INDEX(#REF!, MATCH($A10,#REF!, FALSE), 11)</f>
        <v>#REF!</v>
      </c>
      <c r="K10" s="2" t="s">
        <v>136</v>
      </c>
      <c r="L10" s="2" t="s">
        <v>137</v>
      </c>
      <c r="M10" s="2" t="s">
        <v>61</v>
      </c>
      <c r="N10" s="2" t="e">
        <f>INDEX(#REF!, MATCH($A10,#REF!, FALSE), 14)</f>
        <v>#REF!</v>
      </c>
      <c r="O10" s="2" t="s">
        <v>138</v>
      </c>
      <c r="P10" s="2" t="s">
        <v>139</v>
      </c>
      <c r="Q10" s="2" t="s">
        <v>140</v>
      </c>
      <c r="R10" s="2" t="s">
        <v>141</v>
      </c>
      <c r="S10" s="2" t="s">
        <v>142</v>
      </c>
      <c r="T10" s="2" t="s">
        <v>109</v>
      </c>
      <c r="U10" s="2" t="s">
        <v>83</v>
      </c>
      <c r="V10" s="2" t="s">
        <v>133</v>
      </c>
    </row>
    <row r="11" spans="1:22">
      <c r="A11" s="2" t="s">
        <v>143</v>
      </c>
      <c r="B11" s="2" t="e">
        <f>INDEX(#REF!, MATCH($A11,#REF!, FALSE), 3)</f>
        <v>#REF!</v>
      </c>
      <c r="C11" s="2" t="s">
        <v>146</v>
      </c>
      <c r="D11" s="2" t="e">
        <f>INDEX(#REF!, MATCH($A11,#REF!, FALSE), 5)</f>
        <v>#REF!</v>
      </c>
      <c r="E11" s="2" t="e">
        <f>INDEX(#REF!, MATCH($A11,#REF!, FALSE), 6)</f>
        <v>#REF!</v>
      </c>
      <c r="F11" s="2" t="e">
        <f>INDEX(#REF!, MATCH($A11,#REF!, FALSE), 7)</f>
        <v>#REF!</v>
      </c>
      <c r="G11" s="2" t="s">
        <v>147</v>
      </c>
      <c r="H11" s="2" t="e">
        <f>INDEX(#REF!, MATCH($A11,#REF!, FALSE), 9)</f>
        <v>#REF!</v>
      </c>
      <c r="I11" s="2" t="e">
        <f>INDEX(#REF!, MATCH($A11,#REF!, FALSE), 10)</f>
        <v>#REF!</v>
      </c>
      <c r="J11" s="2" t="e">
        <f>INDEX(#REF!, MATCH($A11,#REF!, FALSE), 11)</f>
        <v>#REF!</v>
      </c>
      <c r="K11" s="2" t="s">
        <v>148</v>
      </c>
      <c r="L11" s="2" t="s">
        <v>149</v>
      </c>
      <c r="M11" s="2" t="s">
        <v>150</v>
      </c>
      <c r="N11" s="2" t="e">
        <f>INDEX(#REF!, MATCH($A11,#REF!, FALSE), 14)</f>
        <v>#REF!</v>
      </c>
      <c r="O11" s="2" t="s">
        <v>151</v>
      </c>
      <c r="P11" s="2" t="s">
        <v>152</v>
      </c>
      <c r="Q11" s="2" t="s">
        <v>153</v>
      </c>
      <c r="R11" s="2" t="s">
        <v>154</v>
      </c>
      <c r="S11" s="2" t="s">
        <v>155</v>
      </c>
      <c r="T11" s="2" t="s">
        <v>145</v>
      </c>
      <c r="U11" s="2" t="s">
        <v>96</v>
      </c>
      <c r="V11" s="2" t="s">
        <v>144</v>
      </c>
    </row>
    <row r="12" spans="1:22">
      <c r="A12" s="2" t="s">
        <v>167</v>
      </c>
      <c r="B12" s="2" t="e">
        <f>INDEX(#REF!, MATCH($A12,#REF!, FALSE), 3)</f>
        <v>#REF!</v>
      </c>
      <c r="C12" s="2" t="s">
        <v>171</v>
      </c>
      <c r="D12" s="2" t="e">
        <f>INDEX(#REF!, MATCH($A12,#REF!, FALSE), 5)</f>
        <v>#REF!</v>
      </c>
      <c r="E12" s="2" t="e">
        <f>INDEX(#REF!, MATCH($A12,#REF!, FALSE), 6)</f>
        <v>#REF!</v>
      </c>
      <c r="F12" s="2" t="e">
        <f>INDEX(#REF!, MATCH($A12,#REF!, FALSE), 7)</f>
        <v>#REF!</v>
      </c>
      <c r="G12" s="2" t="s">
        <v>172</v>
      </c>
      <c r="H12" s="2" t="e">
        <f>INDEX(#REF!, MATCH($A12,#REF!, FALSE), 9)</f>
        <v>#REF!</v>
      </c>
      <c r="I12" s="2" t="e">
        <f>INDEX(#REF!, MATCH($A12,#REF!, FALSE), 10)</f>
        <v>#REF!</v>
      </c>
      <c r="J12" s="2" t="e">
        <f>INDEX(#REF!, MATCH($A12,#REF!, FALSE), 11)</f>
        <v>#REF!</v>
      </c>
      <c r="K12" s="2" t="s">
        <v>173</v>
      </c>
      <c r="L12" s="2" t="s">
        <v>174</v>
      </c>
      <c r="M12" s="2" t="s">
        <v>75</v>
      </c>
      <c r="N12" s="2" t="e">
        <f>INDEX(#REF!, MATCH($A12,#REF!, FALSE), 14)</f>
        <v>#REF!</v>
      </c>
      <c r="O12" s="2" t="s">
        <v>175</v>
      </c>
      <c r="P12" s="2" t="s">
        <v>176</v>
      </c>
      <c r="Q12" s="2" t="s">
        <v>177</v>
      </c>
      <c r="R12" s="2" t="s">
        <v>118</v>
      </c>
      <c r="S12" s="2" t="s">
        <v>178</v>
      </c>
      <c r="T12" s="2" t="s">
        <v>170</v>
      </c>
      <c r="U12" s="2" t="s">
        <v>169</v>
      </c>
      <c r="V12" s="2" t="s">
        <v>168</v>
      </c>
    </row>
    <row r="13" spans="1:22">
      <c r="A13" s="2" t="s">
        <v>179</v>
      </c>
      <c r="B13" s="2" t="e">
        <f>INDEX(#REF!, MATCH($A13,#REF!, FALSE), 3)</f>
        <v>#REF!</v>
      </c>
      <c r="C13" s="2" t="s">
        <v>181</v>
      </c>
      <c r="D13" s="2" t="e">
        <f>INDEX(#REF!, MATCH($A13,#REF!, FALSE), 5)</f>
        <v>#REF!</v>
      </c>
      <c r="E13" s="2" t="e">
        <f>INDEX(#REF!, MATCH($A13,#REF!, FALSE), 6)</f>
        <v>#REF!</v>
      </c>
      <c r="F13" s="2" t="e">
        <f>INDEX(#REF!, MATCH($A13,#REF!, FALSE), 7)</f>
        <v>#REF!</v>
      </c>
      <c r="G13" s="2" t="s">
        <v>182</v>
      </c>
      <c r="H13" s="2" t="e">
        <f>INDEX(#REF!, MATCH($A13,#REF!, FALSE), 9)</f>
        <v>#REF!</v>
      </c>
      <c r="I13" s="2" t="e">
        <f>INDEX(#REF!, MATCH($A13,#REF!, FALSE), 10)</f>
        <v>#REF!</v>
      </c>
      <c r="J13" s="2" t="e">
        <f>INDEX(#REF!, MATCH($A13,#REF!, FALSE), 11)</f>
        <v>#REF!</v>
      </c>
      <c r="K13" s="2" t="s">
        <v>183</v>
      </c>
      <c r="L13" s="2" t="s">
        <v>184</v>
      </c>
      <c r="M13" s="2" t="s">
        <v>185</v>
      </c>
      <c r="N13" s="2" t="e">
        <f>INDEX(#REF!, MATCH($A13,#REF!, FALSE), 14)</f>
        <v>#REF!</v>
      </c>
      <c r="O13" s="2" t="s">
        <v>186</v>
      </c>
      <c r="P13" s="2" t="s">
        <v>187</v>
      </c>
      <c r="Q13" s="2" t="s">
        <v>188</v>
      </c>
      <c r="R13" s="2" t="s">
        <v>189</v>
      </c>
      <c r="S13" s="2" t="s">
        <v>190</v>
      </c>
      <c r="T13" s="2" t="s">
        <v>109</v>
      </c>
      <c r="U13" s="2" t="s">
        <v>27</v>
      </c>
      <c r="V13" s="2" t="s">
        <v>180</v>
      </c>
    </row>
    <row r="14" spans="1:22">
      <c r="A14" s="2" t="s">
        <v>191</v>
      </c>
      <c r="B14" s="2" t="e">
        <f>INDEX(#REF!, MATCH($A14,#REF!, FALSE), 3)</f>
        <v>#REF!</v>
      </c>
      <c r="C14" s="2" t="s">
        <v>194</v>
      </c>
      <c r="D14" s="2" t="e">
        <f>INDEX(#REF!, MATCH($A14,#REF!, FALSE), 5)</f>
        <v>#REF!</v>
      </c>
      <c r="E14" s="2" t="e">
        <f>INDEX(#REF!, MATCH($A14,#REF!, FALSE), 6)</f>
        <v>#REF!</v>
      </c>
      <c r="F14" s="2" t="e">
        <f>INDEX(#REF!, MATCH($A14,#REF!, FALSE), 7)</f>
        <v>#REF!</v>
      </c>
      <c r="G14" s="2" t="s">
        <v>195</v>
      </c>
      <c r="H14" s="2" t="e">
        <f>INDEX(#REF!, MATCH($A14,#REF!, FALSE), 9)</f>
        <v>#REF!</v>
      </c>
      <c r="I14" s="2" t="e">
        <f>INDEX(#REF!, MATCH($A14,#REF!, FALSE), 10)</f>
        <v>#REF!</v>
      </c>
      <c r="J14" s="2" t="e">
        <f>INDEX(#REF!, MATCH($A14,#REF!, FALSE), 11)</f>
        <v>#REF!</v>
      </c>
      <c r="K14" s="2" t="s">
        <v>196</v>
      </c>
      <c r="L14" s="2" t="s">
        <v>197</v>
      </c>
      <c r="M14" s="2" t="s">
        <v>198</v>
      </c>
      <c r="N14" s="2" t="e">
        <f>INDEX(#REF!, MATCH($A14,#REF!, FALSE), 14)</f>
        <v>#REF!</v>
      </c>
      <c r="O14" s="2" t="s">
        <v>199</v>
      </c>
      <c r="P14" s="2" t="s">
        <v>200</v>
      </c>
      <c r="Q14" s="2" t="s">
        <v>201</v>
      </c>
      <c r="R14" s="2" t="s">
        <v>202</v>
      </c>
      <c r="S14" s="2" t="s">
        <v>203</v>
      </c>
      <c r="T14" s="2" t="s">
        <v>193</v>
      </c>
      <c r="U14" s="2" t="s">
        <v>122</v>
      </c>
      <c r="V14" s="2" t="s">
        <v>192</v>
      </c>
    </row>
    <row r="15" spans="1:22">
      <c r="A15" s="2" t="s">
        <v>204</v>
      </c>
      <c r="B15" s="2" t="e">
        <f>INDEX(#REF!, MATCH($A15,#REF!, FALSE), 3)</f>
        <v>#REF!</v>
      </c>
      <c r="C15" s="2" t="s">
        <v>206</v>
      </c>
      <c r="D15" s="2" t="e">
        <f>INDEX(#REF!, MATCH($A15,#REF!, FALSE), 5)</f>
        <v>#REF!</v>
      </c>
      <c r="E15" s="2" t="e">
        <f>INDEX(#REF!, MATCH($A15,#REF!, FALSE), 6)</f>
        <v>#REF!</v>
      </c>
      <c r="F15" s="2" t="e">
        <f>INDEX(#REF!, MATCH($A15,#REF!, FALSE), 7)</f>
        <v>#REF!</v>
      </c>
      <c r="G15" s="2" t="s">
        <v>207</v>
      </c>
      <c r="H15" s="2" t="e">
        <f>INDEX(#REF!, MATCH($A15,#REF!, FALSE), 9)</f>
        <v>#REF!</v>
      </c>
      <c r="I15" s="2" t="e">
        <f>INDEX(#REF!, MATCH($A15,#REF!, FALSE), 10)</f>
        <v>#REF!</v>
      </c>
      <c r="J15" s="2" t="e">
        <f>INDEX(#REF!, MATCH($A15,#REF!, FALSE), 11)</f>
        <v>#REF!</v>
      </c>
      <c r="K15" s="2" t="s">
        <v>208</v>
      </c>
      <c r="L15" s="2" t="s">
        <v>184</v>
      </c>
      <c r="M15" s="2" t="s">
        <v>209</v>
      </c>
      <c r="N15" s="2" t="e">
        <f>INDEX(#REF!, MATCH($A15,#REF!, FALSE), 14)</f>
        <v>#REF!</v>
      </c>
      <c r="O15" s="2" t="s">
        <v>210</v>
      </c>
      <c r="P15" s="2" t="s">
        <v>211</v>
      </c>
      <c r="Q15" s="2" t="s">
        <v>212</v>
      </c>
      <c r="R15" s="2" t="s">
        <v>118</v>
      </c>
      <c r="S15" s="2" t="s">
        <v>213</v>
      </c>
      <c r="T15" s="2" t="s">
        <v>193</v>
      </c>
      <c r="U15" s="2" t="s">
        <v>169</v>
      </c>
      <c r="V15" s="2" t="s">
        <v>205</v>
      </c>
    </row>
    <row r="16" spans="1:22">
      <c r="A16" s="2" t="s">
        <v>214</v>
      </c>
      <c r="B16" s="2" t="e">
        <f>INDEX(#REF!, MATCH($A16,#REF!, FALSE), 3)</f>
        <v>#REF!</v>
      </c>
      <c r="C16" s="2" t="s">
        <v>217</v>
      </c>
      <c r="D16" s="2" t="e">
        <f>INDEX(#REF!, MATCH($A16,#REF!, FALSE), 5)</f>
        <v>#REF!</v>
      </c>
      <c r="E16" s="2" t="e">
        <f>INDEX(#REF!, MATCH($A16,#REF!, FALSE), 6)</f>
        <v>#REF!</v>
      </c>
      <c r="F16" s="2" t="e">
        <f>INDEX(#REF!, MATCH($A16,#REF!, FALSE), 7)</f>
        <v>#REF!</v>
      </c>
      <c r="G16" s="2" t="s">
        <v>218</v>
      </c>
      <c r="H16" s="2" t="e">
        <f>INDEX(#REF!, MATCH($A16,#REF!, FALSE), 9)</f>
        <v>#REF!</v>
      </c>
      <c r="I16" s="2" t="e">
        <f>INDEX(#REF!, MATCH($A16,#REF!, FALSE), 10)</f>
        <v>#REF!</v>
      </c>
      <c r="J16" s="2" t="e">
        <f>INDEX(#REF!, MATCH($A16,#REF!, FALSE), 11)</f>
        <v>#REF!</v>
      </c>
      <c r="K16" s="2" t="s">
        <v>219</v>
      </c>
      <c r="L16" s="2" t="s">
        <v>220</v>
      </c>
      <c r="M16" s="2" t="s">
        <v>221</v>
      </c>
      <c r="N16" s="2" t="e">
        <f>INDEX(#REF!, MATCH($A16,#REF!, FALSE), 14)</f>
        <v>#REF!</v>
      </c>
      <c r="O16" s="2" t="s">
        <v>222</v>
      </c>
      <c r="P16" s="2"/>
      <c r="Q16" s="2" t="s">
        <v>223</v>
      </c>
      <c r="R16" s="2" t="s">
        <v>224</v>
      </c>
      <c r="S16" s="2" t="s">
        <v>225</v>
      </c>
      <c r="T16" s="2" t="s">
        <v>216</v>
      </c>
      <c r="U16" s="2" t="s">
        <v>96</v>
      </c>
      <c r="V16" s="2" t="s">
        <v>215</v>
      </c>
    </row>
    <row r="17" spans="1:22">
      <c r="A17" s="2" t="s">
        <v>226</v>
      </c>
      <c r="B17" s="2" t="e">
        <f>INDEX(#REF!, MATCH($A17,#REF!, FALSE), 3)</f>
        <v>#REF!</v>
      </c>
      <c r="C17" s="2" t="s">
        <v>229</v>
      </c>
      <c r="D17" s="2" t="e">
        <f>INDEX(#REF!, MATCH($A17,#REF!, FALSE), 5)</f>
        <v>#REF!</v>
      </c>
      <c r="E17" s="2" t="e">
        <f>INDEX(#REF!, MATCH($A17,#REF!, FALSE), 6)</f>
        <v>#REF!</v>
      </c>
      <c r="F17" s="2" t="e">
        <f>INDEX(#REF!, MATCH($A17,#REF!, FALSE), 7)</f>
        <v>#REF!</v>
      </c>
      <c r="G17" s="2" t="s">
        <v>230</v>
      </c>
      <c r="H17" s="2" t="e">
        <f>INDEX(#REF!, MATCH($A17,#REF!, FALSE), 9)</f>
        <v>#REF!</v>
      </c>
      <c r="I17" s="2" t="e">
        <f>INDEX(#REF!, MATCH($A17,#REF!, FALSE), 10)</f>
        <v>#REF!</v>
      </c>
      <c r="J17" s="2" t="e">
        <f>INDEX(#REF!, MATCH($A17,#REF!, FALSE), 11)</f>
        <v>#REF!</v>
      </c>
      <c r="K17" s="2" t="s">
        <v>231</v>
      </c>
      <c r="L17" s="2" t="s">
        <v>161</v>
      </c>
      <c r="M17" s="2" t="s">
        <v>232</v>
      </c>
      <c r="N17" s="2" t="e">
        <f>INDEX(#REF!, MATCH($A17,#REF!, FALSE), 14)</f>
        <v>#REF!</v>
      </c>
      <c r="O17" s="2" t="s">
        <v>233</v>
      </c>
      <c r="P17" s="2"/>
      <c r="Q17" s="2" t="s">
        <v>234</v>
      </c>
      <c r="R17" s="2" t="s">
        <v>235</v>
      </c>
      <c r="S17" s="2" t="s">
        <v>236</v>
      </c>
      <c r="T17" s="2" t="s">
        <v>228</v>
      </c>
      <c r="U17" s="2" t="s">
        <v>96</v>
      </c>
      <c r="V17" s="2" t="s">
        <v>227</v>
      </c>
    </row>
    <row r="18" spans="1:22">
      <c r="A18" s="2" t="s">
        <v>237</v>
      </c>
      <c r="B18" s="2" t="e">
        <f>INDEX(#REF!, MATCH($A18,#REF!, FALSE), 3)</f>
        <v>#REF!</v>
      </c>
      <c r="C18" s="2" t="s">
        <v>240</v>
      </c>
      <c r="D18" s="2" t="e">
        <f>INDEX(#REF!, MATCH($A18,#REF!, FALSE), 5)</f>
        <v>#REF!</v>
      </c>
      <c r="E18" s="2" t="e">
        <f>INDEX(#REF!, MATCH($A18,#REF!, FALSE), 6)</f>
        <v>#REF!</v>
      </c>
      <c r="F18" s="2" t="e">
        <f>INDEX(#REF!, MATCH($A18,#REF!, FALSE), 7)</f>
        <v>#REF!</v>
      </c>
      <c r="G18" s="2" t="s">
        <v>241</v>
      </c>
      <c r="H18" s="2" t="e">
        <f>INDEX(#REF!, MATCH($A18,#REF!, FALSE), 9)</f>
        <v>#REF!</v>
      </c>
      <c r="I18" s="2" t="e">
        <f>INDEX(#REF!, MATCH($A18,#REF!, FALSE), 10)</f>
        <v>#REF!</v>
      </c>
      <c r="J18" s="2" t="e">
        <f>INDEX(#REF!, MATCH($A18,#REF!, FALSE), 11)</f>
        <v>#REF!</v>
      </c>
      <c r="K18" s="2" t="s">
        <v>242</v>
      </c>
      <c r="L18" s="2" t="s">
        <v>243</v>
      </c>
      <c r="M18" s="2" t="s">
        <v>244</v>
      </c>
      <c r="N18" s="2" t="e">
        <f>INDEX(#REF!, MATCH($A18,#REF!, FALSE), 14)</f>
        <v>#REF!</v>
      </c>
      <c r="O18" s="2" t="s">
        <v>245</v>
      </c>
      <c r="P18" s="2" t="s">
        <v>246</v>
      </c>
      <c r="Q18" s="2" t="s">
        <v>247</v>
      </c>
      <c r="R18" s="2" t="s">
        <v>248</v>
      </c>
      <c r="S18" s="2" t="s">
        <v>249</v>
      </c>
      <c r="T18" s="2" t="s">
        <v>193</v>
      </c>
      <c r="U18" s="2" t="s">
        <v>239</v>
      </c>
      <c r="V18" s="2" t="s">
        <v>238</v>
      </c>
    </row>
    <row r="19" spans="1:22">
      <c r="A19" s="2" t="s">
        <v>250</v>
      </c>
      <c r="B19" s="2" t="e">
        <f>INDEX(#REF!, MATCH($A19,#REF!, FALSE), 3)</f>
        <v>#REF!</v>
      </c>
      <c r="C19" s="2" t="s">
        <v>254</v>
      </c>
      <c r="D19" s="2" t="e">
        <f>INDEX(#REF!, MATCH($A19,#REF!, FALSE), 5)</f>
        <v>#REF!</v>
      </c>
      <c r="E19" s="2" t="e">
        <f>INDEX(#REF!, MATCH($A19,#REF!, FALSE), 6)</f>
        <v>#REF!</v>
      </c>
      <c r="F19" s="2" t="e">
        <f>INDEX(#REF!, MATCH($A19,#REF!, FALSE), 7)</f>
        <v>#REF!</v>
      </c>
      <c r="G19" s="2" t="s">
        <v>255</v>
      </c>
      <c r="H19" s="2" t="e">
        <f>INDEX(#REF!, MATCH($A19,#REF!, FALSE), 9)</f>
        <v>#REF!</v>
      </c>
      <c r="I19" s="2" t="e">
        <f>INDEX(#REF!, MATCH($A19,#REF!, FALSE), 10)</f>
        <v>#REF!</v>
      </c>
      <c r="J19" s="2" t="e">
        <f>INDEX(#REF!, MATCH($A19,#REF!, FALSE), 11)</f>
        <v>#REF!</v>
      </c>
      <c r="K19" s="2" t="s">
        <v>256</v>
      </c>
      <c r="L19" s="2" t="s">
        <v>257</v>
      </c>
      <c r="M19" s="2" t="s">
        <v>258</v>
      </c>
      <c r="N19" s="2" t="e">
        <f>INDEX(#REF!, MATCH($A19,#REF!, FALSE), 14)</f>
        <v>#REF!</v>
      </c>
      <c r="O19" s="2" t="s">
        <v>259</v>
      </c>
      <c r="P19" s="2" t="s">
        <v>260</v>
      </c>
      <c r="Q19" s="2" t="s">
        <v>261</v>
      </c>
      <c r="R19" s="2" t="s">
        <v>262</v>
      </c>
      <c r="S19" s="2" t="s">
        <v>263</v>
      </c>
      <c r="T19" s="2" t="s">
        <v>253</v>
      </c>
      <c r="U19" s="2" t="s">
        <v>252</v>
      </c>
      <c r="V19" s="2" t="s">
        <v>251</v>
      </c>
    </row>
    <row r="20" spans="1:22">
      <c r="A20" s="2" t="s">
        <v>264</v>
      </c>
      <c r="B20" s="2" t="e">
        <f>INDEX(#REF!, MATCH($A20,#REF!, FALSE), 3)</f>
        <v>#REF!</v>
      </c>
      <c r="C20" s="2" t="s">
        <v>266</v>
      </c>
      <c r="D20" s="2" t="e">
        <f>INDEX(#REF!, MATCH($A20,#REF!, FALSE), 5)</f>
        <v>#REF!</v>
      </c>
      <c r="E20" s="2" t="e">
        <f>INDEX(#REF!, MATCH($A20,#REF!, FALSE), 6)</f>
        <v>#REF!</v>
      </c>
      <c r="F20" s="2" t="e">
        <f>INDEX(#REF!, MATCH($A20,#REF!, FALSE), 7)</f>
        <v>#REF!</v>
      </c>
      <c r="G20" s="2" t="s">
        <v>267</v>
      </c>
      <c r="H20" s="2" t="e">
        <f>INDEX(#REF!, MATCH($A20,#REF!, FALSE), 9)</f>
        <v>#REF!</v>
      </c>
      <c r="I20" s="2" t="e">
        <f>INDEX(#REF!, MATCH($A20,#REF!, FALSE), 10)</f>
        <v>#REF!</v>
      </c>
      <c r="J20" s="2" t="e">
        <f>INDEX(#REF!, MATCH($A20,#REF!, FALSE), 11)</f>
        <v>#REF!</v>
      </c>
      <c r="K20" s="2" t="s">
        <v>268</v>
      </c>
      <c r="L20" s="2" t="s">
        <v>60</v>
      </c>
      <c r="M20" s="2" t="s">
        <v>269</v>
      </c>
      <c r="N20" s="2" t="e">
        <f>INDEX(#REF!, MATCH($A20,#REF!, FALSE), 14)</f>
        <v>#REF!</v>
      </c>
      <c r="O20" s="2" t="s">
        <v>270</v>
      </c>
      <c r="P20" s="2" t="s">
        <v>246</v>
      </c>
      <c r="Q20" s="2" t="s">
        <v>271</v>
      </c>
      <c r="R20" s="2" t="s">
        <v>272</v>
      </c>
      <c r="S20" s="2" t="s">
        <v>273</v>
      </c>
      <c r="T20" s="2" t="s">
        <v>109</v>
      </c>
      <c r="U20" s="2" t="s">
        <v>169</v>
      </c>
      <c r="V20" s="2" t="s">
        <v>265</v>
      </c>
    </row>
    <row r="21" spans="1:22">
      <c r="A21" s="2" t="s">
        <v>274</v>
      </c>
      <c r="B21" s="2" t="e">
        <f>INDEX(#REF!, MATCH($A21,#REF!, FALSE), 3)</f>
        <v>#REF!</v>
      </c>
      <c r="C21" s="2" t="s">
        <v>277</v>
      </c>
      <c r="D21" s="2" t="e">
        <f>INDEX(#REF!, MATCH($A21,#REF!, FALSE), 5)</f>
        <v>#REF!</v>
      </c>
      <c r="E21" s="2" t="e">
        <f>INDEX(#REF!, MATCH($A21,#REF!, FALSE), 6)</f>
        <v>#REF!</v>
      </c>
      <c r="F21" s="2" t="e">
        <f>INDEX(#REF!, MATCH($A21,#REF!, FALSE), 7)</f>
        <v>#REF!</v>
      </c>
      <c r="G21" s="2" t="s">
        <v>278</v>
      </c>
      <c r="H21" s="2" t="e">
        <f>INDEX(#REF!, MATCH($A21,#REF!, FALSE), 9)</f>
        <v>#REF!</v>
      </c>
      <c r="I21" s="2" t="e">
        <f>INDEX(#REF!, MATCH($A21,#REF!, FALSE), 10)</f>
        <v>#REF!</v>
      </c>
      <c r="J21" s="2" t="e">
        <f>INDEX(#REF!, MATCH($A21,#REF!, FALSE), 11)</f>
        <v>#REF!</v>
      </c>
      <c r="K21" s="2" t="s">
        <v>279</v>
      </c>
      <c r="L21" s="2" t="s">
        <v>280</v>
      </c>
      <c r="M21" s="2" t="s">
        <v>162</v>
      </c>
      <c r="N21" s="2" t="e">
        <f>INDEX(#REF!, MATCH($A21,#REF!, FALSE), 14)</f>
        <v>#REF!</v>
      </c>
      <c r="O21" s="2" t="s">
        <v>281</v>
      </c>
      <c r="P21" s="2" t="s">
        <v>282</v>
      </c>
      <c r="Q21" s="2" t="s">
        <v>283</v>
      </c>
      <c r="R21" s="2" t="s">
        <v>284</v>
      </c>
      <c r="S21" s="2" t="s">
        <v>285</v>
      </c>
      <c r="T21" s="2" t="s">
        <v>276</v>
      </c>
      <c r="U21" s="2" t="s">
        <v>252</v>
      </c>
      <c r="V21" s="2" t="s">
        <v>275</v>
      </c>
    </row>
    <row r="22" spans="1:22">
      <c r="A22" s="2" t="s">
        <v>286</v>
      </c>
      <c r="B22" s="2" t="e">
        <f>INDEX(#REF!, MATCH($A22,#REF!, FALSE), 3)</f>
        <v>#REF!</v>
      </c>
      <c r="C22" s="2" t="s">
        <v>288</v>
      </c>
      <c r="D22" s="2" t="e">
        <f>INDEX(#REF!, MATCH($A22,#REF!, FALSE), 5)</f>
        <v>#REF!</v>
      </c>
      <c r="E22" s="2" t="e">
        <f>INDEX(#REF!, MATCH($A22,#REF!, FALSE), 6)</f>
        <v>#REF!</v>
      </c>
      <c r="F22" s="2" t="e">
        <f>INDEX(#REF!, MATCH($A22,#REF!, FALSE), 7)</f>
        <v>#REF!</v>
      </c>
      <c r="G22" s="2" t="s">
        <v>289</v>
      </c>
      <c r="H22" s="2" t="e">
        <f>INDEX(#REF!, MATCH($A22,#REF!, FALSE), 9)</f>
        <v>#REF!</v>
      </c>
      <c r="I22" s="2" t="e">
        <f>INDEX(#REF!, MATCH($A22,#REF!, FALSE), 10)</f>
        <v>#REF!</v>
      </c>
      <c r="J22" s="2" t="e">
        <f>INDEX(#REF!, MATCH($A22,#REF!, FALSE), 11)</f>
        <v>#REF!</v>
      </c>
      <c r="K22" s="2" t="s">
        <v>290</v>
      </c>
      <c r="L22" s="2" t="s">
        <v>161</v>
      </c>
      <c r="M22" s="2" t="s">
        <v>291</v>
      </c>
      <c r="N22" s="2" t="e">
        <f>INDEX(#REF!, MATCH($A22,#REF!, FALSE), 14)</f>
        <v>#REF!</v>
      </c>
      <c r="O22" s="2" t="s">
        <v>292</v>
      </c>
      <c r="P22" s="2" t="s">
        <v>116</v>
      </c>
      <c r="Q22" s="2" t="s">
        <v>50</v>
      </c>
      <c r="R22" s="2" t="s">
        <v>51</v>
      </c>
      <c r="S22" s="2" t="s">
        <v>293</v>
      </c>
      <c r="T22" s="2" t="s">
        <v>193</v>
      </c>
      <c r="U22" s="2" t="s">
        <v>96</v>
      </c>
      <c r="V22" s="2" t="s">
        <v>287</v>
      </c>
    </row>
    <row r="23" spans="1:22">
      <c r="A23" s="2" t="s">
        <v>294</v>
      </c>
      <c r="B23" s="2" t="e">
        <f>INDEX(#REF!, MATCH($A23,#REF!, FALSE), 3)</f>
        <v>#REF!</v>
      </c>
      <c r="C23" s="2" t="s">
        <v>296</v>
      </c>
      <c r="D23" s="2" t="e">
        <f>INDEX(#REF!, MATCH($A23,#REF!, FALSE), 5)</f>
        <v>#REF!</v>
      </c>
      <c r="E23" s="2" t="e">
        <f>INDEX(#REF!, MATCH($A23,#REF!, FALSE), 6)</f>
        <v>#REF!</v>
      </c>
      <c r="F23" s="2" t="e">
        <f>INDEX(#REF!, MATCH($A23,#REF!, FALSE), 7)</f>
        <v>#REF!</v>
      </c>
      <c r="G23" s="2" t="s">
        <v>297</v>
      </c>
      <c r="H23" s="2" t="e">
        <f>INDEX(#REF!, MATCH($A23,#REF!, FALSE), 9)</f>
        <v>#REF!</v>
      </c>
      <c r="I23" s="2" t="e">
        <f>INDEX(#REF!, MATCH($A23,#REF!, FALSE), 10)</f>
        <v>#REF!</v>
      </c>
      <c r="J23" s="2" t="e">
        <f>INDEX(#REF!, MATCH($A23,#REF!, FALSE), 11)</f>
        <v>#REF!</v>
      </c>
      <c r="K23" s="2" t="s">
        <v>298</v>
      </c>
      <c r="L23" s="2" t="s">
        <v>299</v>
      </c>
      <c r="M23" s="2" t="s">
        <v>300</v>
      </c>
      <c r="N23" s="2" t="e">
        <f>INDEX(#REF!, MATCH($A23,#REF!, FALSE), 14)</f>
        <v>#REF!</v>
      </c>
      <c r="O23" s="2" t="s">
        <v>301</v>
      </c>
      <c r="P23" s="2" t="s">
        <v>302</v>
      </c>
      <c r="Q23" s="2" t="s">
        <v>36</v>
      </c>
      <c r="R23" s="2" t="s">
        <v>303</v>
      </c>
      <c r="S23" s="2" t="s">
        <v>304</v>
      </c>
      <c r="T23" s="2" t="s">
        <v>193</v>
      </c>
      <c r="U23" s="2" t="s">
        <v>96</v>
      </c>
      <c r="V23" s="2" t="s">
        <v>295</v>
      </c>
    </row>
    <row r="24" spans="1:22">
      <c r="A24" s="2" t="s">
        <v>305</v>
      </c>
      <c r="B24" s="2" t="e">
        <f>INDEX(#REF!, MATCH($A24,#REF!, FALSE), 3)</f>
        <v>#REF!</v>
      </c>
      <c r="C24" s="2" t="s">
        <v>309</v>
      </c>
      <c r="D24" s="2" t="e">
        <f>INDEX(#REF!, MATCH($A24,#REF!, FALSE), 5)</f>
        <v>#REF!</v>
      </c>
      <c r="E24" s="2" t="e">
        <f>INDEX(#REF!, MATCH($A24,#REF!, FALSE), 6)</f>
        <v>#REF!</v>
      </c>
      <c r="F24" s="2" t="e">
        <f>INDEX(#REF!, MATCH($A24,#REF!, FALSE), 7)</f>
        <v>#REF!</v>
      </c>
      <c r="G24" s="2" t="s">
        <v>310</v>
      </c>
      <c r="H24" s="2" t="e">
        <f>INDEX(#REF!, MATCH($A24,#REF!, FALSE), 9)</f>
        <v>#REF!</v>
      </c>
      <c r="I24" s="2" t="e">
        <f>INDEX(#REF!, MATCH($A24,#REF!, FALSE), 10)</f>
        <v>#REF!</v>
      </c>
      <c r="J24" s="2" t="e">
        <f>INDEX(#REF!, MATCH($A24,#REF!, FALSE), 11)</f>
        <v>#REF!</v>
      </c>
      <c r="K24" s="2" t="s">
        <v>311</v>
      </c>
      <c r="L24" s="2" t="s">
        <v>312</v>
      </c>
      <c r="M24" s="2" t="s">
        <v>313</v>
      </c>
      <c r="N24" s="2" t="e">
        <f>INDEX(#REF!, MATCH($A24,#REF!, FALSE), 14)</f>
        <v>#REF!</v>
      </c>
      <c r="O24" s="2" t="s">
        <v>314</v>
      </c>
      <c r="P24" s="2" t="s">
        <v>315</v>
      </c>
      <c r="Q24" s="2" t="s">
        <v>50</v>
      </c>
      <c r="R24" s="2" t="s">
        <v>316</v>
      </c>
      <c r="S24" s="2" t="s">
        <v>317</v>
      </c>
      <c r="T24" s="2" t="s">
        <v>308</v>
      </c>
      <c r="U24" s="2" t="s">
        <v>307</v>
      </c>
      <c r="V24" s="2" t="s">
        <v>306</v>
      </c>
    </row>
    <row r="25" spans="1:22">
      <c r="A25" s="2" t="s">
        <v>318</v>
      </c>
      <c r="B25" s="2" t="e">
        <f>INDEX(#REF!, MATCH($A25,#REF!, FALSE), 3)</f>
        <v>#REF!</v>
      </c>
      <c r="C25" s="2" t="s">
        <v>320</v>
      </c>
      <c r="D25" s="2" t="e">
        <f>INDEX(#REF!, MATCH($A25,#REF!, FALSE), 5)</f>
        <v>#REF!</v>
      </c>
      <c r="E25" s="2" t="e">
        <f>INDEX(#REF!, MATCH($A25,#REF!, FALSE), 6)</f>
        <v>#REF!</v>
      </c>
      <c r="F25" s="2" t="e">
        <f>INDEX(#REF!, MATCH($A25,#REF!, FALSE), 7)</f>
        <v>#REF!</v>
      </c>
      <c r="G25" s="2" t="s">
        <v>321</v>
      </c>
      <c r="H25" s="2" t="e">
        <f>INDEX(#REF!, MATCH($A25,#REF!, FALSE), 9)</f>
        <v>#REF!</v>
      </c>
      <c r="I25" s="2" t="e">
        <f>INDEX(#REF!, MATCH($A25,#REF!, FALSE), 10)</f>
        <v>#REF!</v>
      </c>
      <c r="J25" s="2" t="e">
        <f>INDEX(#REF!, MATCH($A25,#REF!, FALSE), 11)</f>
        <v>#REF!</v>
      </c>
      <c r="K25" s="2" t="s">
        <v>322</v>
      </c>
      <c r="L25" s="2" t="s">
        <v>323</v>
      </c>
      <c r="M25" s="2" t="s">
        <v>324</v>
      </c>
      <c r="N25" s="2" t="e">
        <f>INDEX(#REF!, MATCH($A25,#REF!, FALSE), 14)</f>
        <v>#REF!</v>
      </c>
      <c r="O25" s="2" t="s">
        <v>325</v>
      </c>
      <c r="P25" s="2"/>
      <c r="Q25" s="2" t="s">
        <v>326</v>
      </c>
      <c r="R25" s="2" t="s">
        <v>327</v>
      </c>
      <c r="S25" s="2" t="s">
        <v>328</v>
      </c>
      <c r="T25" s="2" t="s">
        <v>56</v>
      </c>
      <c r="U25" s="2" t="s">
        <v>83</v>
      </c>
      <c r="V25" s="2" t="s">
        <v>319</v>
      </c>
    </row>
    <row r="26" spans="1:22">
      <c r="A26" s="2" t="s">
        <v>340</v>
      </c>
      <c r="B26" s="2" t="e">
        <f>INDEX(#REF!, MATCH($A26,#REF!, FALSE), 3)</f>
        <v>#REF!</v>
      </c>
      <c r="C26" s="2" t="s">
        <v>343</v>
      </c>
      <c r="D26" s="2">
        <v>5</v>
      </c>
      <c r="E26" s="2">
        <v>24</v>
      </c>
      <c r="F26" s="2">
        <v>10.59</v>
      </c>
      <c r="G26" s="2" t="s">
        <v>344</v>
      </c>
      <c r="H26" s="2">
        <v>-24</v>
      </c>
      <c r="I26" s="2">
        <v>-31</v>
      </c>
      <c r="J26" s="2">
        <v>-27.3</v>
      </c>
      <c r="K26" s="2" t="s">
        <v>345</v>
      </c>
      <c r="L26" s="2" t="s">
        <v>113</v>
      </c>
      <c r="M26" s="2" t="s">
        <v>346</v>
      </c>
      <c r="N26" s="2">
        <v>8.6999999999999993</v>
      </c>
      <c r="O26" s="2"/>
      <c r="P26" s="2" t="s">
        <v>347</v>
      </c>
      <c r="Q26" s="2" t="s">
        <v>348</v>
      </c>
      <c r="R26" s="2" t="s">
        <v>349</v>
      </c>
      <c r="S26" s="2" t="s">
        <v>350</v>
      </c>
      <c r="T26" s="2" t="s">
        <v>342</v>
      </c>
      <c r="U26" s="2" t="s">
        <v>96</v>
      </c>
      <c r="V26" s="2" t="s">
        <v>341</v>
      </c>
    </row>
    <row r="27" spans="1:22">
      <c r="A27" s="2" t="s">
        <v>351</v>
      </c>
      <c r="B27" s="2" t="e">
        <f>INDEX(#REF!, MATCH($A27,#REF!, FALSE), 3)</f>
        <v>#REF!</v>
      </c>
      <c r="C27" s="2" t="s">
        <v>353</v>
      </c>
      <c r="D27" s="2" t="e">
        <f>INDEX(#REF!, MATCH($A27,#REF!, FALSE), 5)</f>
        <v>#REF!</v>
      </c>
      <c r="E27" s="2" t="e">
        <f>INDEX(#REF!, MATCH($A27,#REF!, FALSE), 6)</f>
        <v>#REF!</v>
      </c>
      <c r="F27" s="2" t="e">
        <f>INDEX(#REF!, MATCH($A27,#REF!, FALSE), 7)</f>
        <v>#REF!</v>
      </c>
      <c r="G27" s="2" t="s">
        <v>354</v>
      </c>
      <c r="H27" s="2" t="e">
        <f>INDEX(#REF!, MATCH($A27,#REF!, FALSE), 9)</f>
        <v>#REF!</v>
      </c>
      <c r="I27" s="2" t="e">
        <f>INDEX(#REF!, MATCH($A27,#REF!, FALSE), 10)</f>
        <v>#REF!</v>
      </c>
      <c r="J27" s="2" t="e">
        <f>INDEX(#REF!, MATCH($A27,#REF!, FALSE), 11)</f>
        <v>#REF!</v>
      </c>
      <c r="K27" s="2" t="s">
        <v>355</v>
      </c>
      <c r="L27" s="2" t="s">
        <v>356</v>
      </c>
      <c r="M27" s="2" t="s">
        <v>357</v>
      </c>
      <c r="N27" s="2" t="e">
        <f>INDEX(#REF!, MATCH($A27,#REF!, FALSE), 14)</f>
        <v>#REF!</v>
      </c>
      <c r="O27" s="2" t="s">
        <v>358</v>
      </c>
      <c r="P27" s="2" t="s">
        <v>359</v>
      </c>
      <c r="Q27" s="2" t="s">
        <v>360</v>
      </c>
      <c r="R27" s="2" t="s">
        <v>361</v>
      </c>
      <c r="S27" s="2" t="s">
        <v>362</v>
      </c>
      <c r="T27" s="2" t="s">
        <v>16</v>
      </c>
      <c r="U27" s="2" t="s">
        <v>55</v>
      </c>
      <c r="V27" s="2" t="s">
        <v>352</v>
      </c>
    </row>
    <row r="28" spans="1:22">
      <c r="A28" s="2" t="s">
        <v>363</v>
      </c>
      <c r="B28" s="2" t="e">
        <f>INDEX(#REF!, MATCH($A28,#REF!, FALSE), 3)</f>
        <v>#REF!</v>
      </c>
      <c r="C28" s="2" t="s">
        <v>365</v>
      </c>
      <c r="D28" s="2" t="e">
        <f>INDEX(#REF!, MATCH($A28,#REF!, FALSE), 5)</f>
        <v>#REF!</v>
      </c>
      <c r="E28" s="2" t="e">
        <f>INDEX(#REF!, MATCH($A28,#REF!, FALSE), 6)</f>
        <v>#REF!</v>
      </c>
      <c r="F28" s="2" t="e">
        <f>INDEX(#REF!, MATCH($A28,#REF!, FALSE), 7)</f>
        <v>#REF!</v>
      </c>
      <c r="G28" s="2" t="s">
        <v>366</v>
      </c>
      <c r="H28" s="2" t="e">
        <f>INDEX(#REF!, MATCH($A28,#REF!, FALSE), 9)</f>
        <v>#REF!</v>
      </c>
      <c r="I28" s="2" t="e">
        <f>INDEX(#REF!, MATCH($A28,#REF!, FALSE), 10)</f>
        <v>#REF!</v>
      </c>
      <c r="J28" s="2" t="e">
        <f>INDEX(#REF!, MATCH($A28,#REF!, FALSE), 11)</f>
        <v>#REF!</v>
      </c>
      <c r="K28" s="2" t="s">
        <v>367</v>
      </c>
      <c r="L28" s="2" t="s">
        <v>368</v>
      </c>
      <c r="M28" s="2" t="s">
        <v>369</v>
      </c>
      <c r="N28" s="2" t="e">
        <f>INDEX(#REF!, MATCH($A28,#REF!, FALSE), 14)</f>
        <v>#REF!</v>
      </c>
      <c r="O28" s="2" t="s">
        <v>370</v>
      </c>
      <c r="P28" s="2" t="s">
        <v>371</v>
      </c>
      <c r="Q28" s="2" t="s">
        <v>372</v>
      </c>
      <c r="R28" s="2" t="s">
        <v>373</v>
      </c>
      <c r="S28" s="2" t="s">
        <v>374</v>
      </c>
      <c r="T28" s="2" t="s">
        <v>145</v>
      </c>
      <c r="U28" s="2" t="s">
        <v>169</v>
      </c>
      <c r="V28" s="2" t="s">
        <v>364</v>
      </c>
    </row>
    <row r="29" spans="1:22">
      <c r="A29" s="2" t="s">
        <v>375</v>
      </c>
      <c r="B29" s="2" t="e">
        <f>INDEX(#REF!, MATCH($A29,#REF!, FALSE), 3)</f>
        <v>#REF!</v>
      </c>
      <c r="C29" s="2" t="s">
        <v>377</v>
      </c>
      <c r="D29" s="2" t="e">
        <f>INDEX(#REF!, MATCH($A29,#REF!, FALSE), 5)</f>
        <v>#REF!</v>
      </c>
      <c r="E29" s="2" t="e">
        <f>INDEX(#REF!, MATCH($A29,#REF!, FALSE), 6)</f>
        <v>#REF!</v>
      </c>
      <c r="F29" s="2" t="e">
        <f>INDEX(#REF!, MATCH($A29,#REF!, FALSE), 7)</f>
        <v>#REF!</v>
      </c>
      <c r="G29" s="2" t="s">
        <v>378</v>
      </c>
      <c r="H29" s="2" t="e">
        <f>INDEX(#REF!, MATCH($A29,#REF!, FALSE), 9)</f>
        <v>#REF!</v>
      </c>
      <c r="I29" s="2" t="e">
        <f>INDEX(#REF!, MATCH($A29,#REF!, FALSE), 10)</f>
        <v>#REF!</v>
      </c>
      <c r="J29" s="2" t="e">
        <f>INDEX(#REF!, MATCH($A29,#REF!, FALSE), 11)</f>
        <v>#REF!</v>
      </c>
      <c r="K29" s="2" t="s">
        <v>379</v>
      </c>
      <c r="L29" s="2" t="s">
        <v>299</v>
      </c>
      <c r="M29" s="2" t="s">
        <v>380</v>
      </c>
      <c r="N29" s="2" t="e">
        <f>INDEX(#REF!, MATCH($A29,#REF!, FALSE), 14)</f>
        <v>#REF!</v>
      </c>
      <c r="O29" s="2" t="s">
        <v>381</v>
      </c>
      <c r="P29" s="2" t="s">
        <v>211</v>
      </c>
      <c r="Q29" s="2" t="s">
        <v>382</v>
      </c>
      <c r="R29" s="2" t="s">
        <v>383</v>
      </c>
      <c r="S29" s="2" t="s">
        <v>384</v>
      </c>
      <c r="T29" s="2"/>
      <c r="U29" s="2" t="s">
        <v>252</v>
      </c>
      <c r="V29" s="2" t="s">
        <v>376</v>
      </c>
    </row>
    <row r="30" spans="1:22">
      <c r="A30" s="2" t="s">
        <v>394</v>
      </c>
      <c r="B30" s="2" t="e">
        <f>INDEX(#REF!, MATCH($A30,#REF!, FALSE), 3)</f>
        <v>#REF!</v>
      </c>
      <c r="C30" s="2" t="s">
        <v>397</v>
      </c>
      <c r="D30" s="2" t="e">
        <f>INDEX(#REF!, MATCH($A30,#REF!, FALSE), 5)</f>
        <v>#REF!</v>
      </c>
      <c r="E30" s="2" t="e">
        <f>INDEX(#REF!, MATCH($A30,#REF!, FALSE), 6)</f>
        <v>#REF!</v>
      </c>
      <c r="F30" s="2" t="e">
        <f>INDEX(#REF!, MATCH($A30,#REF!, FALSE), 7)</f>
        <v>#REF!</v>
      </c>
      <c r="G30" s="2" t="s">
        <v>398</v>
      </c>
      <c r="H30" s="2" t="e">
        <f>INDEX(#REF!, MATCH($A30,#REF!, FALSE), 9)</f>
        <v>#REF!</v>
      </c>
      <c r="I30" s="2" t="e">
        <f>INDEX(#REF!, MATCH($A30,#REF!, FALSE), 10)</f>
        <v>#REF!</v>
      </c>
      <c r="J30" s="2" t="e">
        <f>INDEX(#REF!, MATCH($A30,#REF!, FALSE), 11)</f>
        <v>#REF!</v>
      </c>
      <c r="K30" s="2" t="s">
        <v>399</v>
      </c>
      <c r="L30" s="2" t="s">
        <v>400</v>
      </c>
      <c r="M30" s="2" t="s">
        <v>401</v>
      </c>
      <c r="N30" s="2" t="e">
        <f>INDEX(#REF!, MATCH($A30,#REF!, FALSE), 14)</f>
        <v>#REF!</v>
      </c>
      <c r="O30" s="2" t="s">
        <v>402</v>
      </c>
      <c r="P30" s="2"/>
      <c r="Q30" s="2" t="s">
        <v>140</v>
      </c>
      <c r="R30" s="2" t="s">
        <v>403</v>
      </c>
      <c r="S30" s="2" t="s">
        <v>404</v>
      </c>
      <c r="T30" s="2" t="s">
        <v>396</v>
      </c>
      <c r="U30" s="2" t="s">
        <v>252</v>
      </c>
      <c r="V30" s="2" t="s">
        <v>395</v>
      </c>
    </row>
    <row r="31" spans="1:22">
      <c r="A31" s="2" t="s">
        <v>405</v>
      </c>
      <c r="B31" s="2" t="e">
        <f>INDEX(#REF!, MATCH($A31,#REF!, FALSE), 3)</f>
        <v>#REF!</v>
      </c>
      <c r="C31" s="2" t="s">
        <v>407</v>
      </c>
      <c r="D31" s="2">
        <v>1</v>
      </c>
      <c r="E31" s="2">
        <v>3</v>
      </c>
      <c r="F31" s="2">
        <v>14.26</v>
      </c>
      <c r="G31" s="2" t="s">
        <v>408</v>
      </c>
      <c r="H31" s="2">
        <v>-70</v>
      </c>
      <c r="I31" s="2">
        <v>-50</v>
      </c>
      <c r="J31" s="2">
        <v>-55.6</v>
      </c>
      <c r="K31" s="2" t="s">
        <v>409</v>
      </c>
      <c r="L31" s="2" t="s">
        <v>368</v>
      </c>
      <c r="M31" s="2" t="s">
        <v>410</v>
      </c>
      <c r="N31" s="2">
        <v>12.9</v>
      </c>
      <c r="O31" s="2"/>
      <c r="P31" s="2"/>
      <c r="Q31" s="2" t="s">
        <v>411</v>
      </c>
      <c r="R31" s="2" t="s">
        <v>412</v>
      </c>
      <c r="S31" s="2" t="s">
        <v>413</v>
      </c>
      <c r="T31" s="2" t="s">
        <v>42</v>
      </c>
      <c r="U31" s="2" t="s">
        <v>41</v>
      </c>
      <c r="V31" s="2" t="s">
        <v>406</v>
      </c>
    </row>
    <row r="32" spans="1:22">
      <c r="A32" s="2" t="s">
        <v>414</v>
      </c>
      <c r="B32" s="2" t="e">
        <f>INDEX(#REF!, MATCH($A32,#REF!, FALSE), 3)</f>
        <v>#REF!</v>
      </c>
      <c r="C32" s="2" t="s">
        <v>417</v>
      </c>
      <c r="D32" s="2" t="e">
        <f>INDEX(#REF!, MATCH($A32,#REF!, FALSE), 5)</f>
        <v>#REF!</v>
      </c>
      <c r="E32" s="2" t="e">
        <f>INDEX(#REF!, MATCH($A32,#REF!, FALSE), 6)</f>
        <v>#REF!</v>
      </c>
      <c r="F32" s="2" t="e">
        <f>INDEX(#REF!, MATCH($A32,#REF!, FALSE), 7)</f>
        <v>#REF!</v>
      </c>
      <c r="G32" s="2" t="s">
        <v>418</v>
      </c>
      <c r="H32" s="2" t="e">
        <f>INDEX(#REF!, MATCH($A32,#REF!, FALSE), 9)</f>
        <v>#REF!</v>
      </c>
      <c r="I32" s="2" t="e">
        <f>INDEX(#REF!, MATCH($A32,#REF!, FALSE), 10)</f>
        <v>#REF!</v>
      </c>
      <c r="J32" s="2" t="e">
        <f>INDEX(#REF!, MATCH($A32,#REF!, FALSE), 11)</f>
        <v>#REF!</v>
      </c>
      <c r="K32" s="2" t="s">
        <v>419</v>
      </c>
      <c r="L32" s="2" t="s">
        <v>420</v>
      </c>
      <c r="M32" s="2" t="s">
        <v>410</v>
      </c>
      <c r="N32" s="2" t="e">
        <f>INDEX(#REF!, MATCH($A32,#REF!, FALSE), 14)</f>
        <v>#REF!</v>
      </c>
      <c r="O32" s="2" t="s">
        <v>421</v>
      </c>
      <c r="P32" s="2"/>
      <c r="Q32" s="2" t="s">
        <v>422</v>
      </c>
      <c r="R32" s="2" t="s">
        <v>423</v>
      </c>
      <c r="S32" s="2" t="s">
        <v>424</v>
      </c>
      <c r="T32" s="2" t="s">
        <v>416</v>
      </c>
      <c r="U32" s="2" t="s">
        <v>55</v>
      </c>
      <c r="V32" s="2" t="s">
        <v>415</v>
      </c>
    </row>
    <row r="33" spans="1:22">
      <c r="A33" s="2" t="s">
        <v>425</v>
      </c>
      <c r="B33" s="2" t="e">
        <f>INDEX(#REF!, MATCH($A33,#REF!, FALSE), 3)</f>
        <v>#REF!</v>
      </c>
      <c r="C33" s="2" t="s">
        <v>428</v>
      </c>
      <c r="D33" s="2" t="e">
        <f>INDEX(#REF!, MATCH($A33,#REF!, FALSE), 5)</f>
        <v>#REF!</v>
      </c>
      <c r="E33" s="2" t="e">
        <f>INDEX(#REF!, MATCH($A33,#REF!, FALSE), 6)</f>
        <v>#REF!</v>
      </c>
      <c r="F33" s="2" t="e">
        <f>INDEX(#REF!, MATCH($A33,#REF!, FALSE), 7)</f>
        <v>#REF!</v>
      </c>
      <c r="G33" s="2" t="s">
        <v>429</v>
      </c>
      <c r="H33" s="2" t="e">
        <f>INDEX(#REF!, MATCH($A33,#REF!, FALSE), 9)</f>
        <v>#REF!</v>
      </c>
      <c r="I33" s="2" t="e">
        <f>INDEX(#REF!, MATCH($A33,#REF!, FALSE), 10)</f>
        <v>#REF!</v>
      </c>
      <c r="J33" s="2" t="e">
        <f>INDEX(#REF!, MATCH($A33,#REF!, FALSE), 11)</f>
        <v>#REF!</v>
      </c>
      <c r="K33" s="2" t="s">
        <v>430</v>
      </c>
      <c r="L33" s="2" t="s">
        <v>356</v>
      </c>
      <c r="M33" s="2" t="s">
        <v>431</v>
      </c>
      <c r="N33" s="2" t="e">
        <f>INDEX(#REF!, MATCH($A33,#REF!, FALSE), 14)</f>
        <v>#REF!</v>
      </c>
      <c r="O33" s="2" t="s">
        <v>210</v>
      </c>
      <c r="P33" s="2"/>
      <c r="Q33" s="2" t="s">
        <v>432</v>
      </c>
      <c r="R33" s="2" t="s">
        <v>433</v>
      </c>
      <c r="S33" s="2" t="s">
        <v>434</v>
      </c>
      <c r="T33" s="2" t="s">
        <v>427</v>
      </c>
      <c r="U33" s="2" t="s">
        <v>55</v>
      </c>
      <c r="V33" s="2" t="s">
        <v>426</v>
      </c>
    </row>
    <row r="34" spans="1:22">
      <c r="A34" s="2" t="s">
        <v>435</v>
      </c>
      <c r="B34" s="2" t="e">
        <f>INDEX(#REF!, MATCH($A34,#REF!, FALSE), 3)</f>
        <v>#REF!</v>
      </c>
      <c r="C34" s="2" t="s">
        <v>438</v>
      </c>
      <c r="D34" s="2">
        <v>6</v>
      </c>
      <c r="E34" s="2">
        <v>48</v>
      </c>
      <c r="F34" s="2">
        <v>59.4</v>
      </c>
      <c r="G34" s="2" t="s">
        <v>439</v>
      </c>
      <c r="H34" s="2">
        <v>-36</v>
      </c>
      <c r="I34" s="2">
        <v>0</v>
      </c>
      <c r="J34" s="2">
        <v>-19</v>
      </c>
      <c r="K34" s="2" t="s">
        <v>440</v>
      </c>
      <c r="L34" s="2" t="s">
        <v>323</v>
      </c>
      <c r="M34" s="2"/>
      <c r="N34" s="2"/>
      <c r="O34" s="2"/>
      <c r="P34" s="2"/>
      <c r="Q34" s="2" t="s">
        <v>441</v>
      </c>
      <c r="R34" s="2" t="s">
        <v>442</v>
      </c>
      <c r="S34" s="2" t="s">
        <v>443</v>
      </c>
      <c r="T34" s="2" t="s">
        <v>437</v>
      </c>
      <c r="U34" s="2" t="s">
        <v>69</v>
      </c>
      <c r="V34" s="2" t="s">
        <v>436</v>
      </c>
    </row>
    <row r="35" spans="1:22">
      <c r="A35" s="2" t="s">
        <v>444</v>
      </c>
      <c r="B35" s="2" t="e">
        <f>INDEX(#REF!, MATCH($A35,#REF!, FALSE), 3)</f>
        <v>#REF!</v>
      </c>
      <c r="C35" s="2" t="s">
        <v>447</v>
      </c>
      <c r="D35" s="2" t="e">
        <f>INDEX(#REF!, MATCH($A35,#REF!, FALSE), 5)</f>
        <v>#REF!</v>
      </c>
      <c r="E35" s="2" t="e">
        <f>INDEX(#REF!, MATCH($A35,#REF!, FALSE), 6)</f>
        <v>#REF!</v>
      </c>
      <c r="F35" s="2" t="e">
        <f>INDEX(#REF!, MATCH($A35,#REF!, FALSE), 7)</f>
        <v>#REF!</v>
      </c>
      <c r="G35" s="2" t="s">
        <v>448</v>
      </c>
      <c r="H35" s="2" t="e">
        <f>INDEX(#REF!, MATCH($A35,#REF!, FALSE), 9)</f>
        <v>#REF!</v>
      </c>
      <c r="I35" s="2" t="e">
        <f>INDEX(#REF!, MATCH($A35,#REF!, FALSE), 10)</f>
        <v>#REF!</v>
      </c>
      <c r="J35" s="2" t="e">
        <f>INDEX(#REF!, MATCH($A35,#REF!, FALSE), 11)</f>
        <v>#REF!</v>
      </c>
      <c r="K35" s="2" t="s">
        <v>449</v>
      </c>
      <c r="L35" s="2" t="s">
        <v>450</v>
      </c>
      <c r="M35" s="2" t="s">
        <v>451</v>
      </c>
      <c r="N35" s="2" t="e">
        <f>INDEX(#REF!, MATCH($A35,#REF!, FALSE), 14)</f>
        <v>#REF!</v>
      </c>
      <c r="O35" s="2" t="s">
        <v>452</v>
      </c>
      <c r="P35" s="2" t="s">
        <v>453</v>
      </c>
      <c r="Q35" s="2" t="s">
        <v>454</v>
      </c>
      <c r="R35" s="2" t="s">
        <v>248</v>
      </c>
      <c r="S35" s="2" t="s">
        <v>455</v>
      </c>
      <c r="T35" s="2" t="s">
        <v>446</v>
      </c>
      <c r="U35" s="2" t="s">
        <v>122</v>
      </c>
      <c r="V35" s="2" t="s">
        <v>445</v>
      </c>
    </row>
    <row r="36" spans="1:22">
      <c r="A36" s="2" t="s">
        <v>456</v>
      </c>
      <c r="B36" s="2" t="e">
        <f>INDEX(#REF!, MATCH($A36,#REF!, FALSE), 3)</f>
        <v>#REF!</v>
      </c>
      <c r="C36" s="2" t="s">
        <v>459</v>
      </c>
      <c r="D36" s="2" t="e">
        <f>INDEX(#REF!, MATCH($A36,#REF!, FALSE), 5)</f>
        <v>#REF!</v>
      </c>
      <c r="E36" s="2" t="e">
        <f>INDEX(#REF!, MATCH($A36,#REF!, FALSE), 6)</f>
        <v>#REF!</v>
      </c>
      <c r="F36" s="2" t="e">
        <f>INDEX(#REF!, MATCH($A36,#REF!, FALSE), 7)</f>
        <v>#REF!</v>
      </c>
      <c r="G36" s="2" t="s">
        <v>460</v>
      </c>
      <c r="H36" s="2" t="e">
        <f>INDEX(#REF!, MATCH($A36,#REF!, FALSE), 9)</f>
        <v>#REF!</v>
      </c>
      <c r="I36" s="2" t="e">
        <f>INDEX(#REF!, MATCH($A36,#REF!, FALSE), 10)</f>
        <v>#REF!</v>
      </c>
      <c r="J36" s="2" t="e">
        <f>INDEX(#REF!, MATCH($A36,#REF!, FALSE), 11)</f>
        <v>#REF!</v>
      </c>
      <c r="K36" s="2" t="s">
        <v>461</v>
      </c>
      <c r="L36" s="2" t="s">
        <v>174</v>
      </c>
      <c r="M36" s="2" t="s">
        <v>462</v>
      </c>
      <c r="N36" s="2" t="e">
        <f>INDEX(#REF!, MATCH($A36,#REF!, FALSE), 14)</f>
        <v>#REF!</v>
      </c>
      <c r="O36" s="2" t="s">
        <v>463</v>
      </c>
      <c r="P36" s="2"/>
      <c r="Q36" s="2" t="s">
        <v>140</v>
      </c>
      <c r="R36" s="2" t="s">
        <v>464</v>
      </c>
      <c r="S36" s="2" t="s">
        <v>465</v>
      </c>
      <c r="T36" s="2" t="s">
        <v>458</v>
      </c>
      <c r="U36" s="2" t="s">
        <v>331</v>
      </c>
      <c r="V36" s="2" t="s">
        <v>457</v>
      </c>
    </row>
    <row r="37" spans="1:22">
      <c r="A37" s="2" t="s">
        <v>466</v>
      </c>
      <c r="B37" s="2" t="e">
        <f>INDEX(#REF!, MATCH($A37,#REF!, FALSE), 3)</f>
        <v>#REF!</v>
      </c>
      <c r="C37" s="2" t="s">
        <v>469</v>
      </c>
      <c r="D37" s="2" t="e">
        <f>INDEX(#REF!, MATCH($A37,#REF!, FALSE), 5)</f>
        <v>#REF!</v>
      </c>
      <c r="E37" s="2" t="e">
        <f>INDEX(#REF!, MATCH($A37,#REF!, FALSE), 6)</f>
        <v>#REF!</v>
      </c>
      <c r="F37" s="2" t="e">
        <f>INDEX(#REF!, MATCH($A37,#REF!, FALSE), 7)</f>
        <v>#REF!</v>
      </c>
      <c r="G37" s="2" t="s">
        <v>470</v>
      </c>
      <c r="H37" s="2" t="e">
        <f>INDEX(#REF!, MATCH($A37,#REF!, FALSE), 9)</f>
        <v>#REF!</v>
      </c>
      <c r="I37" s="2" t="e">
        <f>INDEX(#REF!, MATCH($A37,#REF!, FALSE), 10)</f>
        <v>#REF!</v>
      </c>
      <c r="J37" s="2" t="e">
        <f>INDEX(#REF!, MATCH($A37,#REF!, FALSE), 11)</f>
        <v>#REF!</v>
      </c>
      <c r="K37" s="2" t="s">
        <v>471</v>
      </c>
      <c r="L37" s="2" t="s">
        <v>472</v>
      </c>
      <c r="M37" s="2" t="s">
        <v>473</v>
      </c>
      <c r="N37" s="2" t="e">
        <f>INDEX(#REF!, MATCH($A37,#REF!, FALSE), 14)</f>
        <v>#REF!</v>
      </c>
      <c r="O37" s="2" t="s">
        <v>474</v>
      </c>
      <c r="P37" s="2" t="s">
        <v>475</v>
      </c>
      <c r="Q37" s="2" t="s">
        <v>476</v>
      </c>
      <c r="R37" s="2" t="s">
        <v>477</v>
      </c>
      <c r="S37" s="2" t="s">
        <v>478</v>
      </c>
      <c r="T37" s="2" t="s">
        <v>468</v>
      </c>
      <c r="U37" s="2" t="s">
        <v>252</v>
      </c>
      <c r="V37" s="2" t="s">
        <v>467</v>
      </c>
    </row>
    <row r="38" spans="1:22">
      <c r="A38" s="2" t="s">
        <v>479</v>
      </c>
      <c r="B38" s="2" t="e">
        <f>INDEX(#REF!, MATCH($A38,#REF!, FALSE), 3)</f>
        <v>#REF!</v>
      </c>
      <c r="C38" s="2" t="s">
        <v>481</v>
      </c>
      <c r="D38" s="2" t="e">
        <f>INDEX(#REF!, MATCH($A38,#REF!, FALSE), 5)</f>
        <v>#REF!</v>
      </c>
      <c r="E38" s="2" t="e">
        <f>INDEX(#REF!, MATCH($A38,#REF!, FALSE), 6)</f>
        <v>#REF!</v>
      </c>
      <c r="F38" s="2" t="e">
        <f>INDEX(#REF!, MATCH($A38,#REF!, FALSE), 7)</f>
        <v>#REF!</v>
      </c>
      <c r="G38" s="2" t="s">
        <v>482</v>
      </c>
      <c r="H38" s="2" t="e">
        <f>INDEX(#REF!, MATCH($A38,#REF!, FALSE), 9)</f>
        <v>#REF!</v>
      </c>
      <c r="I38" s="2" t="e">
        <f>INDEX(#REF!, MATCH($A38,#REF!, FALSE), 10)</f>
        <v>#REF!</v>
      </c>
      <c r="J38" s="2" t="e">
        <f>INDEX(#REF!, MATCH($A38,#REF!, FALSE), 11)</f>
        <v>#REF!</v>
      </c>
      <c r="K38" s="2" t="s">
        <v>483</v>
      </c>
      <c r="L38" s="2" t="s">
        <v>484</v>
      </c>
      <c r="M38" s="2" t="s">
        <v>485</v>
      </c>
      <c r="N38" s="2" t="e">
        <f>INDEX(#REF!, MATCH($A38,#REF!, FALSE), 14)</f>
        <v>#REF!</v>
      </c>
      <c r="O38" s="2" t="s">
        <v>486</v>
      </c>
      <c r="P38" s="2"/>
      <c r="Q38" s="2" t="s">
        <v>487</v>
      </c>
      <c r="R38" s="2" t="s">
        <v>488</v>
      </c>
      <c r="S38" s="2" t="s">
        <v>489</v>
      </c>
      <c r="T38" s="2" t="s">
        <v>228</v>
      </c>
      <c r="U38" s="2" t="s">
        <v>83</v>
      </c>
      <c r="V38" s="2" t="s">
        <v>480</v>
      </c>
    </row>
    <row r="39" spans="1:22">
      <c r="A39" s="2" t="s">
        <v>490</v>
      </c>
      <c r="B39" s="2" t="e">
        <f>INDEX(#REF!, MATCH($A39,#REF!, FALSE), 3)</f>
        <v>#REF!</v>
      </c>
      <c r="C39" s="2" t="s">
        <v>494</v>
      </c>
      <c r="D39" s="2" t="e">
        <f>INDEX(#REF!, MATCH($A39,#REF!, FALSE), 5)</f>
        <v>#REF!</v>
      </c>
      <c r="E39" s="2" t="e">
        <f>INDEX(#REF!, MATCH($A39,#REF!, FALSE), 6)</f>
        <v>#REF!</v>
      </c>
      <c r="F39" s="2" t="e">
        <f>INDEX(#REF!, MATCH($A39,#REF!, FALSE), 7)</f>
        <v>#REF!</v>
      </c>
      <c r="G39" s="2" t="s">
        <v>495</v>
      </c>
      <c r="H39" s="2" t="e">
        <f>INDEX(#REF!, MATCH($A39,#REF!, FALSE), 9)</f>
        <v>#REF!</v>
      </c>
      <c r="I39" s="2" t="e">
        <f>INDEX(#REF!, MATCH($A39,#REF!, FALSE), 10)</f>
        <v>#REF!</v>
      </c>
      <c r="J39" s="2" t="e">
        <f>INDEX(#REF!, MATCH($A39,#REF!, FALSE), 11)</f>
        <v>#REF!</v>
      </c>
      <c r="K39" s="2" t="s">
        <v>496</v>
      </c>
      <c r="L39" s="2" t="s">
        <v>497</v>
      </c>
      <c r="M39" s="2" t="s">
        <v>498</v>
      </c>
      <c r="N39" s="2" t="e">
        <f>INDEX(#REF!, MATCH($A39,#REF!, FALSE), 14)</f>
        <v>#REF!</v>
      </c>
      <c r="O39" s="2" t="s">
        <v>499</v>
      </c>
      <c r="P39" s="2" t="s">
        <v>500</v>
      </c>
      <c r="Q39" s="2" t="s">
        <v>501</v>
      </c>
      <c r="R39" s="2" t="s">
        <v>502</v>
      </c>
      <c r="S39" s="2" t="s">
        <v>503</v>
      </c>
      <c r="T39" s="2" t="s">
        <v>493</v>
      </c>
      <c r="U39" s="2" t="s">
        <v>492</v>
      </c>
      <c r="V39" s="2" t="s">
        <v>491</v>
      </c>
    </row>
    <row r="40" spans="1:22">
      <c r="A40" s="2" t="s">
        <v>504</v>
      </c>
      <c r="B40" s="2" t="e">
        <f>INDEX(#REF!, MATCH($A40,#REF!, FALSE), 3)</f>
        <v>#REF!</v>
      </c>
      <c r="C40" s="2" t="s">
        <v>506</v>
      </c>
      <c r="D40" s="2" t="e">
        <f>INDEX(#REF!, MATCH($A40,#REF!, FALSE), 5)</f>
        <v>#REF!</v>
      </c>
      <c r="E40" s="2" t="e">
        <f>INDEX(#REF!, MATCH($A40,#REF!, FALSE), 6)</f>
        <v>#REF!</v>
      </c>
      <c r="F40" s="2" t="e">
        <f>INDEX(#REF!, MATCH($A40,#REF!, FALSE), 7)</f>
        <v>#REF!</v>
      </c>
      <c r="G40" s="2" t="s">
        <v>507</v>
      </c>
      <c r="H40" s="2" t="e">
        <f>INDEX(#REF!, MATCH($A40,#REF!, FALSE), 9)</f>
        <v>#REF!</v>
      </c>
      <c r="I40" s="2" t="e">
        <f>INDEX(#REF!, MATCH($A40,#REF!, FALSE), 10)</f>
        <v>#REF!</v>
      </c>
      <c r="J40" s="2" t="e">
        <f>INDEX(#REF!, MATCH($A40,#REF!, FALSE), 11)</f>
        <v>#REF!</v>
      </c>
      <c r="K40" s="2" t="s">
        <v>508</v>
      </c>
      <c r="L40" s="2" t="s">
        <v>509</v>
      </c>
      <c r="M40" s="2" t="s">
        <v>510</v>
      </c>
      <c r="N40" s="2" t="e">
        <f>INDEX(#REF!, MATCH($A40,#REF!, FALSE), 14)</f>
        <v>#REF!</v>
      </c>
      <c r="O40" s="2" t="s">
        <v>511</v>
      </c>
      <c r="P40" s="2" t="s">
        <v>260</v>
      </c>
      <c r="Q40" s="2" t="s">
        <v>512</v>
      </c>
      <c r="R40" s="2" t="s">
        <v>502</v>
      </c>
      <c r="S40" s="2" t="s">
        <v>513</v>
      </c>
      <c r="T40" s="2" t="s">
        <v>493</v>
      </c>
      <c r="U40" s="2" t="s">
        <v>27</v>
      </c>
      <c r="V40" s="2" t="s">
        <v>505</v>
      </c>
    </row>
    <row r="41" spans="1:22">
      <c r="A41" s="2" t="s">
        <v>514</v>
      </c>
      <c r="B41" s="2" t="e">
        <f>INDEX(#REF!, MATCH($A41,#REF!, FALSE), 3)</f>
        <v>#REF!</v>
      </c>
      <c r="C41" s="2" t="s">
        <v>516</v>
      </c>
      <c r="D41" s="2">
        <v>13</v>
      </c>
      <c r="E41" s="2">
        <v>16</v>
      </c>
      <c r="F41" s="2">
        <v>27.09</v>
      </c>
      <c r="G41" s="2" t="s">
        <v>517</v>
      </c>
      <c r="H41" s="2">
        <v>17</v>
      </c>
      <c r="I41" s="2">
        <v>42</v>
      </c>
      <c r="J41" s="2">
        <v>0.9</v>
      </c>
      <c r="K41" s="2" t="s">
        <v>518</v>
      </c>
      <c r="L41" s="2" t="s">
        <v>519</v>
      </c>
      <c r="M41" s="2" t="s">
        <v>520</v>
      </c>
      <c r="N41" s="2">
        <v>10.5</v>
      </c>
      <c r="O41" s="2"/>
      <c r="P41" s="2"/>
      <c r="Q41" s="2" t="s">
        <v>521</v>
      </c>
      <c r="R41" s="2" t="s">
        <v>522</v>
      </c>
      <c r="S41" s="2" t="s">
        <v>523</v>
      </c>
      <c r="T41" s="2" t="s">
        <v>228</v>
      </c>
      <c r="U41" s="2" t="s">
        <v>239</v>
      </c>
      <c r="V41" s="2" t="s">
        <v>515</v>
      </c>
    </row>
    <row r="42" spans="1:22">
      <c r="A42" s="2" t="s">
        <v>524</v>
      </c>
      <c r="B42" s="2" t="e">
        <f>INDEX(#REF!, MATCH($A42,#REF!, FALSE), 3)</f>
        <v>#REF!</v>
      </c>
      <c r="C42" s="2" t="s">
        <v>526</v>
      </c>
      <c r="D42" s="2" t="e">
        <f>INDEX(#REF!, MATCH($A42,#REF!, FALSE), 5)</f>
        <v>#REF!</v>
      </c>
      <c r="E42" s="2" t="e">
        <f>INDEX(#REF!, MATCH($A42,#REF!, FALSE), 6)</f>
        <v>#REF!</v>
      </c>
      <c r="F42" s="2" t="e">
        <f>INDEX(#REF!, MATCH($A42,#REF!, FALSE), 7)</f>
        <v>#REF!</v>
      </c>
      <c r="G42" s="2" t="s">
        <v>527</v>
      </c>
      <c r="H42" s="2" t="e">
        <f>INDEX(#REF!, MATCH($A42,#REF!, FALSE), 9)</f>
        <v>#REF!</v>
      </c>
      <c r="I42" s="2" t="e">
        <f>INDEX(#REF!, MATCH($A42,#REF!, FALSE), 10)</f>
        <v>#REF!</v>
      </c>
      <c r="J42" s="2" t="e">
        <f>INDEX(#REF!, MATCH($A42,#REF!, FALSE), 11)</f>
        <v>#REF!</v>
      </c>
      <c r="K42" s="2" t="s">
        <v>528</v>
      </c>
      <c r="L42" s="2" t="s">
        <v>161</v>
      </c>
      <c r="M42" s="2" t="s">
        <v>529</v>
      </c>
      <c r="N42" s="2" t="e">
        <f>INDEX(#REF!, MATCH($A42,#REF!, FALSE), 14)</f>
        <v>#REF!</v>
      </c>
      <c r="O42" s="2" t="s">
        <v>530</v>
      </c>
      <c r="P42" s="2"/>
      <c r="Q42" s="2" t="s">
        <v>531</v>
      </c>
      <c r="R42" s="2" t="s">
        <v>502</v>
      </c>
      <c r="S42" s="2" t="s">
        <v>532</v>
      </c>
      <c r="T42" s="2" t="s">
        <v>28</v>
      </c>
      <c r="U42" s="2" t="s">
        <v>96</v>
      </c>
      <c r="V42" s="2" t="s">
        <v>525</v>
      </c>
    </row>
    <row r="43" spans="1:22">
      <c r="A43" s="2" t="s">
        <v>533</v>
      </c>
      <c r="B43" s="2" t="e">
        <f>INDEX(#REF!, MATCH($A43,#REF!, FALSE), 3)</f>
        <v>#REF!</v>
      </c>
      <c r="C43" s="2" t="s">
        <v>536</v>
      </c>
      <c r="D43" s="2" t="e">
        <f>INDEX(#REF!, MATCH($A43,#REF!, FALSE), 5)</f>
        <v>#REF!</v>
      </c>
      <c r="E43" s="2" t="e">
        <f>INDEX(#REF!, MATCH($A43,#REF!, FALSE), 6)</f>
        <v>#REF!</v>
      </c>
      <c r="F43" s="2" t="e">
        <f>INDEX(#REF!, MATCH($A43,#REF!, FALSE), 7)</f>
        <v>#REF!</v>
      </c>
      <c r="G43" s="2" t="s">
        <v>537</v>
      </c>
      <c r="H43" s="2" t="e">
        <f>INDEX(#REF!, MATCH($A43,#REF!, FALSE), 9)</f>
        <v>#REF!</v>
      </c>
      <c r="I43" s="2" t="e">
        <f>INDEX(#REF!, MATCH($A43,#REF!, FALSE), 10)</f>
        <v>#REF!</v>
      </c>
      <c r="J43" s="2" t="e">
        <f>INDEX(#REF!, MATCH($A43,#REF!, FALSE), 11)</f>
        <v>#REF!</v>
      </c>
      <c r="K43" s="2" t="s">
        <v>538</v>
      </c>
      <c r="L43" s="2" t="s">
        <v>539</v>
      </c>
      <c r="M43" s="2" t="s">
        <v>540</v>
      </c>
      <c r="N43" s="2" t="e">
        <f>INDEX(#REF!, MATCH($A43,#REF!, FALSE), 14)</f>
        <v>#REF!</v>
      </c>
      <c r="O43" s="2" t="s">
        <v>301</v>
      </c>
      <c r="P43" s="2"/>
      <c r="Q43" s="2" t="s">
        <v>541</v>
      </c>
      <c r="R43" s="2" t="s">
        <v>542</v>
      </c>
      <c r="S43" s="2" t="s">
        <v>543</v>
      </c>
      <c r="T43" s="2" t="s">
        <v>535</v>
      </c>
      <c r="U43" s="2" t="s">
        <v>492</v>
      </c>
      <c r="V43" s="2" t="s">
        <v>534</v>
      </c>
    </row>
    <row r="44" spans="1:22">
      <c r="A44" s="2" t="s">
        <v>553</v>
      </c>
      <c r="B44" s="2" t="e">
        <f>INDEX(#REF!, MATCH($A44,#REF!, FALSE), 3)</f>
        <v>#REF!</v>
      </c>
      <c r="C44" s="2" t="s">
        <v>555</v>
      </c>
      <c r="D44" s="2">
        <v>14</v>
      </c>
      <c r="E44" s="2">
        <v>39</v>
      </c>
      <c r="F44" s="2">
        <v>36.5</v>
      </c>
      <c r="G44" s="2" t="s">
        <v>556</v>
      </c>
      <c r="H44" s="2">
        <v>-26</v>
      </c>
      <c r="I44" s="2">
        <v>-32</v>
      </c>
      <c r="J44" s="2">
        <v>-18</v>
      </c>
      <c r="K44" s="2" t="s">
        <v>557</v>
      </c>
      <c r="L44" s="2" t="s">
        <v>558</v>
      </c>
      <c r="M44" s="2" t="s">
        <v>559</v>
      </c>
      <c r="N44" s="2">
        <v>3.6</v>
      </c>
      <c r="O44" s="2"/>
      <c r="P44" s="2"/>
      <c r="Q44" s="2" t="s">
        <v>560</v>
      </c>
      <c r="R44" s="2" t="s">
        <v>561</v>
      </c>
      <c r="S44" s="2" t="s">
        <v>562</v>
      </c>
      <c r="T44" s="2" t="s">
        <v>276</v>
      </c>
      <c r="U44" s="2" t="s">
        <v>122</v>
      </c>
      <c r="V44" s="2" t="s">
        <v>554</v>
      </c>
    </row>
    <row r="45" spans="1:22">
      <c r="A45" s="2" t="s">
        <v>563</v>
      </c>
      <c r="B45" s="2" t="e">
        <f>INDEX(#REF!, MATCH($A45,#REF!, FALSE), 3)</f>
        <v>#REF!</v>
      </c>
      <c r="C45" s="2" t="s">
        <v>566</v>
      </c>
      <c r="D45" s="2">
        <v>15</v>
      </c>
      <c r="E45" s="2">
        <v>3</v>
      </c>
      <c r="F45" s="2">
        <v>58.6</v>
      </c>
      <c r="G45" s="2" t="s">
        <v>567</v>
      </c>
      <c r="H45" s="2">
        <v>-33</v>
      </c>
      <c r="I45" s="2">
        <v>-4</v>
      </c>
      <c r="J45" s="2">
        <v>-7</v>
      </c>
      <c r="K45" s="2" t="s">
        <v>568</v>
      </c>
      <c r="L45" s="2" t="s">
        <v>569</v>
      </c>
      <c r="M45" s="2" t="s">
        <v>570</v>
      </c>
      <c r="N45" s="2">
        <v>6.2</v>
      </c>
      <c r="O45" s="2"/>
      <c r="P45" s="2"/>
      <c r="Q45" s="2" t="s">
        <v>571</v>
      </c>
      <c r="R45" s="2" t="s">
        <v>303</v>
      </c>
      <c r="S45" s="2" t="s">
        <v>572</v>
      </c>
      <c r="T45" s="2" t="s">
        <v>565</v>
      </c>
      <c r="U45" s="2"/>
      <c r="V45" s="2" t="s">
        <v>564</v>
      </c>
    </row>
    <row r="46" spans="1:22">
      <c r="A46" s="2" t="s">
        <v>592</v>
      </c>
      <c r="B46" s="2" t="e">
        <f>INDEX(#REF!, MATCH($A46,#REF!, FALSE), 3)</f>
        <v>#REF!</v>
      </c>
      <c r="C46" s="2" t="s">
        <v>594</v>
      </c>
      <c r="D46" s="2" t="e">
        <f>INDEX(#REF!, MATCH($A46,#REF!, FALSE), 5)</f>
        <v>#REF!</v>
      </c>
      <c r="E46" s="2" t="e">
        <f>INDEX(#REF!, MATCH($A46,#REF!, FALSE), 6)</f>
        <v>#REF!</v>
      </c>
      <c r="F46" s="2" t="e">
        <f>INDEX(#REF!, MATCH($A46,#REF!, FALSE), 7)</f>
        <v>#REF!</v>
      </c>
      <c r="G46" s="2" t="s">
        <v>595</v>
      </c>
      <c r="H46" s="2" t="e">
        <f>INDEX(#REF!, MATCH($A46,#REF!, FALSE), 9)</f>
        <v>#REF!</v>
      </c>
      <c r="I46" s="2" t="e">
        <f>INDEX(#REF!, MATCH($A46,#REF!, FALSE), 10)</f>
        <v>#REF!</v>
      </c>
      <c r="J46" s="2" t="e">
        <f>INDEX(#REF!, MATCH($A46,#REF!, FALSE), 11)</f>
        <v>#REF!</v>
      </c>
      <c r="K46" s="2" t="s">
        <v>73</v>
      </c>
      <c r="L46" s="2" t="s">
        <v>596</v>
      </c>
      <c r="M46" s="2" t="s">
        <v>597</v>
      </c>
      <c r="N46" s="2" t="e">
        <f>INDEX(#REF!, MATCH($A46,#REF!, FALSE), 14)</f>
        <v>#REF!</v>
      </c>
      <c r="O46" s="2" t="s">
        <v>598</v>
      </c>
      <c r="P46" s="2"/>
      <c r="Q46" s="2" t="s">
        <v>36</v>
      </c>
      <c r="R46" s="2" t="s">
        <v>599</v>
      </c>
      <c r="S46" s="2" t="s">
        <v>600</v>
      </c>
      <c r="T46" s="2" t="s">
        <v>565</v>
      </c>
      <c r="U46" s="2" t="s">
        <v>122</v>
      </c>
      <c r="V46" s="2" t="s">
        <v>593</v>
      </c>
    </row>
    <row r="47" spans="1:22">
      <c r="A47" s="2" t="s">
        <v>601</v>
      </c>
      <c r="B47" s="2" t="e">
        <f>INDEX(#REF!, MATCH($A47,#REF!, FALSE), 3)</f>
        <v>#REF!</v>
      </c>
      <c r="C47" s="2" t="s">
        <v>603</v>
      </c>
      <c r="D47" s="2">
        <v>16</v>
      </c>
      <c r="E47" s="2">
        <v>25</v>
      </c>
      <c r="F47" s="2">
        <v>48.12</v>
      </c>
      <c r="G47" s="2" t="s">
        <v>604</v>
      </c>
      <c r="H47" s="2">
        <v>-72</v>
      </c>
      <c r="I47" s="2">
        <v>-12</v>
      </c>
      <c r="J47" s="2">
        <v>-7.9</v>
      </c>
      <c r="K47" s="2"/>
      <c r="L47" s="2" t="s">
        <v>605</v>
      </c>
      <c r="M47" s="2" t="s">
        <v>606</v>
      </c>
      <c r="N47" s="2">
        <v>10.7</v>
      </c>
      <c r="O47" s="2"/>
      <c r="P47" s="2"/>
      <c r="Q47" s="2" t="s">
        <v>607</v>
      </c>
      <c r="R47" s="2" t="s">
        <v>502</v>
      </c>
      <c r="S47" s="2" t="s">
        <v>608</v>
      </c>
      <c r="T47" s="2" t="s">
        <v>387</v>
      </c>
      <c r="U47" s="2" t="s">
        <v>252</v>
      </c>
      <c r="V47" s="2" t="s">
        <v>602</v>
      </c>
    </row>
    <row r="48" spans="1:22">
      <c r="A48" s="2" t="s">
        <v>640</v>
      </c>
      <c r="B48" s="2" t="e">
        <f>INDEX(#REF!, MATCH($A48,#REF!, FALSE), 3)</f>
        <v>#REF!</v>
      </c>
      <c r="C48" s="2" t="s">
        <v>642</v>
      </c>
      <c r="D48" s="2">
        <v>17</v>
      </c>
      <c r="E48" s="2">
        <v>4</v>
      </c>
      <c r="F48" s="2">
        <v>28.747</v>
      </c>
      <c r="G48" s="2" t="s">
        <v>643</v>
      </c>
      <c r="H48" s="2">
        <v>-24</v>
      </c>
      <c r="I48" s="2">
        <v>-45</v>
      </c>
      <c r="J48" s="2">
        <v>-51.22</v>
      </c>
      <c r="K48" s="2" t="s">
        <v>644</v>
      </c>
      <c r="L48" s="2" t="s">
        <v>645</v>
      </c>
      <c r="M48" s="2" t="s">
        <v>646</v>
      </c>
      <c r="N48" s="2">
        <v>6.2</v>
      </c>
      <c r="O48" s="2"/>
      <c r="P48" s="2"/>
      <c r="Q48" s="2" t="s">
        <v>647</v>
      </c>
      <c r="R48" s="2" t="s">
        <v>648</v>
      </c>
      <c r="S48" s="2" t="s">
        <v>649</v>
      </c>
      <c r="T48" s="2" t="s">
        <v>109</v>
      </c>
      <c r="U48" s="2" t="s">
        <v>83</v>
      </c>
      <c r="V48" s="2" t="s">
        <v>641</v>
      </c>
    </row>
    <row r="49" spans="1:22">
      <c r="A49" s="2" t="s">
        <v>665</v>
      </c>
      <c r="B49" s="2" t="e">
        <f>INDEX(#REF!, MATCH($A49,#REF!, FALSE), 3)</f>
        <v>#REF!</v>
      </c>
      <c r="C49" s="2" t="s">
        <v>667</v>
      </c>
      <c r="D49" s="2">
        <v>17</v>
      </c>
      <c r="E49" s="2">
        <v>14</v>
      </c>
      <c r="F49" s="2">
        <v>32.25</v>
      </c>
      <c r="G49" s="2" t="s">
        <v>668</v>
      </c>
      <c r="H49" s="2">
        <v>-29</v>
      </c>
      <c r="I49" s="2">
        <v>-27</v>
      </c>
      <c r="J49" s="2">
        <v>43.3</v>
      </c>
      <c r="K49" s="2" t="s">
        <v>669</v>
      </c>
      <c r="L49" s="2" t="s">
        <v>670</v>
      </c>
      <c r="M49" s="2" t="s">
        <v>671</v>
      </c>
      <c r="N49" s="2">
        <v>3.8</v>
      </c>
      <c r="O49" s="2"/>
      <c r="P49" s="2"/>
      <c r="Q49" s="2" t="s">
        <v>672</v>
      </c>
      <c r="R49" s="2" t="s">
        <v>673</v>
      </c>
      <c r="S49" s="2" t="s">
        <v>674</v>
      </c>
      <c r="T49" s="2" t="s">
        <v>109</v>
      </c>
      <c r="U49" s="2" t="s">
        <v>69</v>
      </c>
      <c r="V49" s="2" t="s">
        <v>666</v>
      </c>
    </row>
    <row r="50" spans="1:22">
      <c r="A50" s="2" t="s">
        <v>675</v>
      </c>
      <c r="B50" s="2" t="e">
        <f>INDEX(#REF!, MATCH($A50,#REF!, FALSE), 3)</f>
        <v>#REF!</v>
      </c>
      <c r="C50" s="2" t="s">
        <v>677</v>
      </c>
      <c r="D50" s="2">
        <v>17</v>
      </c>
      <c r="E50" s="2">
        <v>16</v>
      </c>
      <c r="F50" s="2">
        <v>37.42</v>
      </c>
      <c r="G50" s="2" t="s">
        <v>678</v>
      </c>
      <c r="H50" s="2">
        <v>-28</v>
      </c>
      <c r="I50" s="2">
        <v>-8</v>
      </c>
      <c r="J50" s="2">
        <v>-24</v>
      </c>
      <c r="K50" s="2" t="s">
        <v>679</v>
      </c>
      <c r="L50" s="2" t="s">
        <v>670</v>
      </c>
      <c r="M50" s="2" t="s">
        <v>680</v>
      </c>
      <c r="N50" s="2">
        <v>4.9000000000000004</v>
      </c>
      <c r="O50" s="2"/>
      <c r="P50" s="2"/>
      <c r="Q50" s="2" t="s">
        <v>672</v>
      </c>
      <c r="R50" s="2" t="s">
        <v>681</v>
      </c>
      <c r="S50" s="2" t="s">
        <v>682</v>
      </c>
      <c r="T50" s="2" t="s">
        <v>109</v>
      </c>
      <c r="U50" s="2" t="s">
        <v>41</v>
      </c>
      <c r="V50" s="2" t="s">
        <v>676</v>
      </c>
    </row>
    <row r="51" spans="1:22">
      <c r="A51" s="2" t="s">
        <v>714</v>
      </c>
      <c r="B51" s="2" t="e">
        <f>INDEX(#REF!, MATCH($A51,#REF!, FALSE), 3)</f>
        <v>#REF!</v>
      </c>
      <c r="C51" s="2" t="s">
        <v>718</v>
      </c>
      <c r="D51" s="2" t="e">
        <f>INDEX(#REF!, MATCH($A51,#REF!, FALSE), 5)</f>
        <v>#REF!</v>
      </c>
      <c r="E51" s="2" t="e">
        <f>INDEX(#REF!, MATCH($A51,#REF!, FALSE), 6)</f>
        <v>#REF!</v>
      </c>
      <c r="F51" s="2" t="e">
        <f>INDEX(#REF!, MATCH($A51,#REF!, FALSE), 7)</f>
        <v>#REF!</v>
      </c>
      <c r="G51" s="2" t="s">
        <v>719</v>
      </c>
      <c r="H51" s="2" t="e">
        <f>INDEX(#REF!, MATCH($A51,#REF!, FALSE), 9)</f>
        <v>#REF!</v>
      </c>
      <c r="I51" s="2" t="e">
        <f>INDEX(#REF!, MATCH($A51,#REF!, FALSE), 10)</f>
        <v>#REF!</v>
      </c>
      <c r="J51" s="2" t="e">
        <f>INDEX(#REF!, MATCH($A51,#REF!, FALSE), 11)</f>
        <v>#REF!</v>
      </c>
      <c r="K51" s="2" t="s">
        <v>720</v>
      </c>
      <c r="L51" s="2" t="s">
        <v>721</v>
      </c>
      <c r="M51" s="2" t="s">
        <v>722</v>
      </c>
      <c r="N51" s="2" t="e">
        <f>INDEX(#REF!, MATCH($A51,#REF!, FALSE), 14)</f>
        <v>#REF!</v>
      </c>
      <c r="O51" s="2" t="s">
        <v>723</v>
      </c>
      <c r="P51" s="2"/>
      <c r="Q51" s="2" t="s">
        <v>724</v>
      </c>
      <c r="R51" s="2" t="s">
        <v>235</v>
      </c>
      <c r="S51" s="2" t="s">
        <v>725</v>
      </c>
      <c r="T51" s="2" t="s">
        <v>717</v>
      </c>
      <c r="U51" s="2" t="s">
        <v>716</v>
      </c>
      <c r="V51" s="2" t="s">
        <v>715</v>
      </c>
    </row>
    <row r="52" spans="1:22">
      <c r="A52" s="2" t="s">
        <v>726</v>
      </c>
      <c r="B52" s="2" t="e">
        <f>INDEX(#REF!, MATCH($A52,#REF!, FALSE), 3)</f>
        <v>#REF!</v>
      </c>
      <c r="C52" s="2" t="s">
        <v>728</v>
      </c>
      <c r="D52" s="2">
        <v>17</v>
      </c>
      <c r="E52" s="2">
        <v>31</v>
      </c>
      <c r="F52" s="2">
        <v>54.99</v>
      </c>
      <c r="G52" s="2" t="s">
        <v>729</v>
      </c>
      <c r="H52" s="2">
        <v>-67</v>
      </c>
      <c r="I52" s="2">
        <v>-2</v>
      </c>
      <c r="J52" s="2">
        <v>-54</v>
      </c>
      <c r="K52" s="2" t="s">
        <v>730</v>
      </c>
      <c r="L52" s="2" t="s">
        <v>731</v>
      </c>
      <c r="M52" s="2" t="s">
        <v>732</v>
      </c>
      <c r="N52" s="2">
        <v>9</v>
      </c>
      <c r="O52" s="2"/>
      <c r="P52" s="2"/>
      <c r="Q52" s="2" t="s">
        <v>733</v>
      </c>
      <c r="R52" s="2" t="s">
        <v>542</v>
      </c>
      <c r="S52" s="2" t="s">
        <v>734</v>
      </c>
      <c r="T52" s="2" t="s">
        <v>717</v>
      </c>
      <c r="U52" s="2" t="s">
        <v>252</v>
      </c>
      <c r="V52" s="2" t="s">
        <v>727</v>
      </c>
    </row>
    <row r="53" spans="1:22">
      <c r="A53" s="2" t="s">
        <v>752</v>
      </c>
      <c r="B53" s="2" t="e">
        <f>INDEX(#REF!, MATCH($A53,#REF!, FALSE), 3)</f>
        <v>#REF!</v>
      </c>
      <c r="C53" s="2" t="s">
        <v>754</v>
      </c>
      <c r="D53" s="2" t="e">
        <f>INDEX(#REF!, MATCH($A53,#REF!, FALSE), 5)</f>
        <v>#REF!</v>
      </c>
      <c r="E53" s="2" t="e">
        <f>INDEX(#REF!, MATCH($A53,#REF!, FALSE), 6)</f>
        <v>#REF!</v>
      </c>
      <c r="F53" s="2" t="e">
        <f>INDEX(#REF!, MATCH($A53,#REF!, FALSE), 7)</f>
        <v>#REF!</v>
      </c>
      <c r="G53" s="2" t="s">
        <v>755</v>
      </c>
      <c r="H53" s="2" t="e">
        <f>INDEX(#REF!, MATCH($A53,#REF!, FALSE), 9)</f>
        <v>#REF!</v>
      </c>
      <c r="I53" s="2" t="e">
        <f>INDEX(#REF!, MATCH($A53,#REF!, FALSE), 10)</f>
        <v>#REF!</v>
      </c>
      <c r="J53" s="2" t="e">
        <f>INDEX(#REF!, MATCH($A53,#REF!, FALSE), 11)</f>
        <v>#REF!</v>
      </c>
      <c r="K53" s="2" t="s">
        <v>756</v>
      </c>
      <c r="L53" s="2" t="s">
        <v>184</v>
      </c>
      <c r="M53" s="2" t="s">
        <v>757</v>
      </c>
      <c r="N53" s="2" t="e">
        <f>INDEX(#REF!, MATCH($A53,#REF!, FALSE), 14)</f>
        <v>#REF!</v>
      </c>
      <c r="O53" s="2" t="s">
        <v>758</v>
      </c>
      <c r="P53" s="2"/>
      <c r="Q53" s="2" t="s">
        <v>698</v>
      </c>
      <c r="R53" s="2" t="s">
        <v>759</v>
      </c>
      <c r="S53" s="2"/>
      <c r="T53" s="2" t="s">
        <v>16</v>
      </c>
      <c r="U53" s="2" t="s">
        <v>41</v>
      </c>
      <c r="V53" s="2" t="s">
        <v>753</v>
      </c>
    </row>
    <row r="54" spans="1:22">
      <c r="A54" s="2" t="s">
        <v>760</v>
      </c>
      <c r="B54" s="2" t="e">
        <f>INDEX(#REF!, MATCH($A54,#REF!, FALSE), 3)</f>
        <v>#REF!</v>
      </c>
      <c r="C54" s="2" t="s">
        <v>762</v>
      </c>
      <c r="D54" s="2" t="e">
        <f>INDEX(#REF!, MATCH($A54,#REF!, FALSE), 5)</f>
        <v>#REF!</v>
      </c>
      <c r="E54" s="2" t="e">
        <f>INDEX(#REF!, MATCH($A54,#REF!, FALSE), 6)</f>
        <v>#REF!</v>
      </c>
      <c r="F54" s="2" t="e">
        <f>INDEX(#REF!, MATCH($A54,#REF!, FALSE), 7)</f>
        <v>#REF!</v>
      </c>
      <c r="G54" s="2" t="s">
        <v>763</v>
      </c>
      <c r="H54" s="2" t="e">
        <f>INDEX(#REF!, MATCH($A54,#REF!, FALSE), 9)</f>
        <v>#REF!</v>
      </c>
      <c r="I54" s="2" t="e">
        <f>INDEX(#REF!, MATCH($A54,#REF!, FALSE), 10)</f>
        <v>#REF!</v>
      </c>
      <c r="J54" s="2" t="e">
        <f>INDEX(#REF!, MATCH($A54,#REF!, FALSE), 11)</f>
        <v>#REF!</v>
      </c>
      <c r="K54" s="2" t="s">
        <v>764</v>
      </c>
      <c r="L54" s="2" t="s">
        <v>765</v>
      </c>
      <c r="M54" s="2" t="s">
        <v>766</v>
      </c>
      <c r="N54" s="2" t="e">
        <f>INDEX(#REF!, MATCH($A54,#REF!, FALSE), 14)</f>
        <v>#REF!</v>
      </c>
      <c r="O54" s="2" t="s">
        <v>767</v>
      </c>
      <c r="P54" s="2" t="s">
        <v>768</v>
      </c>
      <c r="Q54" s="2" t="s">
        <v>607</v>
      </c>
      <c r="R54" s="2" t="s">
        <v>769</v>
      </c>
      <c r="S54" s="2" t="s">
        <v>770</v>
      </c>
      <c r="T54" s="2" t="s">
        <v>717</v>
      </c>
      <c r="U54" s="2" t="s">
        <v>83</v>
      </c>
      <c r="V54" s="2" t="s">
        <v>761</v>
      </c>
    </row>
    <row r="55" spans="1:22">
      <c r="A55" s="2" t="s">
        <v>771</v>
      </c>
      <c r="B55" s="2" t="e">
        <f>INDEX(#REF!, MATCH($A55,#REF!, FALSE), 3)</f>
        <v>#REF!</v>
      </c>
      <c r="C55" s="2" t="s">
        <v>773</v>
      </c>
      <c r="D55" s="2">
        <v>17</v>
      </c>
      <c r="E55" s="2">
        <v>38</v>
      </c>
      <c r="F55" s="2">
        <v>36.93</v>
      </c>
      <c r="G55" s="2" t="s">
        <v>774</v>
      </c>
      <c r="H55" s="2">
        <v>-23</v>
      </c>
      <c r="I55" s="2">
        <v>-54</v>
      </c>
      <c r="J55" s="2">
        <v>-31.5</v>
      </c>
      <c r="K55" s="2" t="s">
        <v>775</v>
      </c>
      <c r="L55" s="2" t="s">
        <v>776</v>
      </c>
      <c r="M55" s="2" t="s">
        <v>777</v>
      </c>
      <c r="N55" s="2">
        <v>4.8</v>
      </c>
      <c r="O55" s="2"/>
      <c r="P55" s="2"/>
      <c r="Q55" s="2" t="s">
        <v>778</v>
      </c>
      <c r="R55" s="2" t="s">
        <v>779</v>
      </c>
      <c r="S55" s="2" t="s">
        <v>780</v>
      </c>
      <c r="T55" s="2" t="s">
        <v>109</v>
      </c>
      <c r="U55" s="2"/>
      <c r="V55" s="2" t="s">
        <v>772</v>
      </c>
    </row>
    <row r="56" spans="1:22">
      <c r="A56" s="2" t="s">
        <v>781</v>
      </c>
      <c r="B56" s="2" t="e">
        <f>INDEX(#REF!, MATCH($A56,#REF!, FALSE), 3)</f>
        <v>#REF!</v>
      </c>
      <c r="C56" s="2" t="s">
        <v>783</v>
      </c>
      <c r="D56" s="2">
        <v>17</v>
      </c>
      <c r="E56" s="2">
        <v>44</v>
      </c>
      <c r="F56" s="2">
        <v>54.71</v>
      </c>
      <c r="G56" s="2" t="s">
        <v>784</v>
      </c>
      <c r="H56" s="2">
        <v>3</v>
      </c>
      <c r="I56" s="2">
        <v>10</v>
      </c>
      <c r="J56" s="2">
        <v>12.5</v>
      </c>
      <c r="K56" s="2" t="s">
        <v>785</v>
      </c>
      <c r="L56" s="2" t="s">
        <v>786</v>
      </c>
      <c r="M56" s="2" t="s">
        <v>787</v>
      </c>
      <c r="N56" s="2">
        <v>4.2</v>
      </c>
      <c r="O56" s="2"/>
      <c r="P56" s="2"/>
      <c r="Q56" s="2" t="s">
        <v>788</v>
      </c>
      <c r="R56" s="2" t="s">
        <v>789</v>
      </c>
      <c r="S56" s="2" t="s">
        <v>790</v>
      </c>
      <c r="T56" s="2" t="s">
        <v>109</v>
      </c>
      <c r="U56" s="2" t="s">
        <v>83</v>
      </c>
      <c r="V56" s="2" t="s">
        <v>782</v>
      </c>
    </row>
    <row r="57" spans="1:22">
      <c r="A57" s="2" t="s">
        <v>791</v>
      </c>
      <c r="B57" s="2" t="e">
        <f>INDEX(#REF!, MATCH($A57,#REF!, FALSE), 3)</f>
        <v>#REF!</v>
      </c>
      <c r="C57" s="2" t="s">
        <v>793</v>
      </c>
      <c r="D57" s="2">
        <v>17</v>
      </c>
      <c r="E57" s="2" t="e">
        <f>INDEX(#REF!, MATCH($A57,#REF!, FALSE), 6)</f>
        <v>#REF!</v>
      </c>
      <c r="F57" s="2" t="e">
        <f>INDEX(#REF!, MATCH($A57,#REF!, FALSE), 7)</f>
        <v>#REF!</v>
      </c>
      <c r="G57" s="2" t="s">
        <v>794</v>
      </c>
      <c r="H57" s="2" t="e">
        <f>INDEX(#REF!, MATCH($A57,#REF!, FALSE), 9)</f>
        <v>#REF!</v>
      </c>
      <c r="I57" s="2" t="e">
        <f>INDEX(#REF!, MATCH($A57,#REF!, FALSE), 10)</f>
        <v>#REF!</v>
      </c>
      <c r="J57" s="2" t="e">
        <f>INDEX(#REF!, MATCH($A57,#REF!, FALSE), 11)</f>
        <v>#REF!</v>
      </c>
      <c r="K57" s="2" t="s">
        <v>795</v>
      </c>
      <c r="L57" s="2" t="s">
        <v>323</v>
      </c>
      <c r="M57" s="2" t="s">
        <v>796</v>
      </c>
      <c r="N57" s="2" t="e">
        <f>INDEX(#REF!, MATCH($A57,#REF!, FALSE), 14)</f>
        <v>#REF!</v>
      </c>
      <c r="O57" s="2" t="s">
        <v>797</v>
      </c>
      <c r="P57" s="2"/>
      <c r="Q57" s="2" t="s">
        <v>798</v>
      </c>
      <c r="R57" s="2" t="s">
        <v>799</v>
      </c>
      <c r="S57" s="2" t="s">
        <v>800</v>
      </c>
      <c r="T57" s="2" t="s">
        <v>193</v>
      </c>
      <c r="U57" s="2" t="s">
        <v>96</v>
      </c>
      <c r="V57" s="2" t="s">
        <v>792</v>
      </c>
    </row>
    <row r="58" spans="1:22">
      <c r="A58" s="2" t="s">
        <v>801</v>
      </c>
      <c r="B58" s="2" t="e">
        <f>INDEX(#REF!, MATCH($A58,#REF!, FALSE), 3)</f>
        <v>#REF!</v>
      </c>
      <c r="C58" s="2" t="s">
        <v>803</v>
      </c>
      <c r="D58" s="2" t="e">
        <f>INDEX(#REF!, MATCH($A58,#REF!, FALSE), 5)</f>
        <v>#REF!</v>
      </c>
      <c r="E58" s="2" t="e">
        <f>INDEX(#REF!, MATCH($A58,#REF!, FALSE), 6)</f>
        <v>#REF!</v>
      </c>
      <c r="F58" s="2" t="e">
        <f>INDEX(#REF!, MATCH($A58,#REF!, FALSE), 7)</f>
        <v>#REF!</v>
      </c>
      <c r="G58" s="2" t="s">
        <v>804</v>
      </c>
      <c r="H58" s="2" t="e">
        <f>INDEX(#REF!, MATCH($A58,#REF!, FALSE), 9)</f>
        <v>#REF!</v>
      </c>
      <c r="I58" s="2" t="e">
        <f>INDEX(#REF!, MATCH($A58,#REF!, FALSE), 10)</f>
        <v>#REF!</v>
      </c>
      <c r="J58" s="2" t="e">
        <f>INDEX(#REF!, MATCH($A58,#REF!, FALSE), 11)</f>
        <v>#REF!</v>
      </c>
      <c r="K58" s="2" t="s">
        <v>805</v>
      </c>
      <c r="L58" s="2" t="s">
        <v>220</v>
      </c>
      <c r="M58" s="2" t="s">
        <v>806</v>
      </c>
      <c r="N58" s="2" t="e">
        <f>INDEX(#REF!, MATCH($A58,#REF!, FALSE), 14)</f>
        <v>#REF!</v>
      </c>
      <c r="O58" s="2" t="s">
        <v>807</v>
      </c>
      <c r="P58" s="2" t="s">
        <v>808</v>
      </c>
      <c r="Q58" s="2" t="s">
        <v>809</v>
      </c>
      <c r="R58" s="2" t="s">
        <v>810</v>
      </c>
      <c r="S58" s="2" t="s">
        <v>811</v>
      </c>
      <c r="T58" s="2" t="s">
        <v>16</v>
      </c>
      <c r="U58" s="2"/>
      <c r="V58" s="2" t="s">
        <v>802</v>
      </c>
    </row>
    <row r="59" spans="1:22">
      <c r="A59" s="2" t="s">
        <v>822</v>
      </c>
      <c r="B59" s="2" t="e">
        <f>INDEX(#REF!, MATCH($A59,#REF!, FALSE), 3)</f>
        <v>#REF!</v>
      </c>
      <c r="C59" s="2" t="s">
        <v>824</v>
      </c>
      <c r="D59" s="2" t="e">
        <f>INDEX(#REF!, MATCH($A59,#REF!, FALSE), 5)</f>
        <v>#REF!</v>
      </c>
      <c r="E59" s="2" t="e">
        <f>INDEX(#REF!, MATCH($A59,#REF!, FALSE), 6)</f>
        <v>#REF!</v>
      </c>
      <c r="F59" s="2" t="e">
        <f>INDEX(#REF!, MATCH($A59,#REF!, FALSE), 7)</f>
        <v>#REF!</v>
      </c>
      <c r="G59" s="2" t="s">
        <v>825</v>
      </c>
      <c r="H59" s="2" t="e">
        <f>INDEX(#REF!, MATCH($A59,#REF!, FALSE), 9)</f>
        <v>#REF!</v>
      </c>
      <c r="I59" s="2" t="e">
        <f>INDEX(#REF!, MATCH($A59,#REF!, FALSE), 10)</f>
        <v>#REF!</v>
      </c>
      <c r="J59" s="2" t="e">
        <f>INDEX(#REF!, MATCH($A59,#REF!, FALSE), 11)</f>
        <v>#REF!</v>
      </c>
      <c r="K59" s="2" t="s">
        <v>826</v>
      </c>
      <c r="L59" s="2"/>
      <c r="M59" s="2" t="s">
        <v>827</v>
      </c>
      <c r="N59" s="2" t="e">
        <f>INDEX(#REF!, MATCH($A59,#REF!, FALSE), 14)</f>
        <v>#REF!</v>
      </c>
      <c r="O59" s="2" t="s">
        <v>828</v>
      </c>
      <c r="P59" s="2"/>
      <c r="Q59" s="2" t="s">
        <v>724</v>
      </c>
      <c r="R59" s="2" t="s">
        <v>829</v>
      </c>
      <c r="S59" s="2"/>
      <c r="T59" s="2" t="s">
        <v>16</v>
      </c>
      <c r="U59" s="2" t="s">
        <v>492</v>
      </c>
      <c r="V59" s="2" t="s">
        <v>823</v>
      </c>
    </row>
    <row r="60" spans="1:22">
      <c r="A60" s="2" t="s">
        <v>830</v>
      </c>
      <c r="B60" s="2" t="e">
        <f>INDEX(#REF!, MATCH($A60,#REF!, FALSE), 3)</f>
        <v>#REF!</v>
      </c>
      <c r="C60" s="2" t="s">
        <v>832</v>
      </c>
      <c r="D60" s="2" t="e">
        <f>INDEX(#REF!, MATCH($A60,#REF!, FALSE), 5)</f>
        <v>#REF!</v>
      </c>
      <c r="E60" s="2" t="e">
        <f>INDEX(#REF!, MATCH($A60,#REF!, FALSE), 6)</f>
        <v>#REF!</v>
      </c>
      <c r="F60" s="2" t="e">
        <f>INDEX(#REF!, MATCH($A60,#REF!, FALSE), 7)</f>
        <v>#REF!</v>
      </c>
      <c r="G60" s="2" t="s">
        <v>833</v>
      </c>
      <c r="H60" s="2" t="e">
        <f>INDEX(#REF!, MATCH($A60,#REF!, FALSE), 9)</f>
        <v>#REF!</v>
      </c>
      <c r="I60" s="2" t="e">
        <f>INDEX(#REF!, MATCH($A60,#REF!, FALSE), 10)</f>
        <v>#REF!</v>
      </c>
      <c r="J60" s="2" t="e">
        <f>INDEX(#REF!, MATCH($A60,#REF!, FALSE), 11)</f>
        <v>#REF!</v>
      </c>
      <c r="K60" s="2" t="s">
        <v>587</v>
      </c>
      <c r="L60" s="2" t="s">
        <v>257</v>
      </c>
      <c r="M60" s="2" t="s">
        <v>834</v>
      </c>
      <c r="N60" s="2" t="e">
        <f>INDEX(#REF!, MATCH($A60,#REF!, FALSE), 14)</f>
        <v>#REF!</v>
      </c>
      <c r="O60" s="2" t="s">
        <v>835</v>
      </c>
      <c r="P60" s="2"/>
      <c r="Q60" s="2" t="s">
        <v>78</v>
      </c>
      <c r="R60" s="2" t="s">
        <v>118</v>
      </c>
      <c r="S60" s="2" t="s">
        <v>836</v>
      </c>
      <c r="T60" s="2" t="s">
        <v>193</v>
      </c>
      <c r="U60" s="2"/>
      <c r="V60" s="2" t="s">
        <v>831</v>
      </c>
    </row>
    <row r="61" spans="1:22">
      <c r="A61" s="2" t="s">
        <v>872</v>
      </c>
      <c r="B61" s="2" t="e">
        <f>INDEX(#REF!, MATCH($A61,#REF!, FALSE), 3)</f>
        <v>#REF!</v>
      </c>
      <c r="C61" s="2" t="s">
        <v>875</v>
      </c>
      <c r="D61" s="2" t="e">
        <f>INDEX(#REF!, MATCH($A61,#REF!, FALSE), 5)</f>
        <v>#REF!</v>
      </c>
      <c r="E61" s="2" t="e">
        <f>INDEX(#REF!, MATCH($A61,#REF!, FALSE), 6)</f>
        <v>#REF!</v>
      </c>
      <c r="F61" s="2" t="e">
        <f>INDEX(#REF!, MATCH($A61,#REF!, FALSE), 7)</f>
        <v>#REF!</v>
      </c>
      <c r="G61" s="2" t="s">
        <v>876</v>
      </c>
      <c r="H61" s="2" t="e">
        <f>INDEX(#REF!, MATCH($A61,#REF!, FALSE), 9)</f>
        <v>#REF!</v>
      </c>
      <c r="I61" s="2" t="e">
        <f>INDEX(#REF!, MATCH($A61,#REF!, FALSE), 10)</f>
        <v>#REF!</v>
      </c>
      <c r="J61" s="2" t="e">
        <f>INDEX(#REF!, MATCH($A61,#REF!, FALSE), 11)</f>
        <v>#REF!</v>
      </c>
      <c r="K61" s="2" t="s">
        <v>877</v>
      </c>
      <c r="L61" s="2" t="s">
        <v>243</v>
      </c>
      <c r="M61" s="2" t="s">
        <v>269</v>
      </c>
      <c r="N61" s="2" t="e">
        <f>INDEX(#REF!, MATCH($A61,#REF!, FALSE), 14)</f>
        <v>#REF!</v>
      </c>
      <c r="O61" s="2" t="s">
        <v>878</v>
      </c>
      <c r="P61" s="2"/>
      <c r="Q61" s="2" t="s">
        <v>188</v>
      </c>
      <c r="R61" s="2" t="s">
        <v>224</v>
      </c>
      <c r="S61" s="2" t="s">
        <v>879</v>
      </c>
      <c r="T61" s="2" t="s">
        <v>874</v>
      </c>
      <c r="U61" s="2" t="s">
        <v>41</v>
      </c>
      <c r="V61" s="2" t="s">
        <v>873</v>
      </c>
    </row>
    <row r="62" spans="1:22">
      <c r="A62" s="2" t="s">
        <v>913</v>
      </c>
      <c r="B62" s="2" t="e">
        <f>INDEX(#REF!, MATCH($A62,#REF!, FALSE), 3)</f>
        <v>#REF!</v>
      </c>
      <c r="C62" s="2" t="s">
        <v>916</v>
      </c>
      <c r="D62" s="2">
        <v>18</v>
      </c>
      <c r="E62" s="2">
        <v>18</v>
      </c>
      <c r="F62" s="2">
        <v>37.6</v>
      </c>
      <c r="G62" s="2" t="s">
        <v>917</v>
      </c>
      <c r="H62" s="2">
        <v>-52</v>
      </c>
      <c r="I62" s="2">
        <v>-12</v>
      </c>
      <c r="J62" s="2">
        <v>-56.8</v>
      </c>
      <c r="K62" s="2" t="s">
        <v>918</v>
      </c>
      <c r="L62" s="2"/>
      <c r="M62" s="2" t="s">
        <v>919</v>
      </c>
      <c r="N62" s="2">
        <v>7.9</v>
      </c>
      <c r="O62" s="2"/>
      <c r="P62" s="2"/>
      <c r="Q62" s="2" t="s">
        <v>188</v>
      </c>
      <c r="R62" s="2" t="s">
        <v>920</v>
      </c>
      <c r="S62" s="2"/>
      <c r="T62" s="2" t="s">
        <v>915</v>
      </c>
      <c r="U62" s="2"/>
      <c r="V62" s="2" t="s">
        <v>914</v>
      </c>
    </row>
    <row r="63" spans="1:22">
      <c r="A63" s="2" t="s">
        <v>946</v>
      </c>
      <c r="B63" s="2" t="e">
        <f>INDEX(#REF!, MATCH($A63,#REF!, FALSE), 3)</f>
        <v>#REF!</v>
      </c>
      <c r="C63" s="2" t="s">
        <v>950</v>
      </c>
      <c r="D63" s="2" t="e">
        <f>INDEX(#REF!, MATCH($A63,#REF!, FALSE), 5)</f>
        <v>#REF!</v>
      </c>
      <c r="E63" s="2" t="e">
        <f>INDEX(#REF!, MATCH($A63,#REF!, FALSE), 6)</f>
        <v>#REF!</v>
      </c>
      <c r="F63" s="2" t="e">
        <f>INDEX(#REF!, MATCH($A63,#REF!, FALSE), 7)</f>
        <v>#REF!</v>
      </c>
      <c r="G63" s="2" t="s">
        <v>951</v>
      </c>
      <c r="H63" s="2" t="e">
        <f>INDEX(#REF!, MATCH($A63,#REF!, FALSE), 9)</f>
        <v>#REF!</v>
      </c>
      <c r="I63" s="2" t="e">
        <f>INDEX(#REF!, MATCH($A63,#REF!, FALSE), 10)</f>
        <v>#REF!</v>
      </c>
      <c r="J63" s="2" t="e">
        <f>INDEX(#REF!, MATCH($A63,#REF!, FALSE), 11)</f>
        <v>#REF!</v>
      </c>
      <c r="K63" s="2" t="s">
        <v>952</v>
      </c>
      <c r="L63" s="2" t="s">
        <v>953</v>
      </c>
      <c r="M63" s="2" t="s">
        <v>313</v>
      </c>
      <c r="N63" s="2" t="e">
        <f>INDEX(#REF!, MATCH($A63,#REF!, FALSE), 14)</f>
        <v>#REF!</v>
      </c>
      <c r="O63" s="2" t="s">
        <v>954</v>
      </c>
      <c r="P63" s="2"/>
      <c r="Q63" s="2" t="s">
        <v>955</v>
      </c>
      <c r="R63" s="2" t="s">
        <v>956</v>
      </c>
      <c r="S63" s="2" t="s">
        <v>957</v>
      </c>
      <c r="T63" s="2" t="s">
        <v>949</v>
      </c>
      <c r="U63" s="2" t="s">
        <v>948</v>
      </c>
      <c r="V63" s="2" t="s">
        <v>947</v>
      </c>
    </row>
    <row r="64" spans="1:22">
      <c r="A64" s="2" t="s">
        <v>965</v>
      </c>
      <c r="B64" s="2" t="e">
        <f>INDEX(#REF!, MATCH($A64,#REF!, FALSE), 3)</f>
        <v>#REF!</v>
      </c>
      <c r="C64" s="2" t="s">
        <v>967</v>
      </c>
      <c r="D64" s="2" t="e">
        <f>INDEX(#REF!, MATCH($A64,#REF!, FALSE), 5)</f>
        <v>#REF!</v>
      </c>
      <c r="E64" s="2" t="e">
        <f>INDEX(#REF!, MATCH($A64,#REF!, FALSE), 6)</f>
        <v>#REF!</v>
      </c>
      <c r="F64" s="2" t="e">
        <f>INDEX(#REF!, MATCH($A64,#REF!, FALSE), 7)</f>
        <v>#REF!</v>
      </c>
      <c r="G64" s="2" t="s">
        <v>968</v>
      </c>
      <c r="H64" s="2" t="e">
        <f>INDEX(#REF!, MATCH($A64,#REF!, FALSE), 9)</f>
        <v>#REF!</v>
      </c>
      <c r="I64" s="2" t="e">
        <f>INDEX(#REF!, MATCH($A64,#REF!, FALSE), 10)</f>
        <v>#REF!</v>
      </c>
      <c r="J64" s="2" t="e">
        <f>INDEX(#REF!, MATCH($A64,#REF!, FALSE), 11)</f>
        <v>#REF!</v>
      </c>
      <c r="K64" s="2" t="s">
        <v>969</v>
      </c>
      <c r="L64" s="2" t="s">
        <v>184</v>
      </c>
      <c r="M64" s="2" t="s">
        <v>431</v>
      </c>
      <c r="N64" s="2" t="e">
        <f>INDEX(#REF!, MATCH($A64,#REF!, FALSE), 14)</f>
        <v>#REF!</v>
      </c>
      <c r="O64" s="2" t="s">
        <v>970</v>
      </c>
      <c r="P64" s="2"/>
      <c r="Q64" s="2" t="s">
        <v>971</v>
      </c>
      <c r="R64" s="2" t="s">
        <v>51</v>
      </c>
      <c r="S64" s="2"/>
      <c r="T64" s="2" t="s">
        <v>193</v>
      </c>
      <c r="U64" s="2" t="s">
        <v>122</v>
      </c>
      <c r="V64" s="2" t="s">
        <v>966</v>
      </c>
    </row>
    <row r="65" spans="1:22">
      <c r="A65" s="2" t="s">
        <v>972</v>
      </c>
      <c r="B65" s="2" t="e">
        <f>INDEX(#REF!, MATCH($A65,#REF!, FALSE), 3)</f>
        <v>#REF!</v>
      </c>
      <c r="C65" s="2" t="s">
        <v>975</v>
      </c>
      <c r="D65" s="2" t="e">
        <f>INDEX(#REF!, MATCH($A65,#REF!, FALSE), 5)</f>
        <v>#REF!</v>
      </c>
      <c r="E65" s="2" t="e">
        <f>INDEX(#REF!, MATCH($A65,#REF!, FALSE), 6)</f>
        <v>#REF!</v>
      </c>
      <c r="F65" s="2" t="e">
        <f>INDEX(#REF!, MATCH($A65,#REF!, FALSE), 7)</f>
        <v>#REF!</v>
      </c>
      <c r="G65" s="2" t="s">
        <v>976</v>
      </c>
      <c r="H65" s="2" t="e">
        <f>INDEX(#REF!, MATCH($A65,#REF!, FALSE), 9)</f>
        <v>#REF!</v>
      </c>
      <c r="I65" s="2" t="e">
        <f>INDEX(#REF!, MATCH($A65,#REF!, FALSE), 10)</f>
        <v>#REF!</v>
      </c>
      <c r="J65" s="2" t="e">
        <f>INDEX(#REF!, MATCH($A65,#REF!, FALSE), 11)</f>
        <v>#REF!</v>
      </c>
      <c r="K65" s="2" t="s">
        <v>311</v>
      </c>
      <c r="L65" s="2" t="s">
        <v>977</v>
      </c>
      <c r="M65" s="2" t="s">
        <v>978</v>
      </c>
      <c r="N65" s="2" t="e">
        <f>INDEX(#REF!, MATCH($A65,#REF!, FALSE), 14)</f>
        <v>#REF!</v>
      </c>
      <c r="O65" s="2" t="s">
        <v>979</v>
      </c>
      <c r="P65" s="2"/>
      <c r="Q65" s="2" t="s">
        <v>476</v>
      </c>
      <c r="R65" s="2" t="s">
        <v>272</v>
      </c>
      <c r="S65" s="2" t="s">
        <v>980</v>
      </c>
      <c r="T65" s="2" t="s">
        <v>974</v>
      </c>
      <c r="U65" s="2" t="s">
        <v>69</v>
      </c>
      <c r="V65" s="2" t="s">
        <v>973</v>
      </c>
    </row>
    <row r="66" spans="1:22">
      <c r="A66" s="2" t="s">
        <v>1010</v>
      </c>
      <c r="B66" s="2" t="e">
        <f>INDEX(#REF!, MATCH($A66,#REF!, FALSE), 3)</f>
        <v>#REF!</v>
      </c>
      <c r="C66" s="2" t="s">
        <v>1012</v>
      </c>
      <c r="D66" s="2">
        <v>23</v>
      </c>
      <c r="E66" s="2">
        <v>8</v>
      </c>
      <c r="F66" s="2">
        <v>26.7</v>
      </c>
      <c r="G66" s="2" t="s">
        <v>1013</v>
      </c>
      <c r="H66" s="2">
        <v>-15</v>
      </c>
      <c r="I66" s="2">
        <v>-36</v>
      </c>
      <c r="J66" s="2">
        <v>-39</v>
      </c>
      <c r="K66" s="2" t="s">
        <v>1014</v>
      </c>
      <c r="L66" s="2" t="s">
        <v>1015</v>
      </c>
      <c r="M66" s="2" t="s">
        <v>787</v>
      </c>
      <c r="N66" s="2">
        <v>4.2</v>
      </c>
      <c r="O66" s="2"/>
      <c r="P66" s="2"/>
      <c r="Q66" s="2" t="s">
        <v>1016</v>
      </c>
      <c r="R66" s="2" t="s">
        <v>1017</v>
      </c>
      <c r="S66" s="2" t="s">
        <v>1018</v>
      </c>
      <c r="T66" s="2" t="s">
        <v>56</v>
      </c>
      <c r="U66" s="2"/>
      <c r="V66" s="2" t="s">
        <v>1011</v>
      </c>
    </row>
    <row r="67" spans="1:22">
      <c r="A67" s="2" t="s">
        <v>1059</v>
      </c>
      <c r="B67" s="2" t="e">
        <f>INDEX(#REF!, MATCH($A67,#REF!, FALSE), 3)</f>
        <v>#REF!</v>
      </c>
      <c r="C67" s="2" t="s">
        <v>1062</v>
      </c>
      <c r="D67" s="2" t="e">
        <f>INDEX(#REF!, MATCH($A67,#REF!, FALSE), 5)</f>
        <v>#REF!</v>
      </c>
      <c r="E67" s="2" t="e">
        <f>INDEX(#REF!, MATCH($A67,#REF!, FALSE), 6)</f>
        <v>#REF!</v>
      </c>
      <c r="F67" s="2" t="e">
        <f>INDEX(#REF!, MATCH($A67,#REF!, FALSE), 7)</f>
        <v>#REF!</v>
      </c>
      <c r="G67" s="2" t="s">
        <v>1063</v>
      </c>
      <c r="H67" s="2" t="e">
        <f>INDEX(#REF!, MATCH($A67,#REF!, FALSE), 9)</f>
        <v>#REF!</v>
      </c>
      <c r="I67" s="2" t="e">
        <f>INDEX(#REF!, MATCH($A67,#REF!, FALSE), 10)</f>
        <v>#REF!</v>
      </c>
      <c r="J67" s="2" t="e">
        <f>INDEX(#REF!, MATCH($A67,#REF!, FALSE), 11)</f>
        <v>#REF!</v>
      </c>
      <c r="K67" s="2" t="s">
        <v>1064</v>
      </c>
      <c r="L67" s="2"/>
      <c r="M67" s="2" t="s">
        <v>1065</v>
      </c>
      <c r="N67" s="2" t="e">
        <f>INDEX(#REF!, MATCH($A67,#REF!, FALSE), 14)</f>
        <v>#REF!</v>
      </c>
      <c r="O67" s="2" t="s">
        <v>1066</v>
      </c>
      <c r="P67" s="2"/>
      <c r="Q67" s="2" t="s">
        <v>1067</v>
      </c>
      <c r="R67" s="2" t="s">
        <v>1068</v>
      </c>
      <c r="S67" s="2" t="s">
        <v>1069</v>
      </c>
      <c r="T67" s="2" t="s">
        <v>1061</v>
      </c>
      <c r="U67" s="2"/>
      <c r="V67" s="2" t="s">
        <v>1060</v>
      </c>
    </row>
    <row r="68" spans="1:22">
      <c r="A68" s="2" t="s">
        <v>1084</v>
      </c>
      <c r="B68" s="2" t="e">
        <f>INDEX(#REF!, MATCH($A68,#REF!, FALSE), 3)</f>
        <v>#REF!</v>
      </c>
      <c r="C68" s="2" t="s">
        <v>1087</v>
      </c>
      <c r="D68" s="2" t="e">
        <f>INDEX(#REF!, MATCH($A68,#REF!, FALSE), 5)</f>
        <v>#REF!</v>
      </c>
      <c r="E68" s="2" t="e">
        <f>INDEX(#REF!, MATCH($A68,#REF!, FALSE), 6)</f>
        <v>#REF!</v>
      </c>
      <c r="F68" s="2" t="e">
        <f>INDEX(#REF!, MATCH($A68,#REF!, FALSE), 7)</f>
        <v>#REF!</v>
      </c>
      <c r="G68" s="2" t="s">
        <v>1088</v>
      </c>
      <c r="H68" s="2" t="e">
        <f>INDEX(#REF!, MATCH($A68,#REF!, FALSE), 9)</f>
        <v>#REF!</v>
      </c>
      <c r="I68" s="2" t="e">
        <f>INDEX(#REF!, MATCH($A68,#REF!, FALSE), 10)</f>
        <v>#REF!</v>
      </c>
      <c r="J68" s="2" t="e">
        <f>INDEX(#REF!, MATCH($A68,#REF!, FALSE), 11)</f>
        <v>#REF!</v>
      </c>
      <c r="K68" s="2" t="s">
        <v>1089</v>
      </c>
      <c r="L68" s="2"/>
      <c r="M68" s="2" t="s">
        <v>1090</v>
      </c>
      <c r="N68" s="2" t="e">
        <f>INDEX(#REF!, MATCH($A68,#REF!, FALSE), 14)</f>
        <v>#REF!</v>
      </c>
      <c r="O68" s="2" t="s">
        <v>1091</v>
      </c>
      <c r="P68" s="2" t="s">
        <v>1092</v>
      </c>
      <c r="Q68" s="2" t="s">
        <v>64</v>
      </c>
      <c r="R68" s="2" t="s">
        <v>1093</v>
      </c>
      <c r="S68" s="2" t="s">
        <v>1094</v>
      </c>
      <c r="T68" s="2" t="s">
        <v>1086</v>
      </c>
      <c r="U68" s="2"/>
      <c r="V68" s="2" t="s">
        <v>1085</v>
      </c>
    </row>
    <row r="69" spans="1:22">
      <c r="A69" s="2" t="s">
        <v>1155</v>
      </c>
      <c r="B69" s="2" t="e">
        <f>INDEX(#REF!, MATCH($A69,#REF!, FALSE), 3)</f>
        <v>#REF!</v>
      </c>
      <c r="C69" s="2" t="s">
        <v>1157</v>
      </c>
      <c r="D69" s="2" t="e">
        <f>INDEX(#REF!, MATCH($A69,#REF!, FALSE), 5)</f>
        <v>#REF!</v>
      </c>
      <c r="E69" s="2" t="e">
        <f>INDEX(#REF!, MATCH($A69,#REF!, FALSE), 6)</f>
        <v>#REF!</v>
      </c>
      <c r="F69" s="2" t="e">
        <f>INDEX(#REF!, MATCH($A69,#REF!, FALSE), 7)</f>
        <v>#REF!</v>
      </c>
      <c r="G69" s="2" t="s">
        <v>1158</v>
      </c>
      <c r="H69" s="2" t="e">
        <f>INDEX(#REF!, MATCH($A69,#REF!, FALSE), 9)</f>
        <v>#REF!</v>
      </c>
      <c r="I69" s="2" t="e">
        <f>INDEX(#REF!, MATCH($A69,#REF!, FALSE), 10)</f>
        <v>#REF!</v>
      </c>
      <c r="J69" s="2" t="e">
        <f>INDEX(#REF!, MATCH($A69,#REF!, FALSE), 11)</f>
        <v>#REF!</v>
      </c>
      <c r="K69" s="2" t="s">
        <v>1159</v>
      </c>
      <c r="L69" s="2"/>
      <c r="M69" s="2"/>
      <c r="N69" s="2"/>
      <c r="O69" s="2" t="s">
        <v>1160</v>
      </c>
      <c r="P69" s="2"/>
      <c r="Q69" s="2" t="s">
        <v>1161</v>
      </c>
      <c r="R69" s="2" t="s">
        <v>1162</v>
      </c>
      <c r="S69" s="2" t="s">
        <v>1163</v>
      </c>
      <c r="T69" s="2" t="s">
        <v>109</v>
      </c>
      <c r="U69" s="2" t="s">
        <v>239</v>
      </c>
      <c r="V69" s="2" t="s">
        <v>1156</v>
      </c>
    </row>
    <row r="70" spans="1:22">
      <c r="A70" s="2" t="s">
        <v>1172</v>
      </c>
      <c r="B70" s="2" t="e">
        <f>INDEX(#REF!, MATCH($A70,#REF!, FALSE), 3)</f>
        <v>#REF!</v>
      </c>
      <c r="C70" s="2" t="s">
        <v>1175</v>
      </c>
      <c r="D70" s="2">
        <v>9</v>
      </c>
      <c r="E70" s="2">
        <v>7</v>
      </c>
      <c r="F70" s="2">
        <v>57.8</v>
      </c>
      <c r="G70" s="2" t="s">
        <v>1176</v>
      </c>
      <c r="H70" s="2">
        <v>-37</v>
      </c>
      <c r="I70" s="2">
        <v>-13</v>
      </c>
      <c r="J70" s="2">
        <v>-17</v>
      </c>
      <c r="K70" s="2" t="s">
        <v>1177</v>
      </c>
      <c r="L70" s="2"/>
      <c r="M70" s="2"/>
      <c r="N70" s="2"/>
      <c r="O70" s="2"/>
      <c r="P70" s="2"/>
      <c r="Q70" s="2" t="s">
        <v>1178</v>
      </c>
      <c r="R70" s="2" t="s">
        <v>1179</v>
      </c>
      <c r="S70" s="2" t="s">
        <v>1172</v>
      </c>
      <c r="T70" s="2" t="s">
        <v>1174</v>
      </c>
      <c r="U70" s="2"/>
      <c r="V70" s="2" t="s">
        <v>1173</v>
      </c>
    </row>
    <row r="71" spans="1:22">
      <c r="A71" s="2" t="s">
        <v>1193</v>
      </c>
      <c r="B71" s="2" t="e">
        <f>INDEX(#REF!, MATCH($A71,#REF!, FALSE), 3)</f>
        <v>#REF!</v>
      </c>
      <c r="C71" s="2" t="s">
        <v>1196</v>
      </c>
      <c r="D71" s="2" t="e">
        <f>INDEX(#REF!, MATCH($A71,#REF!, FALSE), 5)</f>
        <v>#REF!</v>
      </c>
      <c r="E71" s="2" t="e">
        <f>INDEX(#REF!, MATCH($A71,#REF!, FALSE), 6)</f>
        <v>#REF!</v>
      </c>
      <c r="F71" s="2" t="e">
        <f>INDEX(#REF!, MATCH($A71,#REF!, FALSE), 7)</f>
        <v>#REF!</v>
      </c>
      <c r="G71" s="2" t="s">
        <v>1197</v>
      </c>
      <c r="H71" s="2" t="e">
        <f>INDEX(#REF!, MATCH($A71,#REF!, FALSE), 9)</f>
        <v>#REF!</v>
      </c>
      <c r="I71" s="2" t="e">
        <f>INDEX(#REF!, MATCH($A71,#REF!, FALSE), 10)</f>
        <v>#REF!</v>
      </c>
      <c r="J71" s="2" t="e">
        <f>INDEX(#REF!, MATCH($A71,#REF!, FALSE), 11)</f>
        <v>#REF!</v>
      </c>
      <c r="K71" s="2" t="s">
        <v>1198</v>
      </c>
      <c r="L71" s="2" t="s">
        <v>1199</v>
      </c>
      <c r="M71" s="2" t="s">
        <v>1200</v>
      </c>
      <c r="N71" s="2">
        <v>1.02</v>
      </c>
      <c r="O71" s="2" t="s">
        <v>1201</v>
      </c>
      <c r="P71" s="2" t="s">
        <v>1202</v>
      </c>
      <c r="Q71" s="2" t="s">
        <v>1203</v>
      </c>
      <c r="R71" s="2" t="s">
        <v>1017</v>
      </c>
      <c r="S71" s="2" t="s">
        <v>1204</v>
      </c>
      <c r="T71" s="2" t="s">
        <v>193</v>
      </c>
      <c r="U71" s="2" t="s">
        <v>1195</v>
      </c>
      <c r="V71" s="2" t="s">
        <v>1194</v>
      </c>
    </row>
    <row r="72" spans="1:22">
      <c r="A72" s="2" t="s">
        <v>1237</v>
      </c>
      <c r="B72" s="2" t="e">
        <f>INDEX(#REF!, MATCH($A72,#REF!, FALSE), 3)</f>
        <v>#REF!</v>
      </c>
      <c r="C72" s="2" t="s">
        <v>1239</v>
      </c>
      <c r="D72" s="2" t="e">
        <f>INDEX(#REF!, MATCH($A72,#REF!, FALSE), 5)</f>
        <v>#REF!</v>
      </c>
      <c r="E72" s="2" t="e">
        <f>INDEX(#REF!, MATCH($A72,#REF!, FALSE), 6)</f>
        <v>#REF!</v>
      </c>
      <c r="F72" s="2" t="e">
        <f>INDEX(#REF!, MATCH($A72,#REF!, FALSE), 7)</f>
        <v>#REF!</v>
      </c>
      <c r="G72" s="2" t="s">
        <v>1240</v>
      </c>
      <c r="H72" s="2" t="e">
        <f>INDEX(#REF!, MATCH($A72,#REF!, FALSE), 9)</f>
        <v>#REF!</v>
      </c>
      <c r="I72" s="2" t="e">
        <f>INDEX(#REF!, MATCH($A72,#REF!, FALSE), 10)</f>
        <v>#REF!</v>
      </c>
      <c r="J72" s="2" t="e">
        <f>INDEX(#REF!, MATCH($A72,#REF!, FALSE), 11)</f>
        <v>#REF!</v>
      </c>
      <c r="K72" s="2" t="s">
        <v>1241</v>
      </c>
      <c r="L72" s="2" t="s">
        <v>1242</v>
      </c>
      <c r="M72" s="2" t="s">
        <v>1243</v>
      </c>
      <c r="N72" s="2" t="e">
        <f>INDEX(#REF!, MATCH($A72,#REF!, FALSE), 14)</f>
        <v>#REF!</v>
      </c>
      <c r="O72" s="2" t="s">
        <v>1244</v>
      </c>
      <c r="P72" s="2" t="s">
        <v>1245</v>
      </c>
      <c r="Q72" s="2" t="s">
        <v>1246</v>
      </c>
      <c r="R72" s="2" t="s">
        <v>1247</v>
      </c>
      <c r="S72" s="2" t="s">
        <v>1248</v>
      </c>
      <c r="T72" s="2" t="s">
        <v>216</v>
      </c>
      <c r="U72" s="2" t="s">
        <v>492</v>
      </c>
      <c r="V72" s="2" t="s">
        <v>1238</v>
      </c>
    </row>
    <row r="73" spans="1:22">
      <c r="A73" s="2" t="s">
        <v>1249</v>
      </c>
      <c r="B73" s="2" t="e">
        <f>INDEX(#REF!, MATCH($A73,#REF!, FALSE), 3)</f>
        <v>#REF!</v>
      </c>
      <c r="C73" s="2" t="s">
        <v>1252</v>
      </c>
      <c r="D73" s="2" t="e">
        <f>INDEX(#REF!, MATCH($A73,#REF!, FALSE), 5)</f>
        <v>#REF!</v>
      </c>
      <c r="E73" s="2" t="e">
        <f>INDEX(#REF!, MATCH($A73,#REF!, FALSE), 6)</f>
        <v>#REF!</v>
      </c>
      <c r="F73" s="2" t="e">
        <f>INDEX(#REF!, MATCH($A73,#REF!, FALSE), 7)</f>
        <v>#REF!</v>
      </c>
      <c r="G73" s="2" t="s">
        <v>1253</v>
      </c>
      <c r="H73" s="2" t="e">
        <f>INDEX(#REF!, MATCH($A73,#REF!, FALSE), 9)</f>
        <v>#REF!</v>
      </c>
      <c r="I73" s="2" t="e">
        <f>INDEX(#REF!, MATCH($A73,#REF!, FALSE), 10)</f>
        <v>#REF!</v>
      </c>
      <c r="J73" s="2" t="e">
        <f>INDEX(#REF!, MATCH($A73,#REF!, FALSE), 11)</f>
        <v>#REF!</v>
      </c>
      <c r="K73" s="2" t="s">
        <v>1254</v>
      </c>
      <c r="L73" s="2" t="s">
        <v>1255</v>
      </c>
      <c r="M73" s="2" t="s">
        <v>1256</v>
      </c>
      <c r="N73" s="2" t="e">
        <f>INDEX(#REF!, MATCH($A73,#REF!, FALSE), 14)</f>
        <v>#REF!</v>
      </c>
      <c r="O73" s="2" t="s">
        <v>979</v>
      </c>
      <c r="P73" s="2"/>
      <c r="Q73" s="2" t="s">
        <v>571</v>
      </c>
      <c r="R73" s="2" t="s">
        <v>1257</v>
      </c>
      <c r="S73" s="2" t="s">
        <v>1258</v>
      </c>
      <c r="T73" s="2" t="s">
        <v>1251</v>
      </c>
      <c r="U73" s="2"/>
      <c r="V73" s="2" t="s">
        <v>1250</v>
      </c>
    </row>
    <row r="74" spans="1:22">
      <c r="A74" s="2" t="s">
        <v>1317</v>
      </c>
      <c r="B74" s="2" t="e">
        <f>INDEX(#REF!, MATCH($A74,#REF!, FALSE), 3)</f>
        <v>#REF!</v>
      </c>
      <c r="C74" s="2" t="s">
        <v>1319</v>
      </c>
      <c r="D74" s="2" t="e">
        <f>INDEX(#REF!, MATCH($A74,#REF!, FALSE), 5)</f>
        <v>#REF!</v>
      </c>
      <c r="E74" s="2" t="e">
        <f>INDEX(#REF!, MATCH($A74,#REF!, FALSE), 6)</f>
        <v>#REF!</v>
      </c>
      <c r="F74" s="2" t="e">
        <f>INDEX(#REF!, MATCH($A74,#REF!, FALSE), 7)</f>
        <v>#REF!</v>
      </c>
      <c r="G74" s="2" t="s">
        <v>1320</v>
      </c>
      <c r="H74" s="2" t="e">
        <f>INDEX(#REF!, MATCH($A74,#REF!, FALSE), 9)</f>
        <v>#REF!</v>
      </c>
      <c r="I74" s="2" t="e">
        <f>INDEX(#REF!, MATCH($A74,#REF!, FALSE), 10)</f>
        <v>#REF!</v>
      </c>
      <c r="J74" s="2" t="e">
        <f>INDEX(#REF!, MATCH($A74,#REF!, FALSE), 11)</f>
        <v>#REF!</v>
      </c>
      <c r="K74" s="2" t="s">
        <v>1321</v>
      </c>
      <c r="L74" s="2" t="s">
        <v>1322</v>
      </c>
      <c r="M74" s="2"/>
      <c r="N74" s="2"/>
      <c r="O74" s="2" t="s">
        <v>1323</v>
      </c>
      <c r="P74" s="2" t="s">
        <v>1324</v>
      </c>
      <c r="Q74" s="2" t="s">
        <v>165</v>
      </c>
      <c r="R74" s="2" t="s">
        <v>1325</v>
      </c>
      <c r="S74" s="2"/>
      <c r="T74" s="2" t="s">
        <v>42</v>
      </c>
      <c r="U74" s="2"/>
      <c r="V74" s="2" t="s">
        <v>1318</v>
      </c>
    </row>
  </sheetData>
  <phoneticPr fontId="3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74"/>
  <sheetViews>
    <sheetView workbookViewId="0">
      <selection activeCell="N1" sqref="N1"/>
    </sheetView>
  </sheetViews>
  <sheetFormatPr defaultRowHeight="15"/>
  <cols>
    <col min="2" max="2" width="37.5703125" customWidth="1"/>
    <col min="3" max="3" width="23.5703125" customWidth="1"/>
    <col min="13" max="13" width="23.28515625" customWidth="1"/>
    <col min="17" max="17" width="22.2109375" customWidth="1"/>
    <col min="18" max="18" width="23.140625" customWidth="1"/>
    <col min="19" max="19" width="31.5703125" customWidth="1"/>
  </cols>
  <sheetData>
    <row r="1" spans="1:22">
      <c r="A1" s="1" t="s">
        <v>0</v>
      </c>
      <c r="B1" s="1" t="s">
        <v>1346</v>
      </c>
      <c r="C1" s="1" t="s">
        <v>4</v>
      </c>
      <c r="D1" s="1" t="s">
        <v>1347</v>
      </c>
      <c r="E1" s="1" t="s">
        <v>1348</v>
      </c>
      <c r="F1" s="1" t="s">
        <v>1349</v>
      </c>
      <c r="G1" s="1" t="s">
        <v>5</v>
      </c>
      <c r="H1" s="1" t="s">
        <v>1350</v>
      </c>
      <c r="I1" s="1" t="s">
        <v>1351</v>
      </c>
      <c r="J1" s="1" t="s">
        <v>1352</v>
      </c>
      <c r="K1" s="1" t="s">
        <v>6</v>
      </c>
      <c r="L1" s="1" t="s">
        <v>7</v>
      </c>
      <c r="M1" s="1" t="s">
        <v>8</v>
      </c>
      <c r="N1" s="1" t="s">
        <v>1353</v>
      </c>
      <c r="O1" s="1" t="s">
        <v>9</v>
      </c>
      <c r="P1" s="1" t="s">
        <v>10</v>
      </c>
      <c r="Q1" s="1" t="s">
        <v>11</v>
      </c>
      <c r="R1" s="1" t="s">
        <v>12</v>
      </c>
      <c r="S1" s="1" t="s">
        <v>13</v>
      </c>
      <c r="T1" s="1" t="s">
        <v>3</v>
      </c>
      <c r="U1" s="1" t="s">
        <v>2</v>
      </c>
      <c r="V1" s="1" t="s">
        <v>1</v>
      </c>
    </row>
    <row r="2" spans="1:22">
      <c r="A2" s="2" t="s">
        <v>25</v>
      </c>
      <c r="B2" s="2" t="s">
        <v>1354</v>
      </c>
      <c r="C2" s="2" t="s">
        <v>29</v>
      </c>
      <c r="D2" s="2">
        <v>13</v>
      </c>
      <c r="E2" s="2">
        <v>26</v>
      </c>
      <c r="F2" s="2">
        <v>47.28</v>
      </c>
      <c r="G2" s="2" t="s">
        <v>30</v>
      </c>
      <c r="H2" s="2">
        <v>-47</v>
      </c>
      <c r="I2" s="2">
        <v>-28</v>
      </c>
      <c r="J2" s="2">
        <v>-46.1</v>
      </c>
      <c r="K2" s="2" t="s">
        <v>31</v>
      </c>
      <c r="L2" s="2" t="s">
        <v>32</v>
      </c>
      <c r="M2" s="2" t="s">
        <v>33</v>
      </c>
      <c r="N2" s="2">
        <v>36.299999999999997</v>
      </c>
      <c r="O2" s="2" t="s">
        <v>34</v>
      </c>
      <c r="P2" s="2" t="s">
        <v>35</v>
      </c>
      <c r="Q2" s="2" t="s">
        <v>36</v>
      </c>
      <c r="R2" s="2" t="s">
        <v>37</v>
      </c>
      <c r="S2" s="2" t="s">
        <v>38</v>
      </c>
      <c r="T2" s="2" t="s">
        <v>28</v>
      </c>
      <c r="U2" s="2" t="s">
        <v>27</v>
      </c>
      <c r="V2" s="2" t="s">
        <v>26</v>
      </c>
    </row>
    <row r="3" spans="1:22">
      <c r="A3" s="2" t="s">
        <v>39</v>
      </c>
      <c r="B3" s="2" t="s">
        <v>1355</v>
      </c>
      <c r="C3" s="2" t="s">
        <v>43</v>
      </c>
      <c r="D3" s="2">
        <v>0</v>
      </c>
      <c r="E3" s="2">
        <v>24</v>
      </c>
      <c r="F3" s="2">
        <v>5.67</v>
      </c>
      <c r="G3" s="2" t="s">
        <v>44</v>
      </c>
      <c r="H3" s="2">
        <v>-72</v>
      </c>
      <c r="I3" s="2">
        <v>-4</v>
      </c>
      <c r="J3" s="2">
        <v>-52.6</v>
      </c>
      <c r="K3" s="2" t="s">
        <v>45</v>
      </c>
      <c r="L3" s="2" t="s">
        <v>46</v>
      </c>
      <c r="M3" s="2" t="s">
        <v>47</v>
      </c>
      <c r="N3" s="2">
        <v>43.8</v>
      </c>
      <c r="O3" s="2" t="s">
        <v>48</v>
      </c>
      <c r="P3" s="2" t="s">
        <v>49</v>
      </c>
      <c r="Q3" s="2" t="s">
        <v>50</v>
      </c>
      <c r="R3" s="2" t="s">
        <v>51</v>
      </c>
      <c r="S3" s="2" t="s">
        <v>52</v>
      </c>
      <c r="T3" s="2" t="s">
        <v>42</v>
      </c>
      <c r="U3" s="2" t="s">
        <v>41</v>
      </c>
      <c r="V3" s="2" t="s">
        <v>40</v>
      </c>
    </row>
    <row r="4" spans="1:22">
      <c r="A4" s="2" t="s">
        <v>53</v>
      </c>
      <c r="B4" s="2" t="s">
        <v>1356</v>
      </c>
      <c r="C4" s="2" t="s">
        <v>57</v>
      </c>
      <c r="D4" s="2">
        <v>21</v>
      </c>
      <c r="E4" s="2">
        <v>33</v>
      </c>
      <c r="F4" s="2">
        <v>27.02</v>
      </c>
      <c r="G4" s="2" t="s">
        <v>58</v>
      </c>
      <c r="H4" s="2">
        <v>0</v>
      </c>
      <c r="I4" s="2">
        <v>-49</v>
      </c>
      <c r="J4" s="2">
        <v>-23.7</v>
      </c>
      <c r="K4" s="2" t="s">
        <v>59</v>
      </c>
      <c r="L4" s="2" t="s">
        <v>60</v>
      </c>
      <c r="M4" s="2" t="s">
        <v>61</v>
      </c>
      <c r="N4" s="2">
        <v>16</v>
      </c>
      <c r="O4" s="2" t="s">
        <v>62</v>
      </c>
      <c r="P4" s="2" t="s">
        <v>63</v>
      </c>
      <c r="Q4" s="2" t="s">
        <v>64</v>
      </c>
      <c r="R4" s="2" t="s">
        <v>65</v>
      </c>
      <c r="S4" s="2" t="s">
        <v>66</v>
      </c>
      <c r="T4" s="2" t="s">
        <v>56</v>
      </c>
      <c r="U4" s="2" t="s">
        <v>55</v>
      </c>
      <c r="V4" s="2" t="s">
        <v>54</v>
      </c>
    </row>
    <row r="5" spans="1:22">
      <c r="A5" s="2" t="s">
        <v>67</v>
      </c>
      <c r="B5" s="2" t="s">
        <v>1356</v>
      </c>
      <c r="C5" s="2" t="s">
        <v>71</v>
      </c>
      <c r="D5" s="2">
        <v>13</v>
      </c>
      <c r="E5" s="2">
        <v>42</v>
      </c>
      <c r="F5" s="2">
        <v>11.62</v>
      </c>
      <c r="G5" s="2" t="s">
        <v>72</v>
      </c>
      <c r="H5" s="2">
        <v>28</v>
      </c>
      <c r="I5" s="2">
        <v>22</v>
      </c>
      <c r="J5" s="2">
        <v>38.200000000000003</v>
      </c>
      <c r="K5" s="2" t="s">
        <v>73</v>
      </c>
      <c r="L5" s="2" t="s">
        <v>74</v>
      </c>
      <c r="M5" s="2" t="s">
        <v>75</v>
      </c>
      <c r="N5" s="2">
        <v>18</v>
      </c>
      <c r="O5" s="2" t="s">
        <v>76</v>
      </c>
      <c r="P5" s="2" t="s">
        <v>77</v>
      </c>
      <c r="Q5" s="2" t="s">
        <v>78</v>
      </c>
      <c r="R5" s="2" t="s">
        <v>79</v>
      </c>
      <c r="S5" s="2" t="s">
        <v>80</v>
      </c>
      <c r="T5" s="2" t="s">
        <v>70</v>
      </c>
      <c r="U5" s="2" t="s">
        <v>69</v>
      </c>
      <c r="V5" s="2" t="s">
        <v>68</v>
      </c>
    </row>
    <row r="6" spans="1:22">
      <c r="A6" s="2" t="s">
        <v>81</v>
      </c>
      <c r="B6" s="2" t="s">
        <v>1356</v>
      </c>
      <c r="C6" s="2" t="s">
        <v>84</v>
      </c>
      <c r="D6" s="2">
        <v>16</v>
      </c>
      <c r="E6" s="2">
        <v>23</v>
      </c>
      <c r="F6" s="2">
        <v>35.22</v>
      </c>
      <c r="G6" s="2" t="s">
        <v>85</v>
      </c>
      <c r="H6" s="2">
        <v>-26</v>
      </c>
      <c r="I6" s="2">
        <v>-31</v>
      </c>
      <c r="J6" s="2">
        <v>-32.700000000000003</v>
      </c>
      <c r="K6" s="2" t="s">
        <v>86</v>
      </c>
      <c r="L6" s="2" t="s">
        <v>87</v>
      </c>
      <c r="M6" s="2" t="s">
        <v>88</v>
      </c>
      <c r="N6" s="2">
        <v>26</v>
      </c>
      <c r="O6" s="2" t="s">
        <v>89</v>
      </c>
      <c r="P6" s="2" t="s">
        <v>90</v>
      </c>
      <c r="Q6" s="2" t="s">
        <v>91</v>
      </c>
      <c r="R6" s="2" t="s">
        <v>92</v>
      </c>
      <c r="S6" s="2" t="s">
        <v>93</v>
      </c>
      <c r="T6" s="2" t="s">
        <v>16</v>
      </c>
      <c r="U6" s="2" t="s">
        <v>83</v>
      </c>
      <c r="V6" s="2" t="s">
        <v>82</v>
      </c>
    </row>
    <row r="7" spans="1:22">
      <c r="A7" s="2" t="s">
        <v>94</v>
      </c>
      <c r="B7" s="2" t="s">
        <v>1356</v>
      </c>
      <c r="C7" s="2" t="s">
        <v>98</v>
      </c>
      <c r="D7" s="2">
        <v>15</v>
      </c>
      <c r="E7" s="2">
        <v>18</v>
      </c>
      <c r="F7" s="2">
        <v>33.22</v>
      </c>
      <c r="G7" s="2" t="s">
        <v>99</v>
      </c>
      <c r="H7" s="2">
        <v>2</v>
      </c>
      <c r="I7" s="2">
        <v>4</v>
      </c>
      <c r="J7" s="2">
        <v>51.7</v>
      </c>
      <c r="K7" s="2" t="s">
        <v>100</v>
      </c>
      <c r="L7" s="2" t="s">
        <v>87</v>
      </c>
      <c r="M7" s="2" t="s">
        <v>101</v>
      </c>
      <c r="N7" s="2">
        <v>23</v>
      </c>
      <c r="O7" s="2" t="s">
        <v>102</v>
      </c>
      <c r="P7" s="2" t="s">
        <v>103</v>
      </c>
      <c r="Q7" s="2" t="s">
        <v>104</v>
      </c>
      <c r="R7" s="2" t="s">
        <v>105</v>
      </c>
      <c r="S7" s="2" t="s">
        <v>106</v>
      </c>
      <c r="T7" s="2" t="s">
        <v>97</v>
      </c>
      <c r="U7" s="2" t="s">
        <v>96</v>
      </c>
      <c r="V7" s="2" t="s">
        <v>95</v>
      </c>
    </row>
    <row r="8" spans="1:22">
      <c r="A8" s="2" t="s">
        <v>107</v>
      </c>
      <c r="B8" s="2" t="s">
        <v>1356</v>
      </c>
      <c r="C8" s="2" t="s">
        <v>110</v>
      </c>
      <c r="D8" s="2">
        <v>17</v>
      </c>
      <c r="E8" s="2">
        <v>19</v>
      </c>
      <c r="F8" s="2">
        <v>11.78</v>
      </c>
      <c r="G8" s="2" t="s">
        <v>111</v>
      </c>
      <c r="H8" s="2">
        <v>-18</v>
      </c>
      <c r="I8" s="2">
        <v>-30</v>
      </c>
      <c r="J8" s="2">
        <v>-58.5</v>
      </c>
      <c r="K8" s="2" t="s">
        <v>112</v>
      </c>
      <c r="L8" s="2" t="s">
        <v>113</v>
      </c>
      <c r="M8" s="2" t="s">
        <v>114</v>
      </c>
      <c r="N8" s="2">
        <v>9.3000000000000007</v>
      </c>
      <c r="O8" s="2" t="s">
        <v>115</v>
      </c>
      <c r="P8" s="2" t="s">
        <v>116</v>
      </c>
      <c r="Q8" s="2" t="s">
        <v>117</v>
      </c>
      <c r="R8" s="2" t="s">
        <v>118</v>
      </c>
      <c r="S8" s="2" t="s">
        <v>119</v>
      </c>
      <c r="T8" s="2" t="s">
        <v>109</v>
      </c>
      <c r="U8" s="2" t="s">
        <v>27</v>
      </c>
      <c r="V8" s="2" t="s">
        <v>108</v>
      </c>
    </row>
    <row r="9" spans="1:22">
      <c r="A9" s="2" t="s">
        <v>120</v>
      </c>
      <c r="B9" s="2" t="s">
        <v>1356</v>
      </c>
      <c r="C9" s="2" t="s">
        <v>123</v>
      </c>
      <c r="D9" s="2">
        <v>16</v>
      </c>
      <c r="E9" s="2">
        <v>57</v>
      </c>
      <c r="F9" s="2">
        <v>8.92</v>
      </c>
      <c r="G9" s="2" t="s">
        <v>124</v>
      </c>
      <c r="H9" s="2">
        <v>-4</v>
      </c>
      <c r="I9" s="2">
        <v>-5</v>
      </c>
      <c r="J9" s="2">
        <v>-58.07</v>
      </c>
      <c r="K9" s="2" t="s">
        <v>125</v>
      </c>
      <c r="L9" s="2" t="s">
        <v>126</v>
      </c>
      <c r="M9" s="2" t="s">
        <v>127</v>
      </c>
      <c r="N9" s="2">
        <v>20</v>
      </c>
      <c r="O9" s="2" t="s">
        <v>128</v>
      </c>
      <c r="P9" s="2" t="s">
        <v>129</v>
      </c>
      <c r="Q9" s="2" t="s">
        <v>130</v>
      </c>
      <c r="R9" s="2" t="s">
        <v>79</v>
      </c>
      <c r="S9" s="2" t="s">
        <v>131</v>
      </c>
      <c r="T9" s="2" t="s">
        <v>109</v>
      </c>
      <c r="U9" s="2" t="s">
        <v>122</v>
      </c>
      <c r="V9" s="2" t="s">
        <v>121</v>
      </c>
    </row>
    <row r="10" spans="1:22">
      <c r="A10" s="2" t="s">
        <v>132</v>
      </c>
      <c r="B10" s="2" t="s">
        <v>1356</v>
      </c>
      <c r="C10" s="2" t="s">
        <v>134</v>
      </c>
      <c r="D10" s="2">
        <v>16</v>
      </c>
      <c r="E10" s="2">
        <v>47</v>
      </c>
      <c r="F10" s="2">
        <v>14.18</v>
      </c>
      <c r="G10" s="2" t="s">
        <v>135</v>
      </c>
      <c r="H10" s="2">
        <v>-1</v>
      </c>
      <c r="I10" s="2">
        <v>-56</v>
      </c>
      <c r="J10" s="2">
        <v>-54.7</v>
      </c>
      <c r="K10" s="2" t="s">
        <v>136</v>
      </c>
      <c r="L10" s="2" t="s">
        <v>137</v>
      </c>
      <c r="M10" s="2" t="s">
        <v>61</v>
      </c>
      <c r="N10" s="2">
        <v>16</v>
      </c>
      <c r="O10" s="2" t="s">
        <v>138</v>
      </c>
      <c r="P10" s="2" t="s">
        <v>139</v>
      </c>
      <c r="Q10" s="2" t="s">
        <v>140</v>
      </c>
      <c r="R10" s="2" t="s">
        <v>141</v>
      </c>
      <c r="S10" s="2" t="s">
        <v>142</v>
      </c>
      <c r="T10" s="2" t="s">
        <v>109</v>
      </c>
      <c r="U10" s="2" t="s">
        <v>83</v>
      </c>
      <c r="V10" s="2" t="s">
        <v>133</v>
      </c>
    </row>
    <row r="11" spans="1:22">
      <c r="A11" s="2" t="s">
        <v>143</v>
      </c>
      <c r="B11" s="2" t="s">
        <v>1356</v>
      </c>
      <c r="C11" s="2" t="s">
        <v>146</v>
      </c>
      <c r="D11" s="2">
        <v>16</v>
      </c>
      <c r="E11" s="2">
        <v>41</v>
      </c>
      <c r="F11" s="2">
        <v>41.24</v>
      </c>
      <c r="G11" s="2" t="s">
        <v>147</v>
      </c>
      <c r="H11" s="2">
        <v>36</v>
      </c>
      <c r="I11" s="2">
        <v>27</v>
      </c>
      <c r="J11" s="2">
        <v>35.5</v>
      </c>
      <c r="K11" s="2" t="s">
        <v>148</v>
      </c>
      <c r="L11" s="2" t="s">
        <v>149</v>
      </c>
      <c r="M11" s="2" t="s">
        <v>150</v>
      </c>
      <c r="N11" s="2">
        <v>20</v>
      </c>
      <c r="O11" s="2" t="s">
        <v>151</v>
      </c>
      <c r="P11" s="2" t="s">
        <v>152</v>
      </c>
      <c r="Q11" s="2" t="s">
        <v>153</v>
      </c>
      <c r="R11" s="2" t="s">
        <v>154</v>
      </c>
      <c r="S11" s="2" t="s">
        <v>155</v>
      </c>
      <c r="T11" s="2" t="s">
        <v>145</v>
      </c>
      <c r="U11" s="2" t="s">
        <v>96</v>
      </c>
      <c r="V11" s="2" t="s">
        <v>144</v>
      </c>
    </row>
    <row r="12" spans="1:22">
      <c r="A12" s="2" t="s">
        <v>167</v>
      </c>
      <c r="B12" s="2" t="s">
        <v>1356</v>
      </c>
      <c r="C12" s="2" t="s">
        <v>171</v>
      </c>
      <c r="D12" s="2">
        <v>21</v>
      </c>
      <c r="E12" s="2">
        <v>29</v>
      </c>
      <c r="F12" s="2">
        <v>58.33</v>
      </c>
      <c r="G12" s="2" t="s">
        <v>172</v>
      </c>
      <c r="H12" s="2">
        <v>12</v>
      </c>
      <c r="I12" s="2">
        <v>10</v>
      </c>
      <c r="J12" s="2">
        <v>1.2</v>
      </c>
      <c r="K12" s="2" t="s">
        <v>173</v>
      </c>
      <c r="L12" s="2" t="s">
        <v>174</v>
      </c>
      <c r="M12" s="2" t="s">
        <v>75</v>
      </c>
      <c r="N12" s="2">
        <v>18</v>
      </c>
      <c r="O12" s="2" t="s">
        <v>175</v>
      </c>
      <c r="P12" s="2" t="s">
        <v>176</v>
      </c>
      <c r="Q12" s="2" t="s">
        <v>177</v>
      </c>
      <c r="R12" s="2" t="s">
        <v>118</v>
      </c>
      <c r="S12" s="2" t="s">
        <v>178</v>
      </c>
      <c r="T12" s="2" t="s">
        <v>170</v>
      </c>
      <c r="U12" s="2" t="s">
        <v>169</v>
      </c>
      <c r="V12" s="2" t="s">
        <v>168</v>
      </c>
    </row>
    <row r="13" spans="1:22">
      <c r="A13" s="2" t="s">
        <v>179</v>
      </c>
      <c r="B13" s="2" t="s">
        <v>1356</v>
      </c>
      <c r="C13" s="2" t="s">
        <v>181</v>
      </c>
      <c r="D13" s="2">
        <v>17</v>
      </c>
      <c r="E13" s="2">
        <v>2</v>
      </c>
      <c r="F13" s="2">
        <v>37.69</v>
      </c>
      <c r="G13" s="2" t="s">
        <v>182</v>
      </c>
      <c r="H13" s="2">
        <v>-26</v>
      </c>
      <c r="I13" s="2">
        <v>-16</v>
      </c>
      <c r="J13" s="2">
        <v>-4.5999999999999996</v>
      </c>
      <c r="K13" s="2" t="s">
        <v>183</v>
      </c>
      <c r="L13" s="2" t="s">
        <v>184</v>
      </c>
      <c r="M13" s="2" t="s">
        <v>185</v>
      </c>
      <c r="N13" s="2">
        <v>17</v>
      </c>
      <c r="O13" s="2" t="s">
        <v>186</v>
      </c>
      <c r="P13" s="2" t="s">
        <v>187</v>
      </c>
      <c r="Q13" s="2" t="s">
        <v>188</v>
      </c>
      <c r="R13" s="2" t="s">
        <v>189</v>
      </c>
      <c r="S13" s="2" t="s">
        <v>190</v>
      </c>
      <c r="T13" s="2" t="s">
        <v>109</v>
      </c>
      <c r="U13" s="2" t="s">
        <v>27</v>
      </c>
      <c r="V13" s="2" t="s">
        <v>180</v>
      </c>
    </row>
    <row r="14" spans="1:22">
      <c r="A14" s="2" t="s">
        <v>191</v>
      </c>
      <c r="B14" s="2" t="s">
        <v>1357</v>
      </c>
      <c r="C14" s="2" t="s">
        <v>194</v>
      </c>
      <c r="D14" s="2">
        <v>18</v>
      </c>
      <c r="E14" s="2">
        <v>36</v>
      </c>
      <c r="F14" s="2">
        <v>23.94</v>
      </c>
      <c r="G14" s="2" t="s">
        <v>195</v>
      </c>
      <c r="H14" s="2">
        <v>-23</v>
      </c>
      <c r="I14" s="2">
        <v>-54</v>
      </c>
      <c r="J14" s="2">
        <v>-17.100000000000001</v>
      </c>
      <c r="K14" s="2" t="s">
        <v>196</v>
      </c>
      <c r="L14" s="2" t="s">
        <v>197</v>
      </c>
      <c r="M14" s="2" t="s">
        <v>198</v>
      </c>
      <c r="N14" s="2">
        <v>32</v>
      </c>
      <c r="O14" s="2" t="s">
        <v>199</v>
      </c>
      <c r="P14" s="2" t="s">
        <v>200</v>
      </c>
      <c r="Q14" s="2" t="s">
        <v>201</v>
      </c>
      <c r="R14" s="2" t="s">
        <v>202</v>
      </c>
      <c r="S14" s="2" t="s">
        <v>203</v>
      </c>
      <c r="T14" s="2" t="s">
        <v>193</v>
      </c>
      <c r="U14" s="2" t="s">
        <v>122</v>
      </c>
      <c r="V14" s="2" t="s">
        <v>192</v>
      </c>
    </row>
    <row r="15" spans="1:22">
      <c r="A15" s="2" t="s">
        <v>204</v>
      </c>
      <c r="B15" s="2" t="s">
        <v>1356</v>
      </c>
      <c r="C15" s="2" t="s">
        <v>206</v>
      </c>
      <c r="D15" s="2">
        <v>18</v>
      </c>
      <c r="E15" s="2">
        <v>24</v>
      </c>
      <c r="F15" s="2">
        <v>32.89</v>
      </c>
      <c r="G15" s="2" t="s">
        <v>207</v>
      </c>
      <c r="H15" s="2">
        <v>-24</v>
      </c>
      <c r="I15" s="2">
        <v>-52</v>
      </c>
      <c r="J15" s="2">
        <v>-11.4</v>
      </c>
      <c r="K15" s="2" t="s">
        <v>208</v>
      </c>
      <c r="L15" s="2" t="s">
        <v>184</v>
      </c>
      <c r="M15" s="2" t="s">
        <v>209</v>
      </c>
      <c r="N15" s="2">
        <v>11.2</v>
      </c>
      <c r="O15" s="2" t="s">
        <v>210</v>
      </c>
      <c r="P15" s="2" t="s">
        <v>211</v>
      </c>
      <c r="Q15" s="2" t="s">
        <v>212</v>
      </c>
      <c r="R15" s="2" t="s">
        <v>118</v>
      </c>
      <c r="S15" s="2" t="s">
        <v>213</v>
      </c>
      <c r="T15" s="2" t="s">
        <v>193</v>
      </c>
      <c r="U15" s="2" t="s">
        <v>169</v>
      </c>
      <c r="V15" s="2" t="s">
        <v>205</v>
      </c>
    </row>
    <row r="16" spans="1:22">
      <c r="A16" s="2" t="s">
        <v>214</v>
      </c>
      <c r="B16" s="2" t="s">
        <v>1356</v>
      </c>
      <c r="C16" s="2" t="s">
        <v>217</v>
      </c>
      <c r="D16" s="2">
        <v>21</v>
      </c>
      <c r="E16" s="2">
        <v>40</v>
      </c>
      <c r="F16" s="2">
        <v>22.12</v>
      </c>
      <c r="G16" s="2" t="s">
        <v>218</v>
      </c>
      <c r="H16" s="2">
        <v>-23</v>
      </c>
      <c r="I16" s="2">
        <v>-10</v>
      </c>
      <c r="J16" s="2">
        <v>-47.5</v>
      </c>
      <c r="K16" s="2" t="s">
        <v>219</v>
      </c>
      <c r="L16" s="2" t="s">
        <v>220</v>
      </c>
      <c r="M16" s="2" t="s">
        <v>221</v>
      </c>
      <c r="N16" s="2">
        <v>12</v>
      </c>
      <c r="O16" s="2" t="s">
        <v>222</v>
      </c>
      <c r="P16" s="2"/>
      <c r="Q16" s="2" t="s">
        <v>223</v>
      </c>
      <c r="R16" s="2" t="s">
        <v>224</v>
      </c>
      <c r="S16" s="2" t="s">
        <v>225</v>
      </c>
      <c r="T16" s="2" t="s">
        <v>216</v>
      </c>
      <c r="U16" s="2" t="s">
        <v>96</v>
      </c>
      <c r="V16" s="2" t="s">
        <v>215</v>
      </c>
    </row>
    <row r="17" spans="1:22">
      <c r="A17" s="2" t="s">
        <v>226</v>
      </c>
      <c r="B17" s="2" t="s">
        <v>1356</v>
      </c>
      <c r="C17" s="2" t="s">
        <v>229</v>
      </c>
      <c r="D17" s="2">
        <v>13</v>
      </c>
      <c r="E17" s="2">
        <v>12</v>
      </c>
      <c r="F17" s="2">
        <v>55.25</v>
      </c>
      <c r="G17" s="2" t="s">
        <v>230</v>
      </c>
      <c r="H17" s="2">
        <v>18</v>
      </c>
      <c r="I17" s="2">
        <v>10</v>
      </c>
      <c r="J17" s="2">
        <v>5.4</v>
      </c>
      <c r="K17" s="2" t="s">
        <v>231</v>
      </c>
      <c r="L17" s="2" t="s">
        <v>161</v>
      </c>
      <c r="M17" s="2" t="s">
        <v>232</v>
      </c>
      <c r="N17" s="2">
        <v>13</v>
      </c>
      <c r="O17" s="2" t="s">
        <v>233</v>
      </c>
      <c r="P17" s="2"/>
      <c r="Q17" s="2" t="s">
        <v>234</v>
      </c>
      <c r="R17" s="2" t="s">
        <v>235</v>
      </c>
      <c r="S17" s="2" t="s">
        <v>236</v>
      </c>
      <c r="T17" s="2" t="s">
        <v>228</v>
      </c>
      <c r="U17" s="2" t="s">
        <v>96</v>
      </c>
      <c r="V17" s="2" t="s">
        <v>227</v>
      </c>
    </row>
    <row r="18" spans="1:22">
      <c r="A18" s="2" t="s">
        <v>237</v>
      </c>
      <c r="B18" s="2" t="s">
        <v>1356</v>
      </c>
      <c r="C18" s="2" t="s">
        <v>240</v>
      </c>
      <c r="D18" s="2">
        <v>19</v>
      </c>
      <c r="E18" s="2">
        <v>39</v>
      </c>
      <c r="F18" s="2">
        <v>59.71</v>
      </c>
      <c r="G18" s="2" t="s">
        <v>241</v>
      </c>
      <c r="H18" s="2">
        <v>-30</v>
      </c>
      <c r="I18" s="2">
        <v>-57</v>
      </c>
      <c r="J18" s="2">
        <v>-53.1</v>
      </c>
      <c r="K18" s="2" t="s">
        <v>242</v>
      </c>
      <c r="L18" s="2" t="s">
        <v>243</v>
      </c>
      <c r="M18" s="2" t="s">
        <v>244</v>
      </c>
      <c r="N18" s="2">
        <v>19</v>
      </c>
      <c r="O18" s="2" t="s">
        <v>245</v>
      </c>
      <c r="P18" s="2" t="s">
        <v>246</v>
      </c>
      <c r="Q18" s="2" t="s">
        <v>247</v>
      </c>
      <c r="R18" s="2" t="s">
        <v>248</v>
      </c>
      <c r="S18" s="2" t="s">
        <v>249</v>
      </c>
      <c r="T18" s="2" t="s">
        <v>193</v>
      </c>
      <c r="U18" s="2" t="s">
        <v>239</v>
      </c>
      <c r="V18" s="2" t="s">
        <v>238</v>
      </c>
    </row>
    <row r="19" spans="1:22">
      <c r="A19" s="2" t="s">
        <v>250</v>
      </c>
      <c r="B19" s="2" t="s">
        <v>1356</v>
      </c>
      <c r="C19" s="2" t="s">
        <v>254</v>
      </c>
      <c r="D19" s="2">
        <v>19</v>
      </c>
      <c r="E19" s="2">
        <v>16</v>
      </c>
      <c r="F19" s="2">
        <v>35.57</v>
      </c>
      <c r="G19" s="2" t="s">
        <v>255</v>
      </c>
      <c r="H19" s="2">
        <v>30</v>
      </c>
      <c r="I19" s="2">
        <v>11</v>
      </c>
      <c r="J19" s="2">
        <v>0.5</v>
      </c>
      <c r="K19" s="2" t="s">
        <v>256</v>
      </c>
      <c r="L19" s="2" t="s">
        <v>257</v>
      </c>
      <c r="M19" s="2" t="s">
        <v>258</v>
      </c>
      <c r="N19" s="2">
        <v>8.8000000000000007</v>
      </c>
      <c r="O19" s="2" t="s">
        <v>259</v>
      </c>
      <c r="P19" s="2" t="s">
        <v>260</v>
      </c>
      <c r="Q19" s="2" t="s">
        <v>261</v>
      </c>
      <c r="R19" s="2" t="s">
        <v>262</v>
      </c>
      <c r="S19" s="2" t="s">
        <v>263</v>
      </c>
      <c r="T19" s="2" t="s">
        <v>253</v>
      </c>
      <c r="U19" s="2" t="s">
        <v>252</v>
      </c>
      <c r="V19" s="2" t="s">
        <v>251</v>
      </c>
    </row>
    <row r="20" spans="1:22">
      <c r="A20" s="2" t="s">
        <v>264</v>
      </c>
      <c r="B20" s="2" t="s">
        <v>1356</v>
      </c>
      <c r="C20" s="2" t="s">
        <v>266</v>
      </c>
      <c r="D20" s="2">
        <v>17</v>
      </c>
      <c r="E20" s="2">
        <v>1</v>
      </c>
      <c r="F20" s="2">
        <v>12.6</v>
      </c>
      <c r="G20" s="2" t="s">
        <v>267</v>
      </c>
      <c r="H20" s="2">
        <v>-30</v>
      </c>
      <c r="I20" s="2">
        <v>-6</v>
      </c>
      <c r="J20" s="2">
        <v>-44.5</v>
      </c>
      <c r="K20" s="2" t="s">
        <v>268</v>
      </c>
      <c r="L20" s="2" t="s">
        <v>60</v>
      </c>
      <c r="M20" s="2" t="s">
        <v>269</v>
      </c>
      <c r="N20" s="2">
        <v>15</v>
      </c>
      <c r="O20" s="2" t="s">
        <v>270</v>
      </c>
      <c r="P20" s="2" t="s">
        <v>246</v>
      </c>
      <c r="Q20" s="2" t="s">
        <v>271</v>
      </c>
      <c r="R20" s="2" t="s">
        <v>272</v>
      </c>
      <c r="S20" s="2" t="s">
        <v>273</v>
      </c>
      <c r="T20" s="2" t="s">
        <v>109</v>
      </c>
      <c r="U20" s="2" t="s">
        <v>169</v>
      </c>
      <c r="V20" s="2" t="s">
        <v>265</v>
      </c>
    </row>
    <row r="21" spans="1:22">
      <c r="A21" s="2" t="s">
        <v>274</v>
      </c>
      <c r="B21" s="2" t="s">
        <v>1356</v>
      </c>
      <c r="C21" s="2" t="s">
        <v>277</v>
      </c>
      <c r="D21" s="2">
        <v>12</v>
      </c>
      <c r="E21" s="2">
        <v>39</v>
      </c>
      <c r="F21" s="2">
        <v>27.98</v>
      </c>
      <c r="G21" s="2" t="s">
        <v>278</v>
      </c>
      <c r="H21" s="2">
        <v>-26</v>
      </c>
      <c r="I21" s="2">
        <v>-44</v>
      </c>
      <c r="J21" s="2">
        <v>-38.6</v>
      </c>
      <c r="K21" s="2" t="s">
        <v>279</v>
      </c>
      <c r="L21" s="2" t="s">
        <v>280</v>
      </c>
      <c r="M21" s="2" t="s">
        <v>162</v>
      </c>
      <c r="N21" s="2">
        <v>11</v>
      </c>
      <c r="O21" s="2" t="s">
        <v>281</v>
      </c>
      <c r="P21" s="2" t="s">
        <v>282</v>
      </c>
      <c r="Q21" s="2" t="s">
        <v>283</v>
      </c>
      <c r="R21" s="2" t="s">
        <v>284</v>
      </c>
      <c r="S21" s="2" t="s">
        <v>285</v>
      </c>
      <c r="T21" s="2" t="s">
        <v>276</v>
      </c>
      <c r="U21" s="2" t="s">
        <v>252</v>
      </c>
      <c r="V21" s="2" t="s">
        <v>275</v>
      </c>
    </row>
    <row r="22" spans="1:22">
      <c r="A22" s="2" t="s">
        <v>286</v>
      </c>
      <c r="B22" s="2" t="s">
        <v>1356</v>
      </c>
      <c r="C22" s="2" t="s">
        <v>288</v>
      </c>
      <c r="D22" s="2">
        <v>18</v>
      </c>
      <c r="E22" s="2">
        <v>31</v>
      </c>
      <c r="F22" s="2">
        <v>23.1</v>
      </c>
      <c r="G22" s="2" t="s">
        <v>289</v>
      </c>
      <c r="H22" s="2">
        <v>-32</v>
      </c>
      <c r="I22" s="2">
        <v>-20</v>
      </c>
      <c r="J22" s="2">
        <v>-53.1</v>
      </c>
      <c r="K22" s="2" t="s">
        <v>290</v>
      </c>
      <c r="L22" s="2" t="s">
        <v>161</v>
      </c>
      <c r="M22" s="2" t="s">
        <v>291</v>
      </c>
      <c r="N22" s="2">
        <v>10.8</v>
      </c>
      <c r="O22" s="2" t="s">
        <v>292</v>
      </c>
      <c r="P22" s="2" t="s">
        <v>116</v>
      </c>
      <c r="Q22" s="2" t="s">
        <v>50</v>
      </c>
      <c r="R22" s="2" t="s">
        <v>51</v>
      </c>
      <c r="S22" s="2" t="s">
        <v>293</v>
      </c>
      <c r="T22" s="2" t="s">
        <v>193</v>
      </c>
      <c r="U22" s="2" t="s">
        <v>96</v>
      </c>
      <c r="V22" s="2" t="s">
        <v>287</v>
      </c>
    </row>
    <row r="23" spans="1:22">
      <c r="A23" s="2" t="s">
        <v>294</v>
      </c>
      <c r="B23" s="2" t="s">
        <v>1356</v>
      </c>
      <c r="C23" s="2" t="s">
        <v>296</v>
      </c>
      <c r="D23" s="2">
        <v>18</v>
      </c>
      <c r="E23" s="2">
        <v>43</v>
      </c>
      <c r="F23" s="2">
        <v>12.76</v>
      </c>
      <c r="G23" s="2" t="s">
        <v>297</v>
      </c>
      <c r="H23" s="2">
        <v>-32</v>
      </c>
      <c r="I23" s="2">
        <v>-17</v>
      </c>
      <c r="J23" s="2">
        <v>-31.6</v>
      </c>
      <c r="K23" s="2" t="s">
        <v>298</v>
      </c>
      <c r="L23" s="2" t="s">
        <v>299</v>
      </c>
      <c r="M23" s="2" t="s">
        <v>300</v>
      </c>
      <c r="N23" s="2">
        <v>8</v>
      </c>
      <c r="O23" s="2" t="s">
        <v>301</v>
      </c>
      <c r="P23" s="2" t="s">
        <v>302</v>
      </c>
      <c r="Q23" s="2" t="s">
        <v>36</v>
      </c>
      <c r="R23" s="2" t="s">
        <v>303</v>
      </c>
      <c r="S23" s="2" t="s">
        <v>304</v>
      </c>
      <c r="T23" s="2" t="s">
        <v>193</v>
      </c>
      <c r="U23" s="2" t="s">
        <v>96</v>
      </c>
      <c r="V23" s="2" t="s">
        <v>295</v>
      </c>
    </row>
    <row r="24" spans="1:22">
      <c r="A24" s="2" t="s">
        <v>305</v>
      </c>
      <c r="B24" s="2" t="s">
        <v>1356</v>
      </c>
      <c r="C24" s="2" t="s">
        <v>309</v>
      </c>
      <c r="D24" s="2">
        <v>19</v>
      </c>
      <c r="E24" s="2">
        <v>53</v>
      </c>
      <c r="F24" s="2">
        <v>46.49</v>
      </c>
      <c r="G24" s="2" t="s">
        <v>310</v>
      </c>
      <c r="H24" s="2">
        <v>18</v>
      </c>
      <c r="I24" s="2">
        <v>46</v>
      </c>
      <c r="J24" s="2">
        <v>45.1</v>
      </c>
      <c r="K24" s="2" t="s">
        <v>311</v>
      </c>
      <c r="L24" s="2" t="s">
        <v>312</v>
      </c>
      <c r="M24" s="2" t="s">
        <v>313</v>
      </c>
      <c r="N24" s="2">
        <v>7.2</v>
      </c>
      <c r="O24" s="2" t="s">
        <v>314</v>
      </c>
      <c r="P24" s="2" t="s">
        <v>315</v>
      </c>
      <c r="Q24" s="2" t="s">
        <v>50</v>
      </c>
      <c r="R24" s="2" t="s">
        <v>316</v>
      </c>
      <c r="S24" s="2" t="s">
        <v>317</v>
      </c>
      <c r="T24" s="2" t="s">
        <v>308</v>
      </c>
      <c r="U24" s="2" t="s">
        <v>307</v>
      </c>
      <c r="V24" s="2" t="s">
        <v>306</v>
      </c>
    </row>
    <row r="25" spans="1:22">
      <c r="A25" s="2" t="s">
        <v>318</v>
      </c>
      <c r="B25" s="2" t="s">
        <v>1356</v>
      </c>
      <c r="C25" s="2" t="s">
        <v>320</v>
      </c>
      <c r="D25" s="2">
        <v>20</v>
      </c>
      <c r="E25" s="2">
        <v>53</v>
      </c>
      <c r="F25" s="2">
        <v>27.7</v>
      </c>
      <c r="G25" s="2" t="s">
        <v>321</v>
      </c>
      <c r="H25" s="2">
        <v>-12</v>
      </c>
      <c r="I25" s="2">
        <v>-32</v>
      </c>
      <c r="J25" s="2">
        <v>-14.3</v>
      </c>
      <c r="K25" s="2" t="s">
        <v>322</v>
      </c>
      <c r="L25" s="2" t="s">
        <v>323</v>
      </c>
      <c r="M25" s="2" t="s">
        <v>324</v>
      </c>
      <c r="N25" s="2">
        <v>6.6</v>
      </c>
      <c r="O25" s="2" t="s">
        <v>325</v>
      </c>
      <c r="P25" s="2"/>
      <c r="Q25" s="2" t="s">
        <v>326</v>
      </c>
      <c r="R25" s="2" t="s">
        <v>327</v>
      </c>
      <c r="S25" s="2" t="s">
        <v>328</v>
      </c>
      <c r="T25" s="2" t="s">
        <v>56</v>
      </c>
      <c r="U25" s="2" t="s">
        <v>83</v>
      </c>
      <c r="V25" s="2" t="s">
        <v>319</v>
      </c>
    </row>
    <row r="26" spans="1:22">
      <c r="A26" s="2" t="s">
        <v>340</v>
      </c>
      <c r="B26" s="2" t="s">
        <v>1356</v>
      </c>
      <c r="C26" s="2" t="s">
        <v>343</v>
      </c>
      <c r="D26" s="2">
        <v>5</v>
      </c>
      <c r="E26" s="2">
        <v>24</v>
      </c>
      <c r="F26" s="2">
        <v>10.59</v>
      </c>
      <c r="G26" s="2" t="s">
        <v>344</v>
      </c>
      <c r="H26" s="2">
        <v>-24</v>
      </c>
      <c r="I26" s="2">
        <v>-31</v>
      </c>
      <c r="J26" s="2">
        <v>-27.3</v>
      </c>
      <c r="K26" s="2" t="s">
        <v>345</v>
      </c>
      <c r="L26" s="2" t="s">
        <v>113</v>
      </c>
      <c r="M26" s="2" t="s">
        <v>346</v>
      </c>
      <c r="N26" s="2">
        <v>8.6999999999999993</v>
      </c>
      <c r="O26" s="2"/>
      <c r="P26" s="2" t="s">
        <v>347</v>
      </c>
      <c r="Q26" s="2" t="s">
        <v>348</v>
      </c>
      <c r="R26" s="2" t="s">
        <v>349</v>
      </c>
      <c r="S26" s="2" t="s">
        <v>350</v>
      </c>
      <c r="T26" s="2" t="s">
        <v>342</v>
      </c>
      <c r="U26" s="2" t="s">
        <v>96</v>
      </c>
      <c r="V26" s="2" t="s">
        <v>341</v>
      </c>
    </row>
    <row r="27" spans="1:22">
      <c r="A27" s="2" t="s">
        <v>351</v>
      </c>
      <c r="B27" s="2" t="s">
        <v>1356</v>
      </c>
      <c r="C27" s="2" t="s">
        <v>353</v>
      </c>
      <c r="D27" s="2">
        <v>16</v>
      </c>
      <c r="E27" s="2">
        <v>17</v>
      </c>
      <c r="F27" s="2">
        <v>2.41</v>
      </c>
      <c r="G27" s="2" t="s">
        <v>354</v>
      </c>
      <c r="H27" s="2">
        <v>-22</v>
      </c>
      <c r="I27" s="2">
        <v>-58</v>
      </c>
      <c r="J27" s="2">
        <v>-33.9</v>
      </c>
      <c r="K27" s="2" t="s">
        <v>355</v>
      </c>
      <c r="L27" s="2" t="s">
        <v>356</v>
      </c>
      <c r="M27" s="2" t="s">
        <v>357</v>
      </c>
      <c r="N27" s="2">
        <v>10</v>
      </c>
      <c r="O27" s="2" t="s">
        <v>358</v>
      </c>
      <c r="P27" s="2" t="s">
        <v>359</v>
      </c>
      <c r="Q27" s="2" t="s">
        <v>360</v>
      </c>
      <c r="R27" s="2" t="s">
        <v>361</v>
      </c>
      <c r="S27" s="2" t="s">
        <v>362</v>
      </c>
      <c r="T27" s="2" t="s">
        <v>16</v>
      </c>
      <c r="U27" s="2" t="s">
        <v>55</v>
      </c>
      <c r="V27" s="2" t="s">
        <v>352</v>
      </c>
    </row>
    <row r="28" spans="1:22">
      <c r="A28" s="2" t="s">
        <v>363</v>
      </c>
      <c r="B28" s="2" t="s">
        <v>1355</v>
      </c>
      <c r="C28" s="2" t="s">
        <v>365</v>
      </c>
      <c r="D28" s="2">
        <v>17</v>
      </c>
      <c r="E28" s="2">
        <v>17</v>
      </c>
      <c r="F28" s="2">
        <v>7.39</v>
      </c>
      <c r="G28" s="2" t="s">
        <v>366</v>
      </c>
      <c r="H28" s="2">
        <v>43</v>
      </c>
      <c r="I28" s="2">
        <v>8</v>
      </c>
      <c r="J28" s="2">
        <v>9.4</v>
      </c>
      <c r="K28" s="2" t="s">
        <v>367</v>
      </c>
      <c r="L28" s="2" t="s">
        <v>368</v>
      </c>
      <c r="M28" s="2" t="s">
        <v>369</v>
      </c>
      <c r="N28" s="2">
        <v>14</v>
      </c>
      <c r="O28" s="2" t="s">
        <v>370</v>
      </c>
      <c r="P28" s="2" t="s">
        <v>371</v>
      </c>
      <c r="Q28" s="2" t="s">
        <v>372</v>
      </c>
      <c r="R28" s="2" t="s">
        <v>373</v>
      </c>
      <c r="S28" s="2" t="s">
        <v>374</v>
      </c>
      <c r="T28" s="2" t="s">
        <v>145</v>
      </c>
      <c r="U28" s="2" t="s">
        <v>169</v>
      </c>
      <c r="V28" s="2" t="s">
        <v>364</v>
      </c>
    </row>
    <row r="29" spans="1:22">
      <c r="A29" s="2" t="s">
        <v>375</v>
      </c>
      <c r="B29" s="2" t="s">
        <v>1356</v>
      </c>
      <c r="C29" s="2" t="s">
        <v>377</v>
      </c>
      <c r="D29" s="2">
        <v>16</v>
      </c>
      <c r="E29" s="2">
        <v>32</v>
      </c>
      <c r="F29" s="2">
        <v>31.86</v>
      </c>
      <c r="G29" s="2" t="s">
        <v>378</v>
      </c>
      <c r="H29" s="2">
        <v>-13</v>
      </c>
      <c r="I29" s="2">
        <v>-3</v>
      </c>
      <c r="J29" s="2">
        <v>-13.6</v>
      </c>
      <c r="K29" s="2" t="s">
        <v>379</v>
      </c>
      <c r="L29" s="2" t="s">
        <v>299</v>
      </c>
      <c r="M29" s="2" t="s">
        <v>380</v>
      </c>
      <c r="N29" s="2">
        <v>10</v>
      </c>
      <c r="O29" s="2" t="s">
        <v>381</v>
      </c>
      <c r="P29" s="2" t="s">
        <v>211</v>
      </c>
      <c r="Q29" s="2" t="s">
        <v>382</v>
      </c>
      <c r="R29" s="2" t="s">
        <v>383</v>
      </c>
      <c r="S29" s="2" t="s">
        <v>384</v>
      </c>
      <c r="T29" s="2"/>
      <c r="U29" s="2" t="s">
        <v>252</v>
      </c>
      <c r="V29" s="2" t="s">
        <v>376</v>
      </c>
    </row>
    <row r="30" spans="1:22">
      <c r="A30" s="2" t="s">
        <v>394</v>
      </c>
      <c r="B30" s="2" t="s">
        <v>1356</v>
      </c>
      <c r="C30" s="2" t="s">
        <v>397</v>
      </c>
      <c r="D30" s="2">
        <v>0</v>
      </c>
      <c r="E30" s="2">
        <v>52</v>
      </c>
      <c r="F30" s="2">
        <v>45.24</v>
      </c>
      <c r="G30" s="2" t="s">
        <v>398</v>
      </c>
      <c r="H30" s="2">
        <v>-26</v>
      </c>
      <c r="I30" s="2">
        <v>-34</v>
      </c>
      <c r="J30" s="2">
        <v>-57.4</v>
      </c>
      <c r="K30" s="2" t="s">
        <v>399</v>
      </c>
      <c r="L30" s="2" t="s">
        <v>400</v>
      </c>
      <c r="M30" s="2" t="s">
        <v>401</v>
      </c>
      <c r="N30" s="2">
        <v>13.8</v>
      </c>
      <c r="O30" s="2" t="s">
        <v>402</v>
      </c>
      <c r="P30" s="2"/>
      <c r="Q30" s="2" t="s">
        <v>140</v>
      </c>
      <c r="R30" s="2" t="s">
        <v>403</v>
      </c>
      <c r="S30" s="2" t="s">
        <v>404</v>
      </c>
      <c r="T30" s="2" t="s">
        <v>396</v>
      </c>
      <c r="U30" s="2" t="s">
        <v>252</v>
      </c>
      <c r="V30" s="2" t="s">
        <v>395</v>
      </c>
    </row>
    <row r="31" spans="1:22">
      <c r="A31" s="2" t="s">
        <v>405</v>
      </c>
      <c r="B31" s="2" t="s">
        <v>1354</v>
      </c>
      <c r="C31" s="2" t="s">
        <v>407</v>
      </c>
      <c r="D31" s="2">
        <v>1</v>
      </c>
      <c r="E31" s="2">
        <v>3</v>
      </c>
      <c r="F31" s="2">
        <v>14.26</v>
      </c>
      <c r="G31" s="2" t="s">
        <v>408</v>
      </c>
      <c r="H31" s="2">
        <v>-70</v>
      </c>
      <c r="I31" s="2">
        <v>-50</v>
      </c>
      <c r="J31" s="2">
        <v>-55.6</v>
      </c>
      <c r="K31" s="2" t="s">
        <v>409</v>
      </c>
      <c r="L31" s="2" t="s">
        <v>368</v>
      </c>
      <c r="M31" s="2" t="s">
        <v>410</v>
      </c>
      <c r="N31" s="2">
        <v>12.9</v>
      </c>
      <c r="O31" s="2"/>
      <c r="P31" s="2"/>
      <c r="Q31" s="2" t="s">
        <v>411</v>
      </c>
      <c r="R31" s="2" t="s">
        <v>412</v>
      </c>
      <c r="S31" s="2" t="s">
        <v>413</v>
      </c>
      <c r="T31" s="2" t="s">
        <v>42</v>
      </c>
      <c r="U31" s="2" t="s">
        <v>41</v>
      </c>
      <c r="V31" s="2" t="s">
        <v>406</v>
      </c>
    </row>
    <row r="32" spans="1:22">
      <c r="A32" s="2" t="s">
        <v>414</v>
      </c>
      <c r="B32" s="2" t="s">
        <v>1355</v>
      </c>
      <c r="C32" s="2" t="s">
        <v>417</v>
      </c>
      <c r="D32" s="2">
        <v>3</v>
      </c>
      <c r="E32" s="2">
        <v>12</v>
      </c>
      <c r="F32" s="2">
        <v>16.21</v>
      </c>
      <c r="G32" s="2" t="s">
        <v>418</v>
      </c>
      <c r="H32" s="2">
        <v>-55</v>
      </c>
      <c r="I32" s="2">
        <v>-12</v>
      </c>
      <c r="J32" s="2">
        <v>-58.4</v>
      </c>
      <c r="K32" s="2" t="s">
        <v>419</v>
      </c>
      <c r="L32" s="2" t="s">
        <v>420</v>
      </c>
      <c r="M32" s="2" t="s">
        <v>410</v>
      </c>
      <c r="N32" s="2">
        <v>12.9</v>
      </c>
      <c r="O32" s="2" t="s">
        <v>421</v>
      </c>
      <c r="P32" s="2"/>
      <c r="Q32" s="2" t="s">
        <v>422</v>
      </c>
      <c r="R32" s="2" t="s">
        <v>423</v>
      </c>
      <c r="S32" s="2" t="s">
        <v>424</v>
      </c>
      <c r="T32" s="2" t="s">
        <v>416</v>
      </c>
      <c r="U32" s="2" t="s">
        <v>55</v>
      </c>
      <c r="V32" s="2" t="s">
        <v>415</v>
      </c>
    </row>
    <row r="33" spans="1:22">
      <c r="A33" s="2" t="s">
        <v>425</v>
      </c>
      <c r="B33" s="2" t="s">
        <v>1356</v>
      </c>
      <c r="C33" s="2" t="s">
        <v>428</v>
      </c>
      <c r="D33" s="2">
        <v>5</v>
      </c>
      <c r="E33" s="2">
        <v>14</v>
      </c>
      <c r="F33" s="2">
        <v>6.76</v>
      </c>
      <c r="G33" s="2" t="s">
        <v>429</v>
      </c>
      <c r="H33" s="2">
        <v>-40</v>
      </c>
      <c r="I33" s="2">
        <v>-2</v>
      </c>
      <c r="J33" s="2">
        <v>-47.6</v>
      </c>
      <c r="K33" s="2" t="s">
        <v>430</v>
      </c>
      <c r="L33" s="2" t="s">
        <v>356</v>
      </c>
      <c r="M33" s="2" t="s">
        <v>431</v>
      </c>
      <c r="N33" s="2">
        <v>11</v>
      </c>
      <c r="O33" s="2" t="s">
        <v>210</v>
      </c>
      <c r="P33" s="2"/>
      <c r="Q33" s="2" t="s">
        <v>432</v>
      </c>
      <c r="R33" s="2" t="s">
        <v>433</v>
      </c>
      <c r="S33" s="2" t="s">
        <v>434</v>
      </c>
      <c r="T33" s="2" t="s">
        <v>427</v>
      </c>
      <c r="U33" s="2" t="s">
        <v>55</v>
      </c>
      <c r="V33" s="2" t="s">
        <v>426</v>
      </c>
    </row>
    <row r="34" spans="1:22">
      <c r="A34" s="2" t="s">
        <v>435</v>
      </c>
      <c r="B34" s="2" t="s">
        <v>1356</v>
      </c>
      <c r="C34" s="2" t="s">
        <v>438</v>
      </c>
      <c r="D34" s="2">
        <v>6</v>
      </c>
      <c r="E34" s="2">
        <v>48</v>
      </c>
      <c r="F34" s="2">
        <v>59.4</v>
      </c>
      <c r="G34" s="2" t="s">
        <v>439</v>
      </c>
      <c r="H34" s="2">
        <v>-36</v>
      </c>
      <c r="I34" s="2">
        <v>0</v>
      </c>
      <c r="J34" s="2">
        <v>-19</v>
      </c>
      <c r="K34" s="2" t="s">
        <v>440</v>
      </c>
      <c r="L34" s="2" t="s">
        <v>323</v>
      </c>
      <c r="M34" s="2"/>
      <c r="N34" s="2"/>
      <c r="O34" s="2"/>
      <c r="P34" s="2"/>
      <c r="Q34" s="2" t="s">
        <v>441</v>
      </c>
      <c r="R34" s="2" t="s">
        <v>442</v>
      </c>
      <c r="S34" s="2" t="s">
        <v>443</v>
      </c>
      <c r="T34" s="2" t="s">
        <v>437</v>
      </c>
      <c r="U34" s="2" t="s">
        <v>69</v>
      </c>
      <c r="V34" s="2" t="s">
        <v>436</v>
      </c>
    </row>
    <row r="35" spans="1:22">
      <c r="A35" s="2" t="s">
        <v>444</v>
      </c>
      <c r="B35" s="2" t="s">
        <v>1356</v>
      </c>
      <c r="C35" s="2" t="s">
        <v>447</v>
      </c>
      <c r="D35" s="2">
        <v>7</v>
      </c>
      <c r="E35" s="2">
        <v>38</v>
      </c>
      <c r="F35" s="2">
        <v>8.51</v>
      </c>
      <c r="G35" s="2" t="s">
        <v>448</v>
      </c>
      <c r="H35" s="2">
        <v>38</v>
      </c>
      <c r="I35" s="2">
        <v>52</v>
      </c>
      <c r="J35" s="2">
        <v>54.9</v>
      </c>
      <c r="K35" s="2" t="s">
        <v>449</v>
      </c>
      <c r="L35" s="2" t="s">
        <v>450</v>
      </c>
      <c r="M35" s="2" t="s">
        <v>451</v>
      </c>
      <c r="N35" s="2">
        <v>6</v>
      </c>
      <c r="O35" s="2" t="s">
        <v>452</v>
      </c>
      <c r="P35" s="2" t="s">
        <v>453</v>
      </c>
      <c r="Q35" s="2" t="s">
        <v>454</v>
      </c>
      <c r="R35" s="2" t="s">
        <v>248</v>
      </c>
      <c r="S35" s="2" t="s">
        <v>455</v>
      </c>
      <c r="T35" s="2" t="s">
        <v>446</v>
      </c>
      <c r="U35" s="2" t="s">
        <v>122</v>
      </c>
      <c r="V35" s="2" t="s">
        <v>445</v>
      </c>
    </row>
    <row r="36" spans="1:22">
      <c r="A36" s="2" t="s">
        <v>456</v>
      </c>
      <c r="B36" s="2" t="s">
        <v>1354</v>
      </c>
      <c r="C36" s="2" t="s">
        <v>459</v>
      </c>
      <c r="D36" s="2">
        <v>9</v>
      </c>
      <c r="E36" s="2">
        <v>12</v>
      </c>
      <c r="F36" s="2">
        <v>3.1</v>
      </c>
      <c r="G36" s="2" t="s">
        <v>460</v>
      </c>
      <c r="H36" s="2">
        <v>-64</v>
      </c>
      <c r="I36" s="2">
        <v>-51</v>
      </c>
      <c r="J36" s="2">
        <v>-48.6</v>
      </c>
      <c r="K36" s="2" t="s">
        <v>461</v>
      </c>
      <c r="L36" s="2" t="s">
        <v>174</v>
      </c>
      <c r="M36" s="2" t="s">
        <v>462</v>
      </c>
      <c r="N36" s="2">
        <v>13.8</v>
      </c>
      <c r="O36" s="2" t="s">
        <v>463</v>
      </c>
      <c r="P36" s="2"/>
      <c r="Q36" s="2" t="s">
        <v>140</v>
      </c>
      <c r="R36" s="2" t="s">
        <v>464</v>
      </c>
      <c r="S36" s="2" t="s">
        <v>465</v>
      </c>
      <c r="T36" s="2" t="s">
        <v>458</v>
      </c>
      <c r="U36" s="2" t="s">
        <v>331</v>
      </c>
      <c r="V36" s="2" t="s">
        <v>457</v>
      </c>
    </row>
    <row r="37" spans="1:22">
      <c r="A37" s="2" t="s">
        <v>466</v>
      </c>
      <c r="B37" s="2" t="s">
        <v>1356</v>
      </c>
      <c r="C37" s="2" t="s">
        <v>469</v>
      </c>
      <c r="D37" s="2">
        <v>10</v>
      </c>
      <c r="E37" s="2">
        <v>17</v>
      </c>
      <c r="F37" s="2">
        <v>36.82</v>
      </c>
      <c r="G37" s="2" t="s">
        <v>470</v>
      </c>
      <c r="H37" s="2">
        <v>-46</v>
      </c>
      <c r="I37" s="2">
        <v>-24</v>
      </c>
      <c r="J37" s="2">
        <v>-44.9</v>
      </c>
      <c r="K37" s="2" t="s">
        <v>471</v>
      </c>
      <c r="L37" s="2" t="s">
        <v>472</v>
      </c>
      <c r="M37" s="2" t="s">
        <v>473</v>
      </c>
      <c r="N37" s="2">
        <v>18.2</v>
      </c>
      <c r="O37" s="2" t="s">
        <v>474</v>
      </c>
      <c r="P37" s="2" t="s">
        <v>475</v>
      </c>
      <c r="Q37" s="2" t="s">
        <v>476</v>
      </c>
      <c r="R37" s="2" t="s">
        <v>477</v>
      </c>
      <c r="S37" s="2" t="s">
        <v>478</v>
      </c>
      <c r="T37" s="2" t="s">
        <v>468</v>
      </c>
      <c r="U37" s="2" t="s">
        <v>252</v>
      </c>
      <c r="V37" s="2" t="s">
        <v>467</v>
      </c>
    </row>
    <row r="38" spans="1:22">
      <c r="A38" s="2" t="s">
        <v>479</v>
      </c>
      <c r="B38" s="2" t="s">
        <v>1357</v>
      </c>
      <c r="C38" s="2" t="s">
        <v>481</v>
      </c>
      <c r="D38" s="2">
        <v>12</v>
      </c>
      <c r="E38" s="2">
        <v>10</v>
      </c>
      <c r="F38" s="2">
        <v>6.149</v>
      </c>
      <c r="G38" s="2" t="s">
        <v>482</v>
      </c>
      <c r="H38" s="2">
        <v>18</v>
      </c>
      <c r="I38" s="2">
        <v>32</v>
      </c>
      <c r="J38" s="2">
        <v>31.78</v>
      </c>
      <c r="K38" s="2" t="s">
        <v>483</v>
      </c>
      <c r="L38" s="2" t="s">
        <v>484</v>
      </c>
      <c r="M38" s="2" t="s">
        <v>485</v>
      </c>
      <c r="N38" s="2">
        <v>1.73</v>
      </c>
      <c r="O38" s="2" t="s">
        <v>486</v>
      </c>
      <c r="P38" s="2"/>
      <c r="Q38" s="2" t="s">
        <v>487</v>
      </c>
      <c r="R38" s="2" t="s">
        <v>488</v>
      </c>
      <c r="S38" s="2" t="s">
        <v>489</v>
      </c>
      <c r="T38" s="2" t="s">
        <v>228</v>
      </c>
      <c r="U38" s="2" t="s">
        <v>83</v>
      </c>
      <c r="V38" s="2" t="s">
        <v>480</v>
      </c>
    </row>
    <row r="39" spans="1:22">
      <c r="A39" s="2" t="s">
        <v>490</v>
      </c>
      <c r="B39" s="2" t="s">
        <v>1354</v>
      </c>
      <c r="C39" s="2" t="s">
        <v>494</v>
      </c>
      <c r="D39" s="2">
        <v>12</v>
      </c>
      <c r="E39" s="2">
        <v>25</v>
      </c>
      <c r="F39" s="2">
        <v>45.43</v>
      </c>
      <c r="G39" s="2" t="s">
        <v>495</v>
      </c>
      <c r="H39" s="2">
        <v>-72</v>
      </c>
      <c r="I39" s="2">
        <v>-39</v>
      </c>
      <c r="J39" s="2">
        <v>-32.700000000000003</v>
      </c>
      <c r="K39" s="2" t="s">
        <v>496</v>
      </c>
      <c r="L39" s="2" t="s">
        <v>497</v>
      </c>
      <c r="M39" s="2" t="s">
        <v>498</v>
      </c>
      <c r="N39" s="2">
        <v>18</v>
      </c>
      <c r="O39" s="2" t="s">
        <v>499</v>
      </c>
      <c r="P39" s="2" t="s">
        <v>500</v>
      </c>
      <c r="Q39" s="2" t="s">
        <v>501</v>
      </c>
      <c r="R39" s="2" t="s">
        <v>502</v>
      </c>
      <c r="S39" s="2" t="s">
        <v>503</v>
      </c>
      <c r="T39" s="2" t="s">
        <v>493</v>
      </c>
      <c r="U39" s="2" t="s">
        <v>492</v>
      </c>
      <c r="V39" s="2" t="s">
        <v>491</v>
      </c>
    </row>
    <row r="40" spans="1:22">
      <c r="A40" s="2" t="s">
        <v>504</v>
      </c>
      <c r="B40" s="2" t="s">
        <v>1354</v>
      </c>
      <c r="C40" s="2" t="s">
        <v>506</v>
      </c>
      <c r="D40" s="2">
        <v>12</v>
      </c>
      <c r="E40" s="2">
        <v>59</v>
      </c>
      <c r="F40" s="2">
        <v>33.92</v>
      </c>
      <c r="G40" s="2" t="s">
        <v>507</v>
      </c>
      <c r="H40" s="2">
        <v>-70</v>
      </c>
      <c r="I40" s="2">
        <v>-52</v>
      </c>
      <c r="J40" s="2">
        <v>-35.4</v>
      </c>
      <c r="K40" s="2" t="s">
        <v>508</v>
      </c>
      <c r="L40" s="2" t="s">
        <v>509</v>
      </c>
      <c r="M40" s="2" t="s">
        <v>510</v>
      </c>
      <c r="N40" s="2">
        <v>13.5</v>
      </c>
      <c r="O40" s="2" t="s">
        <v>511</v>
      </c>
      <c r="P40" s="2" t="s">
        <v>260</v>
      </c>
      <c r="Q40" s="2" t="s">
        <v>512</v>
      </c>
      <c r="R40" s="2" t="s">
        <v>502</v>
      </c>
      <c r="S40" s="2" t="s">
        <v>513</v>
      </c>
      <c r="T40" s="2" t="s">
        <v>493</v>
      </c>
      <c r="U40" s="2" t="s">
        <v>27</v>
      </c>
      <c r="V40" s="2" t="s">
        <v>505</v>
      </c>
    </row>
    <row r="41" spans="1:22">
      <c r="A41" s="2" t="s">
        <v>514</v>
      </c>
      <c r="B41" s="2" t="s">
        <v>1356</v>
      </c>
      <c r="C41" s="2" t="s">
        <v>516</v>
      </c>
      <c r="D41" s="2">
        <v>13</v>
      </c>
      <c r="E41" s="2">
        <v>16</v>
      </c>
      <c r="F41" s="2">
        <v>27.09</v>
      </c>
      <c r="G41" s="2" t="s">
        <v>517</v>
      </c>
      <c r="H41" s="2">
        <v>17</v>
      </c>
      <c r="I41" s="2">
        <v>42</v>
      </c>
      <c r="J41" s="2">
        <v>0.9</v>
      </c>
      <c r="K41" s="2" t="s">
        <v>518</v>
      </c>
      <c r="L41" s="2" t="s">
        <v>519</v>
      </c>
      <c r="M41" s="2" t="s">
        <v>520</v>
      </c>
      <c r="N41" s="2">
        <v>10.5</v>
      </c>
      <c r="O41" s="2"/>
      <c r="P41" s="2"/>
      <c r="Q41" s="2" t="s">
        <v>521</v>
      </c>
      <c r="R41" s="2" t="s">
        <v>522</v>
      </c>
      <c r="S41" s="2" t="s">
        <v>523</v>
      </c>
      <c r="T41" s="2" t="s">
        <v>228</v>
      </c>
      <c r="U41" s="2" t="s">
        <v>239</v>
      </c>
      <c r="V41" s="2" t="s">
        <v>515</v>
      </c>
    </row>
    <row r="42" spans="1:22">
      <c r="A42" s="2" t="s">
        <v>524</v>
      </c>
      <c r="B42" s="2" t="s">
        <v>1357</v>
      </c>
      <c r="C42" s="2" t="s">
        <v>526</v>
      </c>
      <c r="D42" s="2">
        <v>13</v>
      </c>
      <c r="E42" s="2">
        <v>46</v>
      </c>
      <c r="F42" s="2">
        <v>26.81</v>
      </c>
      <c r="G42" s="2" t="s">
        <v>527</v>
      </c>
      <c r="H42" s="2">
        <v>-51</v>
      </c>
      <c r="I42" s="2">
        <v>-22</v>
      </c>
      <c r="J42" s="2">
        <v>-27.3</v>
      </c>
      <c r="K42" s="2" t="s">
        <v>528</v>
      </c>
      <c r="L42" s="2" t="s">
        <v>161</v>
      </c>
      <c r="M42" s="2" t="s">
        <v>529</v>
      </c>
      <c r="N42" s="2">
        <v>4</v>
      </c>
      <c r="O42" s="2" t="s">
        <v>530</v>
      </c>
      <c r="P42" s="2"/>
      <c r="Q42" s="2" t="s">
        <v>531</v>
      </c>
      <c r="R42" s="2" t="s">
        <v>502</v>
      </c>
      <c r="S42" s="2" t="s">
        <v>532</v>
      </c>
      <c r="T42" s="2" t="s">
        <v>28</v>
      </c>
      <c r="U42" s="2" t="s">
        <v>96</v>
      </c>
      <c r="V42" s="2" t="s">
        <v>525</v>
      </c>
    </row>
    <row r="43" spans="1:22">
      <c r="A43" s="2" t="s">
        <v>533</v>
      </c>
      <c r="B43" s="2" t="s">
        <v>1356</v>
      </c>
      <c r="C43" s="2" t="s">
        <v>536</v>
      </c>
      <c r="D43" s="2">
        <v>14</v>
      </c>
      <c r="E43" s="2">
        <v>5</v>
      </c>
      <c r="F43" s="2">
        <v>27.29</v>
      </c>
      <c r="G43" s="2" t="s">
        <v>537</v>
      </c>
      <c r="H43" s="2">
        <v>28</v>
      </c>
      <c r="I43" s="2">
        <v>32</v>
      </c>
      <c r="J43" s="2">
        <v>4</v>
      </c>
      <c r="K43" s="2" t="s">
        <v>538</v>
      </c>
      <c r="L43" s="2" t="s">
        <v>539</v>
      </c>
      <c r="M43" s="2" t="s">
        <v>540</v>
      </c>
      <c r="N43" s="2">
        <v>11</v>
      </c>
      <c r="O43" s="2" t="s">
        <v>301</v>
      </c>
      <c r="P43" s="2"/>
      <c r="Q43" s="2" t="s">
        <v>541</v>
      </c>
      <c r="R43" s="2" t="s">
        <v>542</v>
      </c>
      <c r="S43" s="2" t="s">
        <v>543</v>
      </c>
      <c r="T43" s="2" t="s">
        <v>535</v>
      </c>
      <c r="U43" s="2" t="s">
        <v>492</v>
      </c>
      <c r="V43" s="2" t="s">
        <v>534</v>
      </c>
    </row>
    <row r="44" spans="1:22">
      <c r="A44" s="2" t="s">
        <v>553</v>
      </c>
      <c r="B44" s="2" t="s">
        <v>1356</v>
      </c>
      <c r="C44" s="2" t="s">
        <v>555</v>
      </c>
      <c r="D44" s="2">
        <v>14</v>
      </c>
      <c r="E44" s="2">
        <v>39</v>
      </c>
      <c r="F44" s="2">
        <v>36.5</v>
      </c>
      <c r="G44" s="2" t="s">
        <v>556</v>
      </c>
      <c r="H44" s="2">
        <v>-26</v>
      </c>
      <c r="I44" s="2">
        <v>-32</v>
      </c>
      <c r="J44" s="2">
        <v>-18</v>
      </c>
      <c r="K44" s="2" t="s">
        <v>557</v>
      </c>
      <c r="L44" s="2" t="s">
        <v>558</v>
      </c>
      <c r="M44" s="2" t="s">
        <v>559</v>
      </c>
      <c r="N44" s="2">
        <v>3.6</v>
      </c>
      <c r="O44" s="2"/>
      <c r="P44" s="2"/>
      <c r="Q44" s="2" t="s">
        <v>560</v>
      </c>
      <c r="R44" s="2" t="s">
        <v>561</v>
      </c>
      <c r="S44" s="2" t="s">
        <v>562</v>
      </c>
      <c r="T44" s="2" t="s">
        <v>276</v>
      </c>
      <c r="U44" s="2" t="s">
        <v>122</v>
      </c>
      <c r="V44" s="2" t="s">
        <v>554</v>
      </c>
    </row>
    <row r="45" spans="1:22">
      <c r="A45" s="2" t="s">
        <v>563</v>
      </c>
      <c r="B45" s="2" t="s">
        <v>1356</v>
      </c>
      <c r="C45" s="2" t="s">
        <v>566</v>
      </c>
      <c r="D45" s="2">
        <v>15</v>
      </c>
      <c r="E45" s="2">
        <v>3</v>
      </c>
      <c r="F45" s="2">
        <v>58.6</v>
      </c>
      <c r="G45" s="2" t="s">
        <v>567</v>
      </c>
      <c r="H45" s="2">
        <v>-33</v>
      </c>
      <c r="I45" s="2">
        <v>-4</v>
      </c>
      <c r="J45" s="2">
        <v>-7</v>
      </c>
      <c r="K45" s="2" t="s">
        <v>568</v>
      </c>
      <c r="L45" s="2" t="s">
        <v>569</v>
      </c>
      <c r="M45" s="2" t="s">
        <v>570</v>
      </c>
      <c r="N45" s="2">
        <v>6.2</v>
      </c>
      <c r="O45" s="2"/>
      <c r="P45" s="2"/>
      <c r="Q45" s="2" t="s">
        <v>571</v>
      </c>
      <c r="R45" s="2" t="s">
        <v>303</v>
      </c>
      <c r="S45" s="2" t="s">
        <v>572</v>
      </c>
      <c r="T45" s="2" t="s">
        <v>565</v>
      </c>
      <c r="U45" s="2"/>
      <c r="V45" s="2" t="s">
        <v>564</v>
      </c>
    </row>
    <row r="46" spans="1:22">
      <c r="A46" s="2" t="s">
        <v>592</v>
      </c>
      <c r="B46" s="2" t="s">
        <v>1357</v>
      </c>
      <c r="C46" s="2" t="s">
        <v>594</v>
      </c>
      <c r="D46" s="2">
        <v>15</v>
      </c>
      <c r="E46" s="2">
        <v>46</v>
      </c>
      <c r="F46" s="2">
        <v>3</v>
      </c>
      <c r="G46" s="2" t="s">
        <v>595</v>
      </c>
      <c r="H46" s="2">
        <v>-37</v>
      </c>
      <c r="I46" s="2">
        <v>-47</v>
      </c>
      <c r="J46" s="2">
        <v>-11.1</v>
      </c>
      <c r="K46" s="2" t="s">
        <v>73</v>
      </c>
      <c r="L46" s="2" t="s">
        <v>596</v>
      </c>
      <c r="M46" s="2" t="s">
        <v>597</v>
      </c>
      <c r="N46" s="2">
        <v>5</v>
      </c>
      <c r="O46" s="2" t="s">
        <v>598</v>
      </c>
      <c r="P46" s="2"/>
      <c r="Q46" s="2" t="s">
        <v>36</v>
      </c>
      <c r="R46" s="2" t="s">
        <v>599</v>
      </c>
      <c r="S46" s="2" t="s">
        <v>600</v>
      </c>
      <c r="T46" s="2" t="s">
        <v>565</v>
      </c>
      <c r="U46" s="2" t="s">
        <v>122</v>
      </c>
      <c r="V46" s="2" t="s">
        <v>593</v>
      </c>
    </row>
    <row r="47" spans="1:22">
      <c r="A47" s="2" t="s">
        <v>601</v>
      </c>
      <c r="B47" s="3" t="s">
        <v>1354</v>
      </c>
      <c r="C47" s="2" t="s">
        <v>603</v>
      </c>
      <c r="D47" s="2">
        <v>16</v>
      </c>
      <c r="E47" s="2">
        <v>25</v>
      </c>
      <c r="F47" s="2">
        <v>48.12</v>
      </c>
      <c r="G47" s="2" t="s">
        <v>604</v>
      </c>
      <c r="H47" s="2">
        <v>-72</v>
      </c>
      <c r="I47" s="2">
        <v>-12</v>
      </c>
      <c r="J47" s="2">
        <v>-7.9</v>
      </c>
      <c r="K47" s="2"/>
      <c r="L47" s="2" t="s">
        <v>605</v>
      </c>
      <c r="M47" s="2" t="s">
        <v>606</v>
      </c>
      <c r="N47" s="2">
        <v>10.7</v>
      </c>
      <c r="O47" s="2"/>
      <c r="P47" s="2"/>
      <c r="Q47" s="2" t="s">
        <v>607</v>
      </c>
      <c r="R47" s="2" t="s">
        <v>502</v>
      </c>
      <c r="S47" s="2" t="s">
        <v>608</v>
      </c>
      <c r="T47" s="2" t="s">
        <v>387</v>
      </c>
      <c r="U47" s="2" t="s">
        <v>252</v>
      </c>
      <c r="V47" s="2" t="s">
        <v>602</v>
      </c>
    </row>
    <row r="48" spans="1:22">
      <c r="A48" s="2" t="s">
        <v>640</v>
      </c>
      <c r="B48" s="2" t="s">
        <v>1356</v>
      </c>
      <c r="C48" s="2" t="s">
        <v>642</v>
      </c>
      <c r="D48" s="2">
        <v>17</v>
      </c>
      <c r="E48" s="2">
        <v>4</v>
      </c>
      <c r="F48" s="2">
        <v>28.747</v>
      </c>
      <c r="G48" s="2" t="s">
        <v>643</v>
      </c>
      <c r="H48" s="2">
        <v>-24</v>
      </c>
      <c r="I48" s="2">
        <v>-45</v>
      </c>
      <c r="J48" s="2">
        <v>-51.22</v>
      </c>
      <c r="K48" s="2" t="s">
        <v>644</v>
      </c>
      <c r="L48" s="2" t="s">
        <v>645</v>
      </c>
      <c r="M48" s="2" t="s">
        <v>646</v>
      </c>
      <c r="N48" s="2">
        <v>6.2</v>
      </c>
      <c r="O48" s="2"/>
      <c r="P48" s="2"/>
      <c r="Q48" s="2" t="s">
        <v>647</v>
      </c>
      <c r="R48" s="2" t="s">
        <v>648</v>
      </c>
      <c r="S48" s="2" t="s">
        <v>649</v>
      </c>
      <c r="T48" s="2" t="s">
        <v>109</v>
      </c>
      <c r="U48" s="2" t="s">
        <v>83</v>
      </c>
      <c r="V48" s="2" t="s">
        <v>641</v>
      </c>
    </row>
    <row r="49" spans="1:22">
      <c r="A49" s="2" t="s">
        <v>665</v>
      </c>
      <c r="B49" s="2" t="s">
        <v>1358</v>
      </c>
      <c r="C49" s="2" t="s">
        <v>667</v>
      </c>
      <c r="D49" s="2">
        <v>17</v>
      </c>
      <c r="E49" s="2">
        <v>14</v>
      </c>
      <c r="F49" s="2">
        <v>32.25</v>
      </c>
      <c r="G49" s="2" t="s">
        <v>668</v>
      </c>
      <c r="H49" s="2">
        <v>-29</v>
      </c>
      <c r="I49" s="2">
        <v>-27</v>
      </c>
      <c r="J49" s="2">
        <v>43.3</v>
      </c>
      <c r="K49" s="2" t="s">
        <v>669</v>
      </c>
      <c r="L49" s="2" t="s">
        <v>670</v>
      </c>
      <c r="M49" s="2" t="s">
        <v>671</v>
      </c>
      <c r="N49" s="2">
        <v>3.8</v>
      </c>
      <c r="O49" s="2"/>
      <c r="P49" s="2"/>
      <c r="Q49" s="2" t="s">
        <v>672</v>
      </c>
      <c r="R49" s="2" t="s">
        <v>673</v>
      </c>
      <c r="S49" s="2" t="s">
        <v>674</v>
      </c>
      <c r="T49" s="2" t="s">
        <v>109</v>
      </c>
      <c r="U49" s="2" t="s">
        <v>69</v>
      </c>
      <c r="V49" s="2" t="s">
        <v>666</v>
      </c>
    </row>
    <row r="50" spans="1:22">
      <c r="A50" s="2" t="s">
        <v>675</v>
      </c>
      <c r="B50" s="2" t="s">
        <v>1356</v>
      </c>
      <c r="C50" s="2" t="s">
        <v>677</v>
      </c>
      <c r="D50" s="2">
        <v>17</v>
      </c>
      <c r="E50" s="2">
        <v>16</v>
      </c>
      <c r="F50" s="2">
        <v>37.42</v>
      </c>
      <c r="G50" s="2" t="s">
        <v>678</v>
      </c>
      <c r="H50" s="2">
        <v>-28</v>
      </c>
      <c r="I50" s="2">
        <v>-8</v>
      </c>
      <c r="J50" s="2">
        <v>-24</v>
      </c>
      <c r="K50" s="2" t="s">
        <v>679</v>
      </c>
      <c r="L50" s="2" t="s">
        <v>670</v>
      </c>
      <c r="M50" s="2" t="s">
        <v>680</v>
      </c>
      <c r="N50" s="2">
        <v>4.9000000000000004</v>
      </c>
      <c r="O50" s="2"/>
      <c r="P50" s="2"/>
      <c r="Q50" s="2" t="s">
        <v>672</v>
      </c>
      <c r="R50" s="2" t="s">
        <v>681</v>
      </c>
      <c r="S50" s="2" t="s">
        <v>682</v>
      </c>
      <c r="T50" s="2" t="s">
        <v>109</v>
      </c>
      <c r="U50" s="2" t="s">
        <v>41</v>
      </c>
      <c r="V50" s="2" t="s">
        <v>676</v>
      </c>
    </row>
    <row r="51" spans="1:22">
      <c r="A51" s="2" t="s">
        <v>714</v>
      </c>
      <c r="B51" s="2" t="s">
        <v>1356</v>
      </c>
      <c r="C51" s="2" t="s">
        <v>718</v>
      </c>
      <c r="D51" s="2">
        <v>17</v>
      </c>
      <c r="E51" s="2">
        <v>25</v>
      </c>
      <c r="F51" s="2">
        <v>29.11</v>
      </c>
      <c r="G51" s="2" t="s">
        <v>719</v>
      </c>
      <c r="H51" s="2">
        <v>-48</v>
      </c>
      <c r="I51" s="2">
        <v>-25</v>
      </c>
      <c r="J51" s="2">
        <v>-19.8</v>
      </c>
      <c r="K51" s="2" t="s">
        <v>720</v>
      </c>
      <c r="L51" s="2" t="s">
        <v>721</v>
      </c>
      <c r="M51" s="2" t="s">
        <v>722</v>
      </c>
      <c r="N51" s="2">
        <v>7.1</v>
      </c>
      <c r="O51" s="2" t="s">
        <v>723</v>
      </c>
      <c r="P51" s="2"/>
      <c r="Q51" s="2" t="s">
        <v>724</v>
      </c>
      <c r="R51" s="2" t="s">
        <v>235</v>
      </c>
      <c r="S51" s="2" t="s">
        <v>725</v>
      </c>
      <c r="T51" s="2" t="s">
        <v>717</v>
      </c>
      <c r="U51" s="2" t="s">
        <v>716</v>
      </c>
      <c r="V51" s="2" t="s">
        <v>715</v>
      </c>
    </row>
    <row r="52" spans="1:22">
      <c r="A52" s="2" t="s">
        <v>726</v>
      </c>
      <c r="B52" s="2" t="s">
        <v>1355</v>
      </c>
      <c r="C52" s="2" t="s">
        <v>728</v>
      </c>
      <c r="D52" s="2">
        <v>17</v>
      </c>
      <c r="E52" s="2">
        <v>31</v>
      </c>
      <c r="F52" s="2">
        <v>54.99</v>
      </c>
      <c r="G52" s="2" t="s">
        <v>729</v>
      </c>
      <c r="H52" s="2">
        <v>-67</v>
      </c>
      <c r="I52" s="2">
        <v>-2</v>
      </c>
      <c r="J52" s="2">
        <v>-54</v>
      </c>
      <c r="K52" s="2" t="s">
        <v>730</v>
      </c>
      <c r="L52" s="2" t="s">
        <v>731</v>
      </c>
      <c r="M52" s="2" t="s">
        <v>732</v>
      </c>
      <c r="N52" s="2">
        <v>9</v>
      </c>
      <c r="O52" s="2"/>
      <c r="P52" s="2"/>
      <c r="Q52" s="2" t="s">
        <v>733</v>
      </c>
      <c r="R52" s="2" t="s">
        <v>542</v>
      </c>
      <c r="S52" s="2" t="s">
        <v>734</v>
      </c>
      <c r="T52" s="2" t="s">
        <v>717</v>
      </c>
      <c r="U52" s="2" t="s">
        <v>252</v>
      </c>
      <c r="V52" s="2" t="s">
        <v>727</v>
      </c>
    </row>
    <row r="53" spans="1:22">
      <c r="A53" s="2" t="s">
        <v>752</v>
      </c>
      <c r="B53" s="2" t="s">
        <v>1356</v>
      </c>
      <c r="C53" s="2" t="s">
        <v>754</v>
      </c>
      <c r="D53" s="2">
        <v>17</v>
      </c>
      <c r="E53" s="2">
        <v>36</v>
      </c>
      <c r="F53" s="2">
        <v>17.460999999999999</v>
      </c>
      <c r="G53" s="2" t="s">
        <v>755</v>
      </c>
      <c r="H53" s="2">
        <v>-44</v>
      </c>
      <c r="I53" s="2">
        <v>-44</v>
      </c>
      <c r="J53" s="2">
        <v>-8.34</v>
      </c>
      <c r="K53" s="2" t="s">
        <v>756</v>
      </c>
      <c r="L53" s="2" t="s">
        <v>184</v>
      </c>
      <c r="M53" s="2" t="s">
        <v>757</v>
      </c>
      <c r="N53" s="2">
        <v>10.4</v>
      </c>
      <c r="O53" s="2" t="s">
        <v>758</v>
      </c>
      <c r="P53" s="2"/>
      <c r="Q53" s="2" t="s">
        <v>698</v>
      </c>
      <c r="R53" s="2" t="s">
        <v>759</v>
      </c>
      <c r="S53" s="2"/>
      <c r="T53" s="2" t="s">
        <v>16</v>
      </c>
      <c r="U53" s="2" t="s">
        <v>41</v>
      </c>
      <c r="V53" s="2" t="s">
        <v>753</v>
      </c>
    </row>
    <row r="54" spans="1:22">
      <c r="A54" s="2" t="s">
        <v>760</v>
      </c>
      <c r="B54" s="2" t="s">
        <v>1356</v>
      </c>
      <c r="C54" s="2" t="s">
        <v>762</v>
      </c>
      <c r="D54" s="2">
        <v>17</v>
      </c>
      <c r="E54" s="2">
        <v>40</v>
      </c>
      <c r="F54" s="2">
        <v>42.09</v>
      </c>
      <c r="G54" s="2" t="s">
        <v>763</v>
      </c>
      <c r="H54" s="2">
        <v>-53</v>
      </c>
      <c r="I54" s="2">
        <v>-40</v>
      </c>
      <c r="J54" s="2">
        <v>-27.6</v>
      </c>
      <c r="K54" s="2" t="s">
        <v>764</v>
      </c>
      <c r="L54" s="2" t="s">
        <v>765</v>
      </c>
      <c r="M54" s="2" t="s">
        <v>766</v>
      </c>
      <c r="N54" s="2">
        <v>32</v>
      </c>
      <c r="O54" s="2" t="s">
        <v>767</v>
      </c>
      <c r="P54" s="2" t="s">
        <v>768</v>
      </c>
      <c r="Q54" s="2" t="s">
        <v>607</v>
      </c>
      <c r="R54" s="2" t="s">
        <v>769</v>
      </c>
      <c r="S54" s="2" t="s">
        <v>770</v>
      </c>
      <c r="T54" s="2" t="s">
        <v>717</v>
      </c>
      <c r="U54" s="2" t="s">
        <v>83</v>
      </c>
      <c r="V54" s="2" t="s">
        <v>761</v>
      </c>
    </row>
    <row r="55" spans="1:22">
      <c r="A55" s="2" t="s">
        <v>771</v>
      </c>
      <c r="B55" s="2" t="s">
        <v>1356</v>
      </c>
      <c r="C55" s="2" t="s">
        <v>773</v>
      </c>
      <c r="D55" s="2">
        <v>17</v>
      </c>
      <c r="E55" s="2">
        <v>38</v>
      </c>
      <c r="F55" s="2">
        <v>36.93</v>
      </c>
      <c r="G55" s="2" t="s">
        <v>774</v>
      </c>
      <c r="H55" s="2">
        <v>-23</v>
      </c>
      <c r="I55" s="2">
        <v>-54</v>
      </c>
      <c r="J55" s="2">
        <v>-31.5</v>
      </c>
      <c r="K55" s="2" t="s">
        <v>775</v>
      </c>
      <c r="L55" s="2" t="s">
        <v>776</v>
      </c>
      <c r="M55" s="2" t="s">
        <v>777</v>
      </c>
      <c r="N55" s="2">
        <v>4.8</v>
      </c>
      <c r="O55" s="2"/>
      <c r="P55" s="2"/>
      <c r="Q55" s="2" t="s">
        <v>778</v>
      </c>
      <c r="R55" s="2" t="s">
        <v>779</v>
      </c>
      <c r="S55" s="2" t="s">
        <v>780</v>
      </c>
      <c r="T55" s="2" t="s">
        <v>109</v>
      </c>
      <c r="U55" s="2"/>
      <c r="V55" s="2" t="s">
        <v>772</v>
      </c>
    </row>
    <row r="56" spans="1:22">
      <c r="A56" s="2" t="s">
        <v>781</v>
      </c>
      <c r="B56" s="2" t="s">
        <v>1356</v>
      </c>
      <c r="C56" s="2" t="s">
        <v>783</v>
      </c>
      <c r="D56" s="2">
        <v>17</v>
      </c>
      <c r="E56" s="2">
        <v>44</v>
      </c>
      <c r="F56" s="2">
        <v>54.71</v>
      </c>
      <c r="G56" s="2" t="s">
        <v>784</v>
      </c>
      <c r="H56" s="2">
        <v>3</v>
      </c>
      <c r="I56" s="2">
        <v>10</v>
      </c>
      <c r="J56" s="2">
        <v>12.5</v>
      </c>
      <c r="K56" s="2" t="s">
        <v>785</v>
      </c>
      <c r="L56" s="2" t="s">
        <v>786</v>
      </c>
      <c r="M56" s="2" t="s">
        <v>787</v>
      </c>
      <c r="N56" s="2">
        <v>4.2</v>
      </c>
      <c r="O56" s="2"/>
      <c r="P56" s="2"/>
      <c r="Q56" s="2" t="s">
        <v>788</v>
      </c>
      <c r="R56" s="2" t="s">
        <v>789</v>
      </c>
      <c r="S56" s="2" t="s">
        <v>790</v>
      </c>
      <c r="T56" s="2" t="s">
        <v>109</v>
      </c>
      <c r="U56" s="2" t="s">
        <v>83</v>
      </c>
      <c r="V56" s="2" t="s">
        <v>782</v>
      </c>
    </row>
    <row r="57" spans="1:22">
      <c r="A57" s="2" t="s">
        <v>791</v>
      </c>
      <c r="B57" s="2" t="s">
        <v>1356</v>
      </c>
      <c r="C57" s="2" t="s">
        <v>793</v>
      </c>
      <c r="D57" s="2">
        <v>17</v>
      </c>
      <c r="E57" s="2">
        <v>48</v>
      </c>
      <c r="F57" s="2">
        <v>52.67</v>
      </c>
      <c r="G57" s="2" t="s">
        <v>794</v>
      </c>
      <c r="H57" s="2">
        <v>-20</v>
      </c>
      <c r="I57" s="2">
        <v>-21</v>
      </c>
      <c r="J57" s="2">
        <v>-34.5</v>
      </c>
      <c r="K57" s="2" t="s">
        <v>795</v>
      </c>
      <c r="L57" s="2" t="s">
        <v>323</v>
      </c>
      <c r="M57" s="2" t="s">
        <v>796</v>
      </c>
      <c r="N57" s="2">
        <v>4.4000000000000004</v>
      </c>
      <c r="O57" s="2" t="s">
        <v>797</v>
      </c>
      <c r="P57" s="2"/>
      <c r="Q57" s="2" t="s">
        <v>798</v>
      </c>
      <c r="R57" s="2" t="s">
        <v>799</v>
      </c>
      <c r="S57" s="2" t="s">
        <v>800</v>
      </c>
      <c r="T57" s="2" t="s">
        <v>193</v>
      </c>
      <c r="U57" s="2" t="s">
        <v>96</v>
      </c>
      <c r="V57" s="2" t="s">
        <v>792</v>
      </c>
    </row>
    <row r="58" spans="1:22">
      <c r="A58" s="2" t="s">
        <v>801</v>
      </c>
      <c r="B58" s="2" t="s">
        <v>1356</v>
      </c>
      <c r="C58" s="2" t="s">
        <v>803</v>
      </c>
      <c r="D58" s="2">
        <v>17</v>
      </c>
      <c r="E58" s="2">
        <v>50</v>
      </c>
      <c r="F58" s="2">
        <v>13.06</v>
      </c>
      <c r="G58" s="2" t="s">
        <v>804</v>
      </c>
      <c r="H58" s="2">
        <v>-37</v>
      </c>
      <c r="I58" s="2">
        <v>-3</v>
      </c>
      <c r="J58" s="2">
        <v>-5.2</v>
      </c>
      <c r="K58" s="2" t="s">
        <v>805</v>
      </c>
      <c r="L58" s="2" t="s">
        <v>220</v>
      </c>
      <c r="M58" s="2" t="s">
        <v>806</v>
      </c>
      <c r="N58" s="2">
        <v>9.6</v>
      </c>
      <c r="O58" s="2" t="s">
        <v>807</v>
      </c>
      <c r="P58" s="2" t="s">
        <v>808</v>
      </c>
      <c r="Q58" s="2" t="s">
        <v>809</v>
      </c>
      <c r="R58" s="2" t="s">
        <v>810</v>
      </c>
      <c r="S58" s="2" t="s">
        <v>811</v>
      </c>
      <c r="T58" s="2" t="s">
        <v>16</v>
      </c>
      <c r="U58" s="2"/>
      <c r="V58" s="2" t="s">
        <v>802</v>
      </c>
    </row>
    <row r="59" spans="1:22">
      <c r="A59" s="2" t="s">
        <v>822</v>
      </c>
      <c r="B59" s="2" t="s">
        <v>1356</v>
      </c>
      <c r="C59" s="2" t="s">
        <v>824</v>
      </c>
      <c r="D59" s="2">
        <v>17</v>
      </c>
      <c r="E59" s="2">
        <v>59</v>
      </c>
      <c r="F59" s="2">
        <v>3.68</v>
      </c>
      <c r="G59" s="2" t="s">
        <v>825</v>
      </c>
      <c r="H59" s="2">
        <v>-44</v>
      </c>
      <c r="I59" s="2">
        <v>-15</v>
      </c>
      <c r="J59" s="2">
        <v>-57.4</v>
      </c>
      <c r="K59" s="2" t="s">
        <v>826</v>
      </c>
      <c r="L59" s="2"/>
      <c r="M59" s="2" t="s">
        <v>827</v>
      </c>
      <c r="N59" s="2">
        <v>5.6</v>
      </c>
      <c r="O59" s="2" t="s">
        <v>828</v>
      </c>
      <c r="P59" s="2"/>
      <c r="Q59" s="2" t="s">
        <v>724</v>
      </c>
      <c r="R59" s="2" t="s">
        <v>829</v>
      </c>
      <c r="S59" s="2"/>
      <c r="T59" s="2" t="s">
        <v>16</v>
      </c>
      <c r="U59" s="2" t="s">
        <v>492</v>
      </c>
      <c r="V59" s="2" t="s">
        <v>823</v>
      </c>
    </row>
    <row r="60" spans="1:22">
      <c r="A60" s="2" t="s">
        <v>830</v>
      </c>
      <c r="B60" s="2" t="s">
        <v>1356</v>
      </c>
      <c r="C60" s="2" t="s">
        <v>832</v>
      </c>
      <c r="D60" s="2">
        <v>18</v>
      </c>
      <c r="E60" s="2">
        <v>3</v>
      </c>
      <c r="F60" s="2">
        <v>34.1</v>
      </c>
      <c r="G60" s="2" t="s">
        <v>833</v>
      </c>
      <c r="H60" s="2">
        <v>-30</v>
      </c>
      <c r="I60" s="2">
        <v>-2</v>
      </c>
      <c r="J60" s="2">
        <v>-2.2999999999999998</v>
      </c>
      <c r="K60" s="2" t="s">
        <v>587</v>
      </c>
      <c r="L60" s="2" t="s">
        <v>257</v>
      </c>
      <c r="M60" s="2" t="s">
        <v>834</v>
      </c>
      <c r="N60" s="2">
        <v>16.399999999999999</v>
      </c>
      <c r="O60" s="2" t="s">
        <v>835</v>
      </c>
      <c r="P60" s="2"/>
      <c r="Q60" s="2" t="s">
        <v>78</v>
      </c>
      <c r="R60" s="2" t="s">
        <v>118</v>
      </c>
      <c r="S60" s="2" t="s">
        <v>836</v>
      </c>
      <c r="T60" s="2" t="s">
        <v>193</v>
      </c>
      <c r="U60" s="2"/>
      <c r="V60" s="2" t="s">
        <v>831</v>
      </c>
    </row>
    <row r="61" spans="1:22">
      <c r="A61" s="2" t="s">
        <v>872</v>
      </c>
      <c r="B61" s="2" t="s">
        <v>1356</v>
      </c>
      <c r="C61" s="2" t="s">
        <v>875</v>
      </c>
      <c r="D61" s="2">
        <v>18</v>
      </c>
      <c r="E61" s="2">
        <v>8</v>
      </c>
      <c r="F61" s="2">
        <v>2.36</v>
      </c>
      <c r="G61" s="2" t="s">
        <v>876</v>
      </c>
      <c r="H61" s="2">
        <v>-43</v>
      </c>
      <c r="I61" s="2">
        <v>-42</v>
      </c>
      <c r="J61" s="2">
        <v>-53.6</v>
      </c>
      <c r="K61" s="2" t="s">
        <v>877</v>
      </c>
      <c r="L61" s="2" t="s">
        <v>243</v>
      </c>
      <c r="M61" s="2" t="s">
        <v>269</v>
      </c>
      <c r="N61" s="2">
        <v>15</v>
      </c>
      <c r="O61" s="2" t="s">
        <v>878</v>
      </c>
      <c r="P61" s="2"/>
      <c r="Q61" s="2" t="s">
        <v>188</v>
      </c>
      <c r="R61" s="2" t="s">
        <v>224</v>
      </c>
      <c r="S61" s="2" t="s">
        <v>879</v>
      </c>
      <c r="T61" s="2" t="s">
        <v>874</v>
      </c>
      <c r="U61" s="2" t="s">
        <v>41</v>
      </c>
      <c r="V61" s="2" t="s">
        <v>873</v>
      </c>
    </row>
    <row r="62" spans="1:22">
      <c r="A62" s="2" t="s">
        <v>913</v>
      </c>
      <c r="B62" s="2" t="s">
        <v>1356</v>
      </c>
      <c r="C62" s="2" t="s">
        <v>916</v>
      </c>
      <c r="D62" s="2">
        <v>18</v>
      </c>
      <c r="E62" s="2">
        <v>18</v>
      </c>
      <c r="F62" s="2">
        <v>37.6</v>
      </c>
      <c r="G62" s="2" t="s">
        <v>917</v>
      </c>
      <c r="H62" s="2">
        <v>-52</v>
      </c>
      <c r="I62" s="2">
        <v>-12</v>
      </c>
      <c r="J62" s="2">
        <v>-56.8</v>
      </c>
      <c r="K62" s="2" t="s">
        <v>918</v>
      </c>
      <c r="L62" s="2"/>
      <c r="M62" s="2" t="s">
        <v>919</v>
      </c>
      <c r="N62" s="2">
        <v>7.9</v>
      </c>
      <c r="O62" s="2"/>
      <c r="P62" s="2"/>
      <c r="Q62" s="2" t="s">
        <v>188</v>
      </c>
      <c r="R62" s="2" t="s">
        <v>920</v>
      </c>
      <c r="S62" s="2"/>
      <c r="T62" s="2" t="s">
        <v>915</v>
      </c>
      <c r="U62" s="2"/>
      <c r="V62" s="2" t="s">
        <v>914</v>
      </c>
    </row>
    <row r="63" spans="1:22">
      <c r="A63" s="2" t="s">
        <v>946</v>
      </c>
      <c r="B63" s="2" t="s">
        <v>1356</v>
      </c>
      <c r="C63" s="2" t="s">
        <v>950</v>
      </c>
      <c r="D63" s="2">
        <v>18</v>
      </c>
      <c r="E63" s="2">
        <v>53</v>
      </c>
      <c r="F63" s="2">
        <v>4.32</v>
      </c>
      <c r="G63" s="2" t="s">
        <v>951</v>
      </c>
      <c r="H63" s="2">
        <v>-8</v>
      </c>
      <c r="I63" s="2">
        <v>-42</v>
      </c>
      <c r="J63" s="2">
        <v>-21.5</v>
      </c>
      <c r="K63" s="2" t="s">
        <v>952</v>
      </c>
      <c r="L63" s="2" t="s">
        <v>953</v>
      </c>
      <c r="M63" s="2" t="s">
        <v>313</v>
      </c>
      <c r="N63" s="2">
        <v>7.2</v>
      </c>
      <c r="O63" s="2" t="s">
        <v>954</v>
      </c>
      <c r="P63" s="2"/>
      <c r="Q63" s="2" t="s">
        <v>955</v>
      </c>
      <c r="R63" s="2" t="s">
        <v>956</v>
      </c>
      <c r="S63" s="2" t="s">
        <v>957</v>
      </c>
      <c r="T63" s="2" t="s">
        <v>949</v>
      </c>
      <c r="U63" s="2" t="s">
        <v>948</v>
      </c>
      <c r="V63" s="2" t="s">
        <v>947</v>
      </c>
    </row>
    <row r="64" spans="1:22">
      <c r="A64" s="2" t="s">
        <v>965</v>
      </c>
      <c r="B64" s="2" t="s">
        <v>1356</v>
      </c>
      <c r="C64" s="2" t="s">
        <v>967</v>
      </c>
      <c r="D64" s="2">
        <v>18</v>
      </c>
      <c r="E64" s="2">
        <v>59</v>
      </c>
      <c r="F64" s="2">
        <v>33.15</v>
      </c>
      <c r="G64" s="2" t="s">
        <v>968</v>
      </c>
      <c r="H64" s="2">
        <v>-36</v>
      </c>
      <c r="I64" s="2">
        <v>-37</v>
      </c>
      <c r="J64" s="2">
        <v>-56.1</v>
      </c>
      <c r="K64" s="2" t="s">
        <v>969</v>
      </c>
      <c r="L64" s="2" t="s">
        <v>184</v>
      </c>
      <c r="M64" s="2" t="s">
        <v>431</v>
      </c>
      <c r="N64" s="2">
        <v>11</v>
      </c>
      <c r="O64" s="2" t="s">
        <v>970</v>
      </c>
      <c r="P64" s="2"/>
      <c r="Q64" s="2" t="s">
        <v>971</v>
      </c>
      <c r="R64" s="2" t="s">
        <v>51</v>
      </c>
      <c r="S64" s="2"/>
      <c r="T64" s="2" t="s">
        <v>193</v>
      </c>
      <c r="U64" s="2" t="s">
        <v>122</v>
      </c>
      <c r="V64" s="2" t="s">
        <v>966</v>
      </c>
    </row>
    <row r="65" spans="1:22">
      <c r="A65" s="2" t="s">
        <v>972</v>
      </c>
      <c r="B65" s="2" t="s">
        <v>1355</v>
      </c>
      <c r="C65" s="2" t="s">
        <v>975</v>
      </c>
      <c r="D65" s="2">
        <v>19</v>
      </c>
      <c r="E65" s="2">
        <v>10</v>
      </c>
      <c r="F65" s="2">
        <v>52.11</v>
      </c>
      <c r="G65" s="2" t="s">
        <v>976</v>
      </c>
      <c r="H65" s="2">
        <v>-59</v>
      </c>
      <c r="I65" s="2">
        <v>-59</v>
      </c>
      <c r="J65" s="2">
        <v>-4.4000000000000004</v>
      </c>
      <c r="K65" s="2" t="s">
        <v>311</v>
      </c>
      <c r="L65" s="2" t="s">
        <v>977</v>
      </c>
      <c r="M65" s="2" t="s">
        <v>978</v>
      </c>
      <c r="N65" s="2">
        <v>20.399999999999999</v>
      </c>
      <c r="O65" s="2" t="s">
        <v>979</v>
      </c>
      <c r="P65" s="2"/>
      <c r="Q65" s="2" t="s">
        <v>476</v>
      </c>
      <c r="R65" s="2" t="s">
        <v>272</v>
      </c>
      <c r="S65" s="2" t="s">
        <v>980</v>
      </c>
      <c r="T65" s="2" t="s">
        <v>974</v>
      </c>
      <c r="U65" s="2" t="s">
        <v>69</v>
      </c>
      <c r="V65" s="2" t="s">
        <v>973</v>
      </c>
    </row>
    <row r="66" spans="1:22">
      <c r="A66" s="2" t="s">
        <v>1010</v>
      </c>
      <c r="B66" s="2" t="s">
        <v>1356</v>
      </c>
      <c r="C66" s="2" t="s">
        <v>1012</v>
      </c>
      <c r="D66" s="2">
        <v>23</v>
      </c>
      <c r="E66" s="2">
        <v>8</v>
      </c>
      <c r="F66" s="2">
        <v>26.7</v>
      </c>
      <c r="G66" s="2" t="s">
        <v>1013</v>
      </c>
      <c r="H66" s="2">
        <v>-15</v>
      </c>
      <c r="I66" s="2">
        <v>-36</v>
      </c>
      <c r="J66" s="2">
        <v>-39</v>
      </c>
      <c r="K66" s="2" t="s">
        <v>1014</v>
      </c>
      <c r="L66" s="2" t="s">
        <v>1015</v>
      </c>
      <c r="M66" s="2" t="s">
        <v>787</v>
      </c>
      <c r="N66" s="2">
        <v>4.2</v>
      </c>
      <c r="O66" s="2"/>
      <c r="P66" s="2"/>
      <c r="Q66" s="2" t="s">
        <v>1016</v>
      </c>
      <c r="R66" s="2" t="s">
        <v>1017</v>
      </c>
      <c r="S66" s="2" t="s">
        <v>1018</v>
      </c>
      <c r="T66" s="2" t="s">
        <v>56</v>
      </c>
      <c r="U66" s="2"/>
      <c r="V66" s="2" t="s">
        <v>1011</v>
      </c>
    </row>
    <row r="67" spans="1:22">
      <c r="A67" s="2" t="s">
        <v>1059</v>
      </c>
      <c r="B67" s="2" t="s">
        <v>1357</v>
      </c>
      <c r="C67" s="2" t="s">
        <v>1062</v>
      </c>
      <c r="D67" s="2">
        <v>21</v>
      </c>
      <c r="E67" s="2">
        <v>8</v>
      </c>
      <c r="F67" s="2">
        <v>49.97</v>
      </c>
      <c r="G67" s="2" t="s">
        <v>1063</v>
      </c>
      <c r="H67" s="2">
        <v>-51</v>
      </c>
      <c r="I67" s="2">
        <v>-9</v>
      </c>
      <c r="J67" s="2">
        <v>-48.6</v>
      </c>
      <c r="K67" s="2" t="s">
        <v>1064</v>
      </c>
      <c r="L67" s="2"/>
      <c r="M67" s="2" t="s">
        <v>1065</v>
      </c>
      <c r="N67" s="2">
        <v>0.28000000000000003</v>
      </c>
      <c r="O67" s="2" t="s">
        <v>1066</v>
      </c>
      <c r="P67" s="2"/>
      <c r="Q67" s="2" t="s">
        <v>1067</v>
      </c>
      <c r="R67" s="2" t="s">
        <v>1068</v>
      </c>
      <c r="S67" s="2" t="s">
        <v>1069</v>
      </c>
      <c r="T67" s="2" t="s">
        <v>1061</v>
      </c>
      <c r="U67" s="2"/>
      <c r="V67" s="2" t="s">
        <v>1060</v>
      </c>
    </row>
    <row r="68" spans="1:22">
      <c r="A68" s="2" t="s">
        <v>1084</v>
      </c>
      <c r="B68" s="2" t="s">
        <v>1357</v>
      </c>
      <c r="C68" s="2" t="s">
        <v>1087</v>
      </c>
      <c r="D68" s="2">
        <v>11</v>
      </c>
      <c r="E68" s="2">
        <v>36</v>
      </c>
      <c r="F68" s="2">
        <v>16.2</v>
      </c>
      <c r="G68" s="2" t="s">
        <v>1088</v>
      </c>
      <c r="H68" s="2">
        <v>-10</v>
      </c>
      <c r="I68" s="2">
        <v>-52</v>
      </c>
      <c r="J68" s="2">
        <v>-38.799999999999997</v>
      </c>
      <c r="K68" s="2" t="s">
        <v>1089</v>
      </c>
      <c r="L68" s="2"/>
      <c r="M68" s="2" t="s">
        <v>1090</v>
      </c>
      <c r="N68" s="2">
        <v>0.46</v>
      </c>
      <c r="O68" s="2" t="s">
        <v>1091</v>
      </c>
      <c r="P68" s="2" t="s">
        <v>1092</v>
      </c>
      <c r="Q68" s="2" t="s">
        <v>64</v>
      </c>
      <c r="R68" s="2" t="s">
        <v>1093</v>
      </c>
      <c r="S68" s="2" t="s">
        <v>1094</v>
      </c>
      <c r="T68" s="2" t="s">
        <v>1086</v>
      </c>
      <c r="U68" s="2"/>
      <c r="V68" s="2" t="s">
        <v>1085</v>
      </c>
    </row>
    <row r="69" spans="1:22">
      <c r="A69" s="2" t="s">
        <v>1155</v>
      </c>
      <c r="B69" s="2" t="s">
        <v>1356</v>
      </c>
      <c r="C69" s="2" t="s">
        <v>1157</v>
      </c>
      <c r="D69" s="2">
        <v>17</v>
      </c>
      <c r="E69" s="2">
        <v>43</v>
      </c>
      <c r="F69" s="2">
        <v>42.2</v>
      </c>
      <c r="G69" s="2" t="s">
        <v>1158</v>
      </c>
      <c r="H69" s="2">
        <v>-26</v>
      </c>
      <c r="I69" s="2">
        <v>-13</v>
      </c>
      <c r="J69" s="2">
        <v>-21</v>
      </c>
      <c r="K69" s="2" t="s">
        <v>1159</v>
      </c>
      <c r="L69" s="2"/>
      <c r="M69" s="2"/>
      <c r="N69" s="2"/>
      <c r="O69" s="2" t="s">
        <v>1160</v>
      </c>
      <c r="P69" s="2"/>
      <c r="Q69" s="2" t="s">
        <v>1161</v>
      </c>
      <c r="R69" s="2" t="s">
        <v>1162</v>
      </c>
      <c r="S69" s="2" t="s">
        <v>1163</v>
      </c>
      <c r="T69" s="2" t="s">
        <v>109</v>
      </c>
      <c r="U69" s="2" t="s">
        <v>239</v>
      </c>
      <c r="V69" s="2" t="s">
        <v>1156</v>
      </c>
    </row>
    <row r="70" spans="1:22">
      <c r="A70" s="2" t="s">
        <v>1172</v>
      </c>
      <c r="B70" s="2" t="s">
        <v>1357</v>
      </c>
      <c r="C70" s="2" t="s">
        <v>1175</v>
      </c>
      <c r="D70" s="2">
        <v>9</v>
      </c>
      <c r="E70" s="2">
        <v>7</v>
      </c>
      <c r="F70" s="2">
        <v>57.8</v>
      </c>
      <c r="G70" s="2" t="s">
        <v>1176</v>
      </c>
      <c r="H70" s="2">
        <v>-37</v>
      </c>
      <c r="I70" s="2">
        <v>-13</v>
      </c>
      <c r="J70" s="2">
        <v>-17</v>
      </c>
      <c r="K70" s="2" t="s">
        <v>1177</v>
      </c>
      <c r="L70" s="2"/>
      <c r="M70" s="2"/>
      <c r="N70" s="2"/>
      <c r="O70" s="2"/>
      <c r="P70" s="2"/>
      <c r="Q70" s="2" t="s">
        <v>1178</v>
      </c>
      <c r="R70" s="2" t="s">
        <v>1179</v>
      </c>
      <c r="S70" s="2" t="s">
        <v>1172</v>
      </c>
      <c r="T70" s="2" t="s">
        <v>1174</v>
      </c>
      <c r="U70" s="2"/>
      <c r="V70" s="2" t="s">
        <v>1173</v>
      </c>
    </row>
    <row r="71" spans="1:22">
      <c r="A71" s="2" t="s">
        <v>1193</v>
      </c>
      <c r="B71" s="2" t="s">
        <v>1357</v>
      </c>
      <c r="C71" s="2" t="s">
        <v>1196</v>
      </c>
      <c r="D71" s="2">
        <v>17</v>
      </c>
      <c r="E71" s="2">
        <v>48</v>
      </c>
      <c r="F71" s="2">
        <v>5</v>
      </c>
      <c r="G71" s="2" t="s">
        <v>1197</v>
      </c>
      <c r="H71" s="2">
        <v>-24</v>
      </c>
      <c r="I71" s="2">
        <v>-46</v>
      </c>
      <c r="J71" s="2">
        <v>-48</v>
      </c>
      <c r="K71" s="2" t="s">
        <v>1198</v>
      </c>
      <c r="L71" s="2" t="s">
        <v>1199</v>
      </c>
      <c r="M71" s="2" t="s">
        <v>1200</v>
      </c>
      <c r="N71" s="2">
        <v>1.02</v>
      </c>
      <c r="O71" s="2" t="s">
        <v>1201</v>
      </c>
      <c r="P71" s="2" t="s">
        <v>1202</v>
      </c>
      <c r="Q71" s="2" t="s">
        <v>1203</v>
      </c>
      <c r="R71" s="2" t="s">
        <v>1017</v>
      </c>
      <c r="S71" s="2" t="s">
        <v>1204</v>
      </c>
      <c r="T71" s="2" t="s">
        <v>193</v>
      </c>
      <c r="U71" s="2" t="s">
        <v>1195</v>
      </c>
      <c r="V71" s="2" t="s">
        <v>1194</v>
      </c>
    </row>
    <row r="72" spans="1:22">
      <c r="A72" s="2" t="s">
        <v>1237</v>
      </c>
      <c r="B72" s="2" t="s">
        <v>1356</v>
      </c>
      <c r="C72" s="2" t="s">
        <v>1239</v>
      </c>
      <c r="D72" s="2">
        <v>21</v>
      </c>
      <c r="E72" s="2">
        <v>46</v>
      </c>
      <c r="F72" s="2">
        <v>38.840000000000003</v>
      </c>
      <c r="G72" s="2" t="s">
        <v>1240</v>
      </c>
      <c r="H72" s="2">
        <v>-21</v>
      </c>
      <c r="I72" s="2">
        <v>-15</v>
      </c>
      <c r="J72" s="2">
        <v>-9.4</v>
      </c>
      <c r="K72" s="2" t="s">
        <v>1241</v>
      </c>
      <c r="L72" s="2" t="s">
        <v>1242</v>
      </c>
      <c r="M72" s="2" t="s">
        <v>1243</v>
      </c>
      <c r="N72" s="2">
        <v>17.399999999999999</v>
      </c>
      <c r="O72" s="2" t="s">
        <v>1244</v>
      </c>
      <c r="P72" s="2" t="s">
        <v>1245</v>
      </c>
      <c r="Q72" s="2" t="s">
        <v>1246</v>
      </c>
      <c r="R72" s="2" t="s">
        <v>1247</v>
      </c>
      <c r="S72" s="2" t="s">
        <v>1248</v>
      </c>
      <c r="T72" s="2" t="s">
        <v>216</v>
      </c>
      <c r="U72" s="2" t="s">
        <v>492</v>
      </c>
      <c r="V72" s="2" t="s">
        <v>1238</v>
      </c>
    </row>
    <row r="73" spans="1:22">
      <c r="A73" s="2" t="s">
        <v>1249</v>
      </c>
      <c r="B73" s="2" t="s">
        <v>1355</v>
      </c>
      <c r="C73" s="2" t="s">
        <v>1252</v>
      </c>
      <c r="D73" s="2">
        <v>3</v>
      </c>
      <c r="E73" s="2">
        <v>44</v>
      </c>
      <c r="F73" s="2">
        <v>33</v>
      </c>
      <c r="G73" s="2" t="s">
        <v>1253</v>
      </c>
      <c r="H73" s="2">
        <v>-71</v>
      </c>
      <c r="I73" s="2">
        <v>-40</v>
      </c>
      <c r="J73" s="2">
        <v>-17</v>
      </c>
      <c r="K73" s="2" t="s">
        <v>1254</v>
      </c>
      <c r="L73" s="2" t="s">
        <v>1255</v>
      </c>
      <c r="M73" s="2" t="s">
        <v>1256</v>
      </c>
      <c r="N73" s="2">
        <v>3.5</v>
      </c>
      <c r="O73" s="2" t="s">
        <v>979</v>
      </c>
      <c r="P73" s="2"/>
      <c r="Q73" s="2" t="s">
        <v>571</v>
      </c>
      <c r="R73" s="2" t="s">
        <v>1257</v>
      </c>
      <c r="S73" s="2" t="s">
        <v>1258</v>
      </c>
      <c r="T73" s="2" t="s">
        <v>1251</v>
      </c>
      <c r="U73" s="2"/>
      <c r="V73" s="2" t="s">
        <v>1250</v>
      </c>
    </row>
    <row r="74" spans="1:22">
      <c r="A74" s="2" t="s">
        <v>1317</v>
      </c>
      <c r="B74" s="2" t="s">
        <v>1355</v>
      </c>
      <c r="C74" s="2" t="s">
        <v>1319</v>
      </c>
      <c r="D74" s="2">
        <v>0</v>
      </c>
      <c r="E74" s="2">
        <v>26</v>
      </c>
      <c r="F74" s="2">
        <v>49</v>
      </c>
      <c r="G74" s="2" t="s">
        <v>1320</v>
      </c>
      <c r="H74" s="2">
        <v>-71</v>
      </c>
      <c r="I74" s="2">
        <v>-32</v>
      </c>
      <c r="J74" s="2">
        <v>-10</v>
      </c>
      <c r="K74" s="2" t="s">
        <v>1321</v>
      </c>
      <c r="L74" s="2" t="s">
        <v>1322</v>
      </c>
      <c r="M74" s="2"/>
      <c r="N74" s="2"/>
      <c r="O74" s="2" t="s">
        <v>1323</v>
      </c>
      <c r="P74" s="2" t="s">
        <v>1324</v>
      </c>
      <c r="Q74" s="2" t="s">
        <v>165</v>
      </c>
      <c r="R74" s="2" t="s">
        <v>1325</v>
      </c>
      <c r="S74" s="2"/>
      <c r="T74" s="2" t="s">
        <v>42</v>
      </c>
      <c r="U74" s="2"/>
      <c r="V74" s="2" t="s">
        <v>1318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D74"/>
  <sheetViews>
    <sheetView topLeftCell="M1" zoomScale="115" zoomScaleNormal="115" workbookViewId="0">
      <selection activeCell="A5" sqref="A1:S74"/>
    </sheetView>
  </sheetViews>
  <sheetFormatPr defaultRowHeight="14.25"/>
  <cols>
    <col min="1" max="1" width="32.35546875" style="2" customWidth="1"/>
    <col min="2" max="2" width="19.640625" style="2" customWidth="1"/>
    <col min="3" max="3" width="32.35546875" style="2" customWidth="1"/>
    <col min="4" max="4" width="23.5703125" style="2" customWidth="1"/>
    <col min="5" max="7" width="9.140625" style="2" customWidth="1"/>
    <col min="8" max="8" width="15.5703125" style="2" customWidth="1"/>
    <col min="9" max="11" width="9.140625" style="2" customWidth="1"/>
    <col min="12" max="12" width="23.28515625" style="2" customWidth="1"/>
    <col min="13" max="13" width="19.640625" style="2" customWidth="1"/>
    <col min="14" max="14" width="29" style="2" customWidth="1"/>
    <col min="15" max="15" width="30.640625" style="2" customWidth="1"/>
    <col min="16" max="16" width="24.0703125" style="2" customWidth="1"/>
    <col min="17" max="17" width="25.5" style="2" customWidth="1"/>
    <col min="18" max="18" width="20" style="2" customWidth="1"/>
    <col min="19" max="19" width="19.78515625" style="2" customWidth="1"/>
    <col min="20" max="26" width="9.140625" style="2" customWidth="1"/>
    <col min="27" max="27" width="9.7109375" style="2" bestFit="1" customWidth="1"/>
    <col min="28" max="28" width="21.35546875" style="2" customWidth="1"/>
    <col min="29" max="29" width="21" style="2" customWidth="1"/>
    <col min="30" max="54" width="9.140625" style="2" customWidth="1"/>
    <col min="55" max="16384" width="9.140625" style="2"/>
  </cols>
  <sheetData>
    <row r="1" spans="1:30">
      <c r="A1" s="1" t="s">
        <v>0</v>
      </c>
      <c r="B1" s="1" t="s">
        <v>1359</v>
      </c>
      <c r="C1" s="1" t="s">
        <v>1360</v>
      </c>
      <c r="D1" s="1" t="s">
        <v>4</v>
      </c>
      <c r="E1" s="1" t="s">
        <v>1347</v>
      </c>
      <c r="F1" s="1" t="s">
        <v>1348</v>
      </c>
      <c r="G1" s="1" t="s">
        <v>1349</v>
      </c>
      <c r="H1" s="1" t="s">
        <v>5</v>
      </c>
      <c r="I1" s="1" t="s">
        <v>1350</v>
      </c>
      <c r="J1" s="1" t="s">
        <v>1351</v>
      </c>
      <c r="K1" s="1" t="s">
        <v>1352</v>
      </c>
      <c r="L1" s="1" t="s">
        <v>8</v>
      </c>
      <c r="M1" s="1" t="s">
        <v>1353</v>
      </c>
      <c r="N1" s="1" t="s">
        <v>1361</v>
      </c>
      <c r="O1" s="1" t="s">
        <v>1362</v>
      </c>
      <c r="P1" s="1" t="s">
        <v>1363</v>
      </c>
      <c r="Q1" s="1" t="s">
        <v>1364</v>
      </c>
      <c r="R1" s="1"/>
      <c r="S1" s="1"/>
      <c r="AA1" s="2" t="s">
        <v>1365</v>
      </c>
      <c r="AB1" s="1"/>
      <c r="AC1" s="1"/>
      <c r="AD1" s="2" t="s">
        <v>1366</v>
      </c>
    </row>
    <row r="2" spans="1:30">
      <c r="A2" s="2" t="s">
        <v>25</v>
      </c>
      <c r="B2" s="2">
        <v>65</v>
      </c>
      <c r="C2" s="2" t="s">
        <v>1367</v>
      </c>
      <c r="D2" s="2" t="s">
        <v>29</v>
      </c>
      <c r="E2" s="2">
        <v>13</v>
      </c>
      <c r="F2" s="2">
        <v>26</v>
      </c>
      <c r="G2" s="2">
        <v>47.28</v>
      </c>
      <c r="H2" s="2" t="s">
        <v>30</v>
      </c>
      <c r="I2" s="2">
        <v>-47</v>
      </c>
      <c r="J2" s="2">
        <v>-28</v>
      </c>
      <c r="K2" s="2">
        <v>-46.1</v>
      </c>
      <c r="L2" s="2" t="s">
        <v>33</v>
      </c>
      <c r="M2" s="2">
        <v>36.299999999999997</v>
      </c>
      <c r="N2" s="4">
        <v>30</v>
      </c>
      <c r="O2" s="4">
        <v>73</v>
      </c>
      <c r="P2" s="2" t="s">
        <v>1368</v>
      </c>
      <c r="Q2" s="5">
        <v>45530.51619263889</v>
      </c>
      <c r="R2" s="4">
        <f t="shared" ref="R2:R41" si="0">ROUND(N2, 0)</f>
        <v>30</v>
      </c>
      <c r="S2" s="4">
        <f t="shared" ref="S2:S41" si="1">ROUND(O2, 0)</f>
        <v>73</v>
      </c>
      <c r="AA2" s="2">
        <v>20240826</v>
      </c>
      <c r="AB2" s="2" t="s">
        <v>1368</v>
      </c>
      <c r="AC2" s="5">
        <v>45530.51619263889</v>
      </c>
    </row>
    <row r="3" spans="1:30">
      <c r="A3" s="2" t="s">
        <v>39</v>
      </c>
      <c r="B3" s="2">
        <v>62</v>
      </c>
      <c r="C3" s="2" t="s">
        <v>1367</v>
      </c>
      <c r="D3" s="2" t="s">
        <v>43</v>
      </c>
      <c r="E3" s="2">
        <v>0</v>
      </c>
      <c r="F3" s="2">
        <v>24</v>
      </c>
      <c r="G3" s="2">
        <v>5.67</v>
      </c>
      <c r="H3" s="2" t="s">
        <v>44</v>
      </c>
      <c r="I3" s="2">
        <v>-72</v>
      </c>
      <c r="J3" s="2">
        <v>-4</v>
      </c>
      <c r="K3" s="2">
        <v>-52.6</v>
      </c>
      <c r="L3" s="2" t="s">
        <v>47</v>
      </c>
      <c r="M3" s="2">
        <v>43.8</v>
      </c>
      <c r="N3" s="4">
        <v>22</v>
      </c>
      <c r="O3" s="4">
        <v>88</v>
      </c>
      <c r="P3" s="2" t="s">
        <v>1369</v>
      </c>
      <c r="Q3" s="5">
        <v>45545.883290162034</v>
      </c>
      <c r="R3" s="4">
        <f t="shared" si="0"/>
        <v>22</v>
      </c>
      <c r="S3" s="4">
        <f t="shared" si="1"/>
        <v>88</v>
      </c>
      <c r="AB3" s="2" t="s">
        <v>1369</v>
      </c>
      <c r="AC3" s="5">
        <v>45530.532750057871</v>
      </c>
    </row>
    <row r="4" spans="1:30">
      <c r="A4" s="2" t="s">
        <v>53</v>
      </c>
      <c r="B4" s="2">
        <v>21</v>
      </c>
      <c r="C4" s="2" t="s">
        <v>1370</v>
      </c>
      <c r="D4" s="2" t="s">
        <v>57</v>
      </c>
      <c r="E4" s="2">
        <v>21</v>
      </c>
      <c r="F4" s="2">
        <v>33</v>
      </c>
      <c r="G4" s="2">
        <v>27.02</v>
      </c>
      <c r="H4" s="2" t="s">
        <v>58</v>
      </c>
      <c r="I4" s="2">
        <v>0</v>
      </c>
      <c r="J4" s="2">
        <v>-49</v>
      </c>
      <c r="K4" s="2">
        <v>-23.7</v>
      </c>
      <c r="L4" s="2" t="s">
        <v>61</v>
      </c>
      <c r="M4" s="2">
        <v>16</v>
      </c>
      <c r="N4" s="4">
        <v>8</v>
      </c>
      <c r="O4" s="4">
        <v>32</v>
      </c>
      <c r="P4" s="2" t="s">
        <v>1371</v>
      </c>
      <c r="Q4" s="5">
        <v>45530.552318287038</v>
      </c>
      <c r="R4" s="4">
        <f t="shared" si="0"/>
        <v>8</v>
      </c>
      <c r="S4" s="4">
        <f t="shared" si="1"/>
        <v>32</v>
      </c>
      <c r="AB4" s="2" t="s">
        <v>1371</v>
      </c>
      <c r="AC4" s="5">
        <v>45530.552318287038</v>
      </c>
    </row>
    <row r="5" spans="1:30">
      <c r="A5" s="2" t="s">
        <v>67</v>
      </c>
      <c r="B5" s="7">
        <v>46</v>
      </c>
      <c r="C5" s="2" t="s">
        <v>1370</v>
      </c>
      <c r="D5" s="2" t="s">
        <v>71</v>
      </c>
      <c r="E5" s="2">
        <v>13</v>
      </c>
      <c r="F5" s="2">
        <v>42</v>
      </c>
      <c r="G5" s="2">
        <v>11.62</v>
      </c>
      <c r="H5" s="2" t="s">
        <v>72</v>
      </c>
      <c r="I5" s="2">
        <v>28</v>
      </c>
      <c r="J5" s="2">
        <v>22</v>
      </c>
      <c r="K5" s="2">
        <v>38.200000000000003</v>
      </c>
      <c r="L5" s="2" t="s">
        <v>75</v>
      </c>
      <c r="M5" s="2">
        <v>18</v>
      </c>
      <c r="N5" s="4">
        <v>30</v>
      </c>
      <c r="O5" s="4">
        <v>50</v>
      </c>
      <c r="P5" s="2" t="s">
        <v>1372</v>
      </c>
      <c r="Q5" s="5">
        <v>45545.892850578697</v>
      </c>
      <c r="R5" s="4">
        <f t="shared" si="0"/>
        <v>30</v>
      </c>
      <c r="S5" s="4">
        <f t="shared" si="1"/>
        <v>50</v>
      </c>
      <c r="AB5" s="2" t="s">
        <v>1373</v>
      </c>
      <c r="AC5" s="5">
        <v>45530.55765790509</v>
      </c>
    </row>
    <row r="6" spans="1:30">
      <c r="A6" s="2" t="s">
        <v>81</v>
      </c>
      <c r="B6" s="2">
        <v>25</v>
      </c>
      <c r="C6" s="2" t="s">
        <v>1374</v>
      </c>
      <c r="D6" s="2" t="s">
        <v>84</v>
      </c>
      <c r="E6" s="2">
        <v>16</v>
      </c>
      <c r="F6" s="2">
        <v>23</v>
      </c>
      <c r="G6" s="2">
        <v>35.22</v>
      </c>
      <c r="H6" s="2" t="s">
        <v>85</v>
      </c>
      <c r="I6" s="2">
        <v>-26</v>
      </c>
      <c r="J6" s="2">
        <v>-31</v>
      </c>
      <c r="K6" s="2">
        <v>-32.700000000000003</v>
      </c>
      <c r="L6" s="2" t="s">
        <v>88</v>
      </c>
      <c r="M6" s="2">
        <v>26</v>
      </c>
      <c r="N6" s="4">
        <v>13</v>
      </c>
      <c r="O6" s="4">
        <v>52</v>
      </c>
      <c r="P6" s="2" t="s">
        <v>1375</v>
      </c>
      <c r="Q6" s="5">
        <v>45530.563812384258</v>
      </c>
      <c r="R6" s="4">
        <f t="shared" si="0"/>
        <v>13</v>
      </c>
      <c r="S6" s="4">
        <f t="shared" si="1"/>
        <v>52</v>
      </c>
      <c r="AB6" s="2" t="s">
        <v>1375</v>
      </c>
      <c r="AC6" s="5">
        <v>45530.563812384258</v>
      </c>
    </row>
    <row r="7" spans="1:30">
      <c r="A7" s="2" t="s">
        <v>94</v>
      </c>
      <c r="B7" s="2">
        <v>32</v>
      </c>
      <c r="C7" s="2" t="s">
        <v>1370</v>
      </c>
      <c r="D7" s="2" t="s">
        <v>98</v>
      </c>
      <c r="E7" s="2">
        <v>15</v>
      </c>
      <c r="F7" s="2">
        <v>18</v>
      </c>
      <c r="G7" s="2">
        <v>33.22</v>
      </c>
      <c r="H7" s="2" t="s">
        <v>99</v>
      </c>
      <c r="I7" s="2">
        <v>2</v>
      </c>
      <c r="J7" s="2">
        <v>4</v>
      </c>
      <c r="K7" s="2">
        <v>51.7</v>
      </c>
      <c r="L7" s="2" t="s">
        <v>101</v>
      </c>
      <c r="M7" s="2">
        <v>23</v>
      </c>
      <c r="N7" s="4">
        <v>12</v>
      </c>
      <c r="O7" s="4">
        <v>46</v>
      </c>
      <c r="P7" s="2" t="s">
        <v>1376</v>
      </c>
      <c r="Q7" s="5">
        <v>45530.576418159719</v>
      </c>
      <c r="R7" s="4">
        <f t="shared" si="0"/>
        <v>12</v>
      </c>
      <c r="S7" s="4">
        <f t="shared" si="1"/>
        <v>46</v>
      </c>
      <c r="AB7" s="2" t="s">
        <v>1376</v>
      </c>
      <c r="AC7" s="5">
        <v>45530.576418159719</v>
      </c>
    </row>
    <row r="8" spans="1:30">
      <c r="A8" s="2" t="s">
        <v>107</v>
      </c>
      <c r="B8" s="7">
        <v>33</v>
      </c>
      <c r="C8" s="2" t="s">
        <v>1377</v>
      </c>
      <c r="D8" s="2" t="s">
        <v>110</v>
      </c>
      <c r="E8" s="2">
        <v>17</v>
      </c>
      <c r="F8" s="2">
        <v>19</v>
      </c>
      <c r="G8" s="2">
        <v>11.78</v>
      </c>
      <c r="H8" s="2" t="s">
        <v>111</v>
      </c>
      <c r="I8" s="2">
        <v>-18</v>
      </c>
      <c r="J8" s="2">
        <v>-30</v>
      </c>
      <c r="K8" s="2">
        <v>-58.5</v>
      </c>
      <c r="L8" s="2" t="s">
        <v>114</v>
      </c>
      <c r="M8" s="2">
        <v>9.3000000000000007</v>
      </c>
      <c r="N8" s="4">
        <v>2</v>
      </c>
      <c r="O8" s="4">
        <v>50</v>
      </c>
      <c r="P8" s="2" t="s">
        <v>1378</v>
      </c>
      <c r="Q8" s="5">
        <v>45532.715422557871</v>
      </c>
      <c r="R8" s="4">
        <f t="shared" si="0"/>
        <v>2</v>
      </c>
      <c r="S8" s="4">
        <f t="shared" si="1"/>
        <v>50</v>
      </c>
      <c r="AB8" s="2" t="s">
        <v>1379</v>
      </c>
      <c r="AC8" s="5">
        <v>45530.584872500003</v>
      </c>
    </row>
    <row r="9" spans="1:30">
      <c r="A9" s="2" t="s">
        <v>120</v>
      </c>
      <c r="B9" s="2">
        <v>26</v>
      </c>
      <c r="C9" s="2" t="s">
        <v>1370</v>
      </c>
      <c r="D9" s="2" t="s">
        <v>123</v>
      </c>
      <c r="E9" s="2">
        <v>16</v>
      </c>
      <c r="F9" s="2">
        <v>57</v>
      </c>
      <c r="G9" s="2">
        <v>8.92</v>
      </c>
      <c r="H9" s="2" t="s">
        <v>124</v>
      </c>
      <c r="I9" s="2">
        <v>-4</v>
      </c>
      <c r="J9" s="2">
        <v>-5</v>
      </c>
      <c r="K9" s="2">
        <v>-58.07</v>
      </c>
      <c r="L9" s="2" t="s">
        <v>127</v>
      </c>
      <c r="M9" s="2">
        <v>20</v>
      </c>
      <c r="N9" s="4">
        <v>10</v>
      </c>
      <c r="O9" s="4">
        <v>40</v>
      </c>
      <c r="P9" s="2" t="s">
        <v>1380</v>
      </c>
      <c r="Q9" s="5">
        <v>45530.588925717588</v>
      </c>
      <c r="R9" s="4">
        <f t="shared" si="0"/>
        <v>10</v>
      </c>
      <c r="S9" s="4">
        <f t="shared" si="1"/>
        <v>40</v>
      </c>
      <c r="AB9" s="2" t="s">
        <v>1380</v>
      </c>
      <c r="AC9" s="5">
        <v>45530.588925717588</v>
      </c>
    </row>
    <row r="10" spans="1:30">
      <c r="A10" s="2" t="s">
        <v>132</v>
      </c>
      <c r="B10" s="2">
        <v>21</v>
      </c>
      <c r="C10" s="2" t="s">
        <v>1370</v>
      </c>
      <c r="D10" s="2" t="s">
        <v>134</v>
      </c>
      <c r="E10" s="2">
        <v>16</v>
      </c>
      <c r="F10" s="2">
        <v>47</v>
      </c>
      <c r="G10" s="2">
        <v>14.18</v>
      </c>
      <c r="H10" s="2" t="s">
        <v>135</v>
      </c>
      <c r="I10" s="2">
        <v>-1</v>
      </c>
      <c r="J10" s="2">
        <v>-56</v>
      </c>
      <c r="K10" s="2">
        <v>-54.7</v>
      </c>
      <c r="L10" s="2" t="s">
        <v>61</v>
      </c>
      <c r="M10" s="2">
        <v>16</v>
      </c>
      <c r="N10" s="4">
        <v>8</v>
      </c>
      <c r="O10" s="4">
        <v>32</v>
      </c>
      <c r="P10" s="2" t="s">
        <v>1381</v>
      </c>
      <c r="Q10" s="5">
        <v>45530.597136944452</v>
      </c>
      <c r="R10" s="4">
        <f t="shared" si="0"/>
        <v>8</v>
      </c>
      <c r="S10" s="4">
        <f t="shared" si="1"/>
        <v>32</v>
      </c>
      <c r="AB10" s="2" t="s">
        <v>1381</v>
      </c>
      <c r="AC10" s="5">
        <v>45530.597136944452</v>
      </c>
    </row>
    <row r="11" spans="1:30">
      <c r="A11" s="2" t="s">
        <v>143</v>
      </c>
      <c r="B11" s="2">
        <v>39</v>
      </c>
      <c r="C11" s="2" t="s">
        <v>1370</v>
      </c>
      <c r="D11" s="2" t="s">
        <v>146</v>
      </c>
      <c r="E11" s="2">
        <v>16</v>
      </c>
      <c r="F11" s="2">
        <v>41</v>
      </c>
      <c r="G11" s="2">
        <v>41.24</v>
      </c>
      <c r="H11" s="2" t="s">
        <v>147</v>
      </c>
      <c r="I11" s="2">
        <v>36</v>
      </c>
      <c r="J11" s="2">
        <v>27</v>
      </c>
      <c r="K11" s="2">
        <v>35.5</v>
      </c>
      <c r="L11" s="2" t="s">
        <v>150</v>
      </c>
      <c r="M11" s="2">
        <v>20</v>
      </c>
      <c r="N11" s="4">
        <v>10</v>
      </c>
      <c r="O11" s="4">
        <v>40</v>
      </c>
      <c r="P11" s="2" t="s">
        <v>1382</v>
      </c>
      <c r="Q11" s="5">
        <v>45530.603297546288</v>
      </c>
      <c r="R11" s="4">
        <f t="shared" si="0"/>
        <v>10</v>
      </c>
      <c r="S11" s="4">
        <f t="shared" si="1"/>
        <v>40</v>
      </c>
      <c r="AB11" s="2" t="s">
        <v>1382</v>
      </c>
      <c r="AC11" s="5">
        <v>45530.603297546288</v>
      </c>
    </row>
    <row r="12" spans="1:30">
      <c r="A12" s="2" t="s">
        <v>167</v>
      </c>
      <c r="B12" s="2">
        <v>35</v>
      </c>
      <c r="C12" s="2" t="s">
        <v>1370</v>
      </c>
      <c r="D12" s="2" t="s">
        <v>171</v>
      </c>
      <c r="E12" s="2">
        <v>21</v>
      </c>
      <c r="F12" s="2">
        <v>29</v>
      </c>
      <c r="G12" s="2">
        <v>58.33</v>
      </c>
      <c r="H12" s="2" t="s">
        <v>172</v>
      </c>
      <c r="I12" s="2">
        <v>12</v>
      </c>
      <c r="J12" s="2">
        <v>10</v>
      </c>
      <c r="K12" s="2">
        <v>1.2</v>
      </c>
      <c r="L12" s="2" t="s">
        <v>75</v>
      </c>
      <c r="M12" s="2">
        <v>18</v>
      </c>
      <c r="N12" s="4">
        <v>9</v>
      </c>
      <c r="O12" s="4">
        <v>36</v>
      </c>
      <c r="P12" s="2" t="s">
        <v>1383</v>
      </c>
      <c r="Q12" s="5">
        <v>45530.610744004633</v>
      </c>
      <c r="R12" s="4">
        <f t="shared" si="0"/>
        <v>9</v>
      </c>
      <c r="S12" s="4">
        <f t="shared" si="1"/>
        <v>36</v>
      </c>
      <c r="AB12" s="2" t="s">
        <v>1383</v>
      </c>
      <c r="AC12" s="5">
        <v>45530.610744004633</v>
      </c>
    </row>
    <row r="13" spans="1:30">
      <c r="A13" s="2" t="s">
        <v>179</v>
      </c>
      <c r="B13" s="7">
        <v>9</v>
      </c>
      <c r="C13" s="2" t="s">
        <v>1384</v>
      </c>
      <c r="D13" s="2" t="s">
        <v>181</v>
      </c>
      <c r="E13" s="2">
        <v>17</v>
      </c>
      <c r="F13" s="2">
        <v>2</v>
      </c>
      <c r="G13" s="2">
        <v>37.69</v>
      </c>
      <c r="H13" s="2" t="s">
        <v>182</v>
      </c>
      <c r="I13" s="2">
        <v>-26</v>
      </c>
      <c r="J13" s="2">
        <v>-16</v>
      </c>
      <c r="K13" s="2">
        <v>-4.5999999999999996</v>
      </c>
      <c r="L13" s="2" t="s">
        <v>185</v>
      </c>
      <c r="M13" s="2">
        <v>17</v>
      </c>
      <c r="N13" s="4">
        <v>1</v>
      </c>
      <c r="O13" s="4">
        <v>20</v>
      </c>
      <c r="P13" s="2" t="s">
        <v>1385</v>
      </c>
      <c r="Q13" s="5">
        <v>45531.825663252312</v>
      </c>
      <c r="R13" s="4">
        <f t="shared" si="0"/>
        <v>1</v>
      </c>
      <c r="S13" s="4">
        <f t="shared" si="1"/>
        <v>20</v>
      </c>
      <c r="AB13" s="2" t="s">
        <v>1386</v>
      </c>
      <c r="AC13" s="5">
        <v>45530.61708635417</v>
      </c>
    </row>
    <row r="14" spans="1:30">
      <c r="A14" s="2" t="s">
        <v>191</v>
      </c>
      <c r="B14" s="2">
        <v>20</v>
      </c>
      <c r="C14" s="2" t="s">
        <v>1387</v>
      </c>
      <c r="D14" s="2" t="s">
        <v>194</v>
      </c>
      <c r="E14" s="2">
        <v>18</v>
      </c>
      <c r="F14" s="2">
        <v>36</v>
      </c>
      <c r="G14" s="2">
        <v>23.94</v>
      </c>
      <c r="H14" s="2" t="s">
        <v>195</v>
      </c>
      <c r="I14" s="2">
        <v>-23</v>
      </c>
      <c r="J14" s="2">
        <v>-54</v>
      </c>
      <c r="K14" s="2">
        <v>-17.100000000000001</v>
      </c>
      <c r="L14" s="2" t="s">
        <v>198</v>
      </c>
      <c r="M14" s="2">
        <v>32</v>
      </c>
      <c r="N14" s="4">
        <v>16</v>
      </c>
      <c r="O14" s="4">
        <v>64</v>
      </c>
      <c r="P14" s="2" t="s">
        <v>1388</v>
      </c>
      <c r="Q14" s="5">
        <v>45530.642559085652</v>
      </c>
      <c r="R14" s="4">
        <f t="shared" si="0"/>
        <v>16</v>
      </c>
      <c r="S14" s="4">
        <f t="shared" si="1"/>
        <v>64</v>
      </c>
      <c r="AB14" s="2" t="s">
        <v>1388</v>
      </c>
      <c r="AC14" s="5">
        <v>45530.642559085652</v>
      </c>
    </row>
    <row r="15" spans="1:30">
      <c r="A15" s="2" t="s">
        <v>204</v>
      </c>
      <c r="B15" s="2">
        <v>7</v>
      </c>
      <c r="D15" s="2" t="s">
        <v>206</v>
      </c>
      <c r="E15" s="2">
        <v>18</v>
      </c>
      <c r="F15" s="2">
        <v>24</v>
      </c>
      <c r="G15" s="2">
        <v>32.89</v>
      </c>
      <c r="H15" s="2" t="s">
        <v>207</v>
      </c>
      <c r="I15" s="2">
        <v>-24</v>
      </c>
      <c r="J15" s="2">
        <v>-52</v>
      </c>
      <c r="K15" s="2">
        <v>-11.4</v>
      </c>
      <c r="L15" s="2" t="s">
        <v>209</v>
      </c>
      <c r="M15" s="2">
        <v>11.2</v>
      </c>
      <c r="N15" s="4">
        <v>6</v>
      </c>
      <c r="O15" s="4">
        <v>22</v>
      </c>
      <c r="P15" s="2" t="s">
        <v>1389</v>
      </c>
      <c r="Q15" s="5">
        <v>45530.702242025473</v>
      </c>
      <c r="R15" s="4">
        <f t="shared" si="0"/>
        <v>6</v>
      </c>
      <c r="S15" s="4">
        <f t="shared" si="1"/>
        <v>22</v>
      </c>
      <c r="AB15" s="2" t="s">
        <v>1389</v>
      </c>
      <c r="AC15" s="5">
        <v>45530.702242025473</v>
      </c>
    </row>
    <row r="16" spans="1:30">
      <c r="A16" s="2" t="s">
        <v>214</v>
      </c>
      <c r="B16" s="2">
        <v>17</v>
      </c>
      <c r="D16" s="2" t="s">
        <v>217</v>
      </c>
      <c r="E16" s="2">
        <v>21</v>
      </c>
      <c r="F16" s="2">
        <v>40</v>
      </c>
      <c r="G16" s="2">
        <v>22.12</v>
      </c>
      <c r="H16" s="2" t="s">
        <v>218</v>
      </c>
      <c r="I16" s="2">
        <v>-23</v>
      </c>
      <c r="J16" s="2">
        <v>-10</v>
      </c>
      <c r="K16" s="2">
        <v>-47.5</v>
      </c>
      <c r="L16" s="2" t="s">
        <v>221</v>
      </c>
      <c r="M16" s="2">
        <v>12</v>
      </c>
      <c r="N16" s="4">
        <v>6</v>
      </c>
      <c r="O16" s="4">
        <v>24</v>
      </c>
      <c r="P16" s="2" t="s">
        <v>1390</v>
      </c>
      <c r="Q16" s="5">
        <v>45530.7087374537</v>
      </c>
      <c r="R16" s="4">
        <f t="shared" si="0"/>
        <v>6</v>
      </c>
      <c r="S16" s="4">
        <f t="shared" si="1"/>
        <v>24</v>
      </c>
      <c r="AB16" s="2" t="s">
        <v>1390</v>
      </c>
      <c r="AC16" s="5">
        <v>45530.7087374537</v>
      </c>
    </row>
    <row r="17" spans="1:29">
      <c r="A17" s="2" t="s">
        <v>226</v>
      </c>
      <c r="B17" s="7">
        <v>30</v>
      </c>
      <c r="D17" s="2" t="s">
        <v>229</v>
      </c>
      <c r="E17" s="2">
        <v>13</v>
      </c>
      <c r="F17" s="2">
        <v>12</v>
      </c>
      <c r="G17" s="2">
        <v>55.25</v>
      </c>
      <c r="H17" s="2" t="s">
        <v>230</v>
      </c>
      <c r="I17" s="2">
        <v>18</v>
      </c>
      <c r="J17" s="2">
        <v>10</v>
      </c>
      <c r="K17" s="2">
        <v>5.4</v>
      </c>
      <c r="L17" s="2" t="s">
        <v>232</v>
      </c>
      <c r="M17" s="2">
        <v>13</v>
      </c>
      <c r="N17" s="4">
        <v>24</v>
      </c>
      <c r="O17" s="4">
        <v>40</v>
      </c>
      <c r="P17" s="2" t="s">
        <v>1391</v>
      </c>
      <c r="Q17" s="5">
        <v>45531.831698738417</v>
      </c>
      <c r="R17" s="4">
        <f t="shared" si="0"/>
        <v>24</v>
      </c>
      <c r="S17" s="4">
        <f t="shared" si="1"/>
        <v>40</v>
      </c>
      <c r="AB17" s="2" t="s">
        <v>1392</v>
      </c>
      <c r="AC17" s="5">
        <v>45530.712751388892</v>
      </c>
    </row>
    <row r="18" spans="1:29">
      <c r="A18" s="2" t="s">
        <v>237</v>
      </c>
      <c r="B18" s="2">
        <v>24</v>
      </c>
      <c r="D18" s="2" t="s">
        <v>240</v>
      </c>
      <c r="E18" s="2">
        <v>19</v>
      </c>
      <c r="F18" s="2">
        <v>39</v>
      </c>
      <c r="G18" s="2">
        <v>59.71</v>
      </c>
      <c r="H18" s="2" t="s">
        <v>241</v>
      </c>
      <c r="I18" s="2">
        <v>-30</v>
      </c>
      <c r="J18" s="2">
        <v>-57</v>
      </c>
      <c r="K18" s="2">
        <v>-53.1</v>
      </c>
      <c r="L18" s="2" t="s">
        <v>244</v>
      </c>
      <c r="M18" s="2">
        <v>19</v>
      </c>
      <c r="N18" s="4">
        <v>10</v>
      </c>
      <c r="O18" s="4">
        <v>38</v>
      </c>
      <c r="P18" s="2" t="s">
        <v>1393</v>
      </c>
      <c r="Q18" s="5">
        <v>45530.716936331017</v>
      </c>
      <c r="R18" s="4">
        <f t="shared" si="0"/>
        <v>10</v>
      </c>
      <c r="S18" s="4">
        <f t="shared" si="1"/>
        <v>38</v>
      </c>
      <c r="AB18" s="2" t="s">
        <v>1393</v>
      </c>
      <c r="AC18" s="5">
        <v>45530.716936331017</v>
      </c>
    </row>
    <row r="19" spans="1:29">
      <c r="A19" s="2" t="s">
        <v>250</v>
      </c>
      <c r="B19" s="2">
        <v>9</v>
      </c>
      <c r="D19" s="2" t="s">
        <v>254</v>
      </c>
      <c r="E19" s="2">
        <v>19</v>
      </c>
      <c r="F19" s="2">
        <v>16</v>
      </c>
      <c r="G19" s="2">
        <v>35.57</v>
      </c>
      <c r="H19" s="2" t="s">
        <v>255</v>
      </c>
      <c r="I19" s="2">
        <v>30</v>
      </c>
      <c r="J19" s="2">
        <v>11</v>
      </c>
      <c r="K19" s="2">
        <v>0.5</v>
      </c>
      <c r="L19" s="2" t="s">
        <v>258</v>
      </c>
      <c r="M19" s="2">
        <v>8.8000000000000007</v>
      </c>
      <c r="N19" s="4">
        <v>4</v>
      </c>
      <c r="O19" s="4">
        <v>18</v>
      </c>
      <c r="P19" s="2" t="s">
        <v>1394</v>
      </c>
      <c r="Q19" s="5">
        <v>45530.724858287038</v>
      </c>
      <c r="R19" s="4">
        <f t="shared" si="0"/>
        <v>4</v>
      </c>
      <c r="S19" s="4">
        <f t="shared" si="1"/>
        <v>18</v>
      </c>
      <c r="AB19" s="2" t="s">
        <v>1394</v>
      </c>
      <c r="AC19" s="5">
        <v>45530.724858287038</v>
      </c>
    </row>
    <row r="20" spans="1:29">
      <c r="A20" s="2" t="s">
        <v>264</v>
      </c>
      <c r="B20" s="2">
        <v>10</v>
      </c>
      <c r="D20" s="2" t="s">
        <v>266</v>
      </c>
      <c r="E20" s="2">
        <v>17</v>
      </c>
      <c r="F20" s="2">
        <v>1</v>
      </c>
      <c r="G20" s="2">
        <v>12.6</v>
      </c>
      <c r="H20" s="2" t="s">
        <v>267</v>
      </c>
      <c r="I20" s="2">
        <v>-30</v>
      </c>
      <c r="J20" s="2">
        <v>-6</v>
      </c>
      <c r="K20" s="2">
        <v>-44.5</v>
      </c>
      <c r="L20" s="2" t="s">
        <v>269</v>
      </c>
      <c r="M20" s="2">
        <v>15</v>
      </c>
      <c r="N20" s="4">
        <v>8</v>
      </c>
      <c r="O20" s="4">
        <v>30</v>
      </c>
      <c r="P20" s="2" t="s">
        <v>1395</v>
      </c>
      <c r="Q20" s="5">
        <v>45530.72833578704</v>
      </c>
      <c r="R20" s="4">
        <f t="shared" si="0"/>
        <v>8</v>
      </c>
      <c r="S20" s="4">
        <f t="shared" si="1"/>
        <v>30</v>
      </c>
      <c r="AB20" s="2" t="s">
        <v>1395</v>
      </c>
      <c r="AC20" s="5">
        <v>45530.72833578704</v>
      </c>
    </row>
    <row r="21" spans="1:29">
      <c r="A21" s="2" t="s">
        <v>274</v>
      </c>
      <c r="B21" s="7">
        <v>30</v>
      </c>
      <c r="D21" s="2" t="s">
        <v>277</v>
      </c>
      <c r="E21" s="2">
        <v>12</v>
      </c>
      <c r="F21" s="2">
        <v>39</v>
      </c>
      <c r="G21" s="2">
        <v>27.98</v>
      </c>
      <c r="H21" s="2" t="s">
        <v>278</v>
      </c>
      <c r="I21" s="2">
        <v>-26</v>
      </c>
      <c r="J21" s="2">
        <v>-44</v>
      </c>
      <c r="K21" s="2">
        <v>-38.6</v>
      </c>
      <c r="L21" s="2" t="s">
        <v>162</v>
      </c>
      <c r="M21" s="2">
        <v>11</v>
      </c>
      <c r="N21" s="4">
        <v>15</v>
      </c>
      <c r="O21" s="4">
        <v>35</v>
      </c>
      <c r="P21" s="2" t="s">
        <v>1396</v>
      </c>
      <c r="Q21" s="5">
        <v>45531.835637627322</v>
      </c>
      <c r="R21" s="4">
        <f t="shared" si="0"/>
        <v>15</v>
      </c>
      <c r="S21" s="4">
        <f t="shared" si="1"/>
        <v>35</v>
      </c>
      <c r="AB21" s="2" t="s">
        <v>1397</v>
      </c>
      <c r="AC21" s="5">
        <v>45530.738832118062</v>
      </c>
    </row>
    <row r="22" spans="1:29">
      <c r="A22" s="2" t="s">
        <v>286</v>
      </c>
      <c r="B22" s="2">
        <v>7</v>
      </c>
      <c r="D22" s="2" t="s">
        <v>288</v>
      </c>
      <c r="E22" s="2">
        <v>18</v>
      </c>
      <c r="F22" s="2">
        <v>31</v>
      </c>
      <c r="G22" s="2">
        <v>23.1</v>
      </c>
      <c r="H22" s="2" t="s">
        <v>289</v>
      </c>
      <c r="I22" s="2">
        <v>-32</v>
      </c>
      <c r="J22" s="2">
        <v>-20</v>
      </c>
      <c r="K22" s="2">
        <v>-53.1</v>
      </c>
      <c r="L22" s="2" t="s">
        <v>291</v>
      </c>
      <c r="M22" s="2">
        <v>10.8</v>
      </c>
      <c r="N22" s="4">
        <v>5</v>
      </c>
      <c r="O22" s="4">
        <v>22</v>
      </c>
      <c r="P22" s="2" t="s">
        <v>1398</v>
      </c>
      <c r="Q22" s="5">
        <v>45530.742355277776</v>
      </c>
      <c r="R22" s="4">
        <f t="shared" si="0"/>
        <v>5</v>
      </c>
      <c r="S22" s="4">
        <f t="shared" si="1"/>
        <v>22</v>
      </c>
      <c r="AB22" s="2" t="s">
        <v>1398</v>
      </c>
      <c r="AC22" s="5">
        <v>45530.742355277776</v>
      </c>
    </row>
    <row r="23" spans="1:29">
      <c r="A23" s="2" t="s">
        <v>294</v>
      </c>
      <c r="B23" s="2">
        <v>9</v>
      </c>
      <c r="D23" s="2" t="s">
        <v>296</v>
      </c>
      <c r="E23" s="2">
        <v>18</v>
      </c>
      <c r="F23" s="2">
        <v>43</v>
      </c>
      <c r="G23" s="2">
        <v>12.76</v>
      </c>
      <c r="H23" s="2" t="s">
        <v>297</v>
      </c>
      <c r="I23" s="2">
        <v>-32</v>
      </c>
      <c r="J23" s="2">
        <v>-17</v>
      </c>
      <c r="K23" s="2">
        <v>-31.6</v>
      </c>
      <c r="L23" s="2" t="s">
        <v>300</v>
      </c>
      <c r="M23" s="2">
        <v>8</v>
      </c>
      <c r="N23" s="4">
        <v>4</v>
      </c>
      <c r="O23" s="4">
        <v>16</v>
      </c>
      <c r="P23" s="2" t="s">
        <v>1399</v>
      </c>
      <c r="Q23" s="5">
        <v>45530.747823368052</v>
      </c>
      <c r="R23" s="4">
        <f t="shared" si="0"/>
        <v>4</v>
      </c>
      <c r="S23" s="4">
        <f t="shared" si="1"/>
        <v>16</v>
      </c>
      <c r="AB23" s="2" t="s">
        <v>1399</v>
      </c>
      <c r="AC23" s="5">
        <v>45530.747823368052</v>
      </c>
    </row>
    <row r="24" spans="1:29">
      <c r="A24" s="2" t="s">
        <v>305</v>
      </c>
      <c r="B24" s="2">
        <v>12</v>
      </c>
      <c r="D24" s="2" t="s">
        <v>309</v>
      </c>
      <c r="E24" s="2">
        <v>19</v>
      </c>
      <c r="F24" s="2">
        <v>53</v>
      </c>
      <c r="G24" s="2">
        <v>46.49</v>
      </c>
      <c r="H24" s="2" t="s">
        <v>310</v>
      </c>
      <c r="I24" s="2">
        <v>18</v>
      </c>
      <c r="J24" s="2">
        <v>46</v>
      </c>
      <c r="K24" s="2">
        <v>45.1</v>
      </c>
      <c r="L24" s="2" t="s">
        <v>313</v>
      </c>
      <c r="M24" s="2">
        <v>7.2</v>
      </c>
      <c r="N24" s="4">
        <v>4</v>
      </c>
      <c r="O24" s="4">
        <v>14</v>
      </c>
      <c r="P24" s="2" t="s">
        <v>1400</v>
      </c>
      <c r="Q24" s="5">
        <v>45530.751008912041</v>
      </c>
      <c r="R24" s="4">
        <f t="shared" si="0"/>
        <v>4</v>
      </c>
      <c r="S24" s="4">
        <f t="shared" si="1"/>
        <v>14</v>
      </c>
      <c r="AB24" s="2" t="s">
        <v>1400</v>
      </c>
      <c r="AC24" s="5">
        <v>45530.751008912041</v>
      </c>
    </row>
    <row r="25" spans="1:29">
      <c r="A25" s="2" t="s">
        <v>318</v>
      </c>
      <c r="B25" s="2">
        <v>11</v>
      </c>
      <c r="D25" s="2" t="s">
        <v>320</v>
      </c>
      <c r="E25" s="2">
        <v>20</v>
      </c>
      <c r="F25" s="2">
        <v>53</v>
      </c>
      <c r="G25" s="2">
        <v>27.7</v>
      </c>
      <c r="H25" s="2" t="s">
        <v>321</v>
      </c>
      <c r="I25" s="2">
        <v>-12</v>
      </c>
      <c r="J25" s="2">
        <v>-32</v>
      </c>
      <c r="K25" s="2">
        <v>-14.3</v>
      </c>
      <c r="L25" s="2" t="s">
        <v>324</v>
      </c>
      <c r="M25" s="2">
        <v>6.6</v>
      </c>
      <c r="N25" s="4">
        <v>3</v>
      </c>
      <c r="O25" s="4">
        <v>13</v>
      </c>
      <c r="P25" s="2" t="s">
        <v>1401</v>
      </c>
      <c r="Q25" s="5">
        <v>45530.753618877323</v>
      </c>
      <c r="R25" s="4">
        <f t="shared" si="0"/>
        <v>3</v>
      </c>
      <c r="S25" s="4">
        <f t="shared" si="1"/>
        <v>13</v>
      </c>
      <c r="AB25" s="2" t="s">
        <v>1401</v>
      </c>
      <c r="AC25" s="5">
        <v>45530.753618877323</v>
      </c>
    </row>
    <row r="26" spans="1:29">
      <c r="A26" s="2" t="s">
        <v>340</v>
      </c>
      <c r="B26" s="2">
        <v>15</v>
      </c>
      <c r="D26" s="2" t="s">
        <v>343</v>
      </c>
      <c r="E26" s="2">
        <v>5</v>
      </c>
      <c r="F26" s="2">
        <v>24</v>
      </c>
      <c r="G26" s="2">
        <v>10.59</v>
      </c>
      <c r="H26" s="2" t="s">
        <v>344</v>
      </c>
      <c r="I26" s="2">
        <v>-24</v>
      </c>
      <c r="J26" s="2">
        <v>-31</v>
      </c>
      <c r="K26" s="2">
        <v>-27.3</v>
      </c>
      <c r="L26" s="2" t="s">
        <v>346</v>
      </c>
      <c r="M26" s="2">
        <v>8.6999999999999993</v>
      </c>
      <c r="N26" s="4">
        <v>4</v>
      </c>
      <c r="O26" s="4">
        <v>17</v>
      </c>
      <c r="P26" s="2" t="s">
        <v>1402</v>
      </c>
      <c r="Q26" s="5">
        <v>45530.755753935176</v>
      </c>
      <c r="R26" s="4">
        <f t="shared" si="0"/>
        <v>4</v>
      </c>
      <c r="S26" s="4">
        <f t="shared" si="1"/>
        <v>17</v>
      </c>
      <c r="AB26" s="2" t="s">
        <v>1402</v>
      </c>
      <c r="AC26" s="5">
        <v>45530.755753935176</v>
      </c>
    </row>
    <row r="27" spans="1:29">
      <c r="A27" s="2" t="s">
        <v>351</v>
      </c>
      <c r="B27" s="2">
        <v>12</v>
      </c>
      <c r="D27" s="2" t="s">
        <v>353</v>
      </c>
      <c r="E27" s="2">
        <v>16</v>
      </c>
      <c r="F27" s="2">
        <v>17</v>
      </c>
      <c r="G27" s="2">
        <v>2.41</v>
      </c>
      <c r="H27" s="2" t="s">
        <v>354</v>
      </c>
      <c r="I27" s="2">
        <v>-22</v>
      </c>
      <c r="J27" s="2">
        <v>-58</v>
      </c>
      <c r="K27" s="2">
        <v>-33.9</v>
      </c>
      <c r="L27" s="2" t="s">
        <v>357</v>
      </c>
      <c r="M27" s="2">
        <v>10</v>
      </c>
      <c r="N27" s="4">
        <v>5</v>
      </c>
      <c r="O27" s="4">
        <v>20</v>
      </c>
      <c r="P27" s="2" t="s">
        <v>1403</v>
      </c>
      <c r="Q27" s="5">
        <v>45530.758587905089</v>
      </c>
      <c r="R27" s="4">
        <f t="shared" si="0"/>
        <v>5</v>
      </c>
      <c r="S27" s="4">
        <f t="shared" si="1"/>
        <v>20</v>
      </c>
      <c r="AB27" s="2" t="s">
        <v>1403</v>
      </c>
      <c r="AC27" s="5">
        <v>45530.758587905089</v>
      </c>
    </row>
    <row r="28" spans="1:29">
      <c r="A28" s="2" t="s">
        <v>363</v>
      </c>
      <c r="B28" s="7">
        <v>35</v>
      </c>
      <c r="D28" s="2" t="s">
        <v>365</v>
      </c>
      <c r="E28" s="2">
        <v>17</v>
      </c>
      <c r="F28" s="2">
        <v>17</v>
      </c>
      <c r="G28" s="2">
        <v>7.39</v>
      </c>
      <c r="H28" s="2" t="s">
        <v>366</v>
      </c>
      <c r="I28" s="2">
        <v>43</v>
      </c>
      <c r="J28" s="2">
        <v>8</v>
      </c>
      <c r="K28" s="2">
        <v>9.4</v>
      </c>
      <c r="L28" s="2" t="s">
        <v>369</v>
      </c>
      <c r="M28" s="2">
        <v>14</v>
      </c>
      <c r="N28" s="4">
        <v>24</v>
      </c>
      <c r="O28" s="4">
        <v>40</v>
      </c>
      <c r="P28" s="2" t="s">
        <v>1404</v>
      </c>
      <c r="Q28" s="5">
        <v>45531.840445000002</v>
      </c>
      <c r="R28" s="4">
        <f t="shared" si="0"/>
        <v>24</v>
      </c>
      <c r="S28" s="4">
        <f t="shared" si="1"/>
        <v>40</v>
      </c>
      <c r="AB28" s="2" t="s">
        <v>1405</v>
      </c>
      <c r="AC28" s="5">
        <v>45530.762017604167</v>
      </c>
    </row>
    <row r="29" spans="1:29">
      <c r="A29" s="2" t="s">
        <v>375</v>
      </c>
      <c r="B29" s="2">
        <v>16</v>
      </c>
      <c r="D29" s="2" t="s">
        <v>377</v>
      </c>
      <c r="E29" s="2">
        <v>16</v>
      </c>
      <c r="F29" s="2">
        <v>32</v>
      </c>
      <c r="G29" s="2">
        <v>31.86</v>
      </c>
      <c r="H29" s="2" t="s">
        <v>378</v>
      </c>
      <c r="I29" s="2">
        <v>-13</v>
      </c>
      <c r="J29" s="2">
        <v>-3</v>
      </c>
      <c r="K29" s="2">
        <v>-13.6</v>
      </c>
      <c r="L29" s="2" t="s">
        <v>380</v>
      </c>
      <c r="M29" s="2">
        <v>10</v>
      </c>
      <c r="N29" s="4">
        <v>5</v>
      </c>
      <c r="O29" s="4">
        <v>20</v>
      </c>
      <c r="P29" s="2" t="s">
        <v>1406</v>
      </c>
      <c r="Q29" s="5">
        <v>45530.767744409721</v>
      </c>
      <c r="R29" s="4">
        <f t="shared" si="0"/>
        <v>5</v>
      </c>
      <c r="S29" s="4">
        <f t="shared" si="1"/>
        <v>20</v>
      </c>
      <c r="AB29" s="2" t="s">
        <v>1406</v>
      </c>
      <c r="AC29" s="5">
        <v>45530.767744409721</v>
      </c>
    </row>
    <row r="30" spans="1:29">
      <c r="A30" s="2" t="s">
        <v>394</v>
      </c>
      <c r="B30" s="2">
        <v>26</v>
      </c>
      <c r="D30" s="2" t="s">
        <v>397</v>
      </c>
      <c r="E30" s="2">
        <v>0</v>
      </c>
      <c r="F30" s="2">
        <v>52</v>
      </c>
      <c r="G30" s="2">
        <v>45.24</v>
      </c>
      <c r="H30" s="2" t="s">
        <v>398</v>
      </c>
      <c r="I30" s="2">
        <v>-26</v>
      </c>
      <c r="J30" s="2">
        <v>-34</v>
      </c>
      <c r="K30" s="2">
        <v>-57.4</v>
      </c>
      <c r="L30" s="2" t="s">
        <v>401</v>
      </c>
      <c r="M30" s="2">
        <v>13.8</v>
      </c>
      <c r="N30" s="4">
        <v>7</v>
      </c>
      <c r="O30" s="4">
        <v>28</v>
      </c>
      <c r="P30" s="2" t="s">
        <v>1407</v>
      </c>
      <c r="Q30" s="5">
        <v>45530.771203912038</v>
      </c>
      <c r="R30" s="4">
        <f t="shared" si="0"/>
        <v>7</v>
      </c>
      <c r="S30" s="4">
        <f t="shared" si="1"/>
        <v>28</v>
      </c>
      <c r="AB30" s="2" t="s">
        <v>1407</v>
      </c>
      <c r="AC30" s="5">
        <v>45530.771203912038</v>
      </c>
    </row>
    <row r="31" spans="1:29">
      <c r="A31" s="2" t="s">
        <v>405</v>
      </c>
      <c r="B31" s="2">
        <v>21</v>
      </c>
      <c r="D31" s="2" t="s">
        <v>407</v>
      </c>
      <c r="E31" s="2">
        <v>1</v>
      </c>
      <c r="F31" s="2">
        <v>3</v>
      </c>
      <c r="G31" s="2">
        <v>14.26</v>
      </c>
      <c r="H31" s="2" t="s">
        <v>408</v>
      </c>
      <c r="I31" s="2">
        <v>-70</v>
      </c>
      <c r="J31" s="2">
        <v>-50</v>
      </c>
      <c r="K31" s="2">
        <v>-55.6</v>
      </c>
      <c r="L31" s="2" t="s">
        <v>410</v>
      </c>
      <c r="M31" s="2">
        <v>12.9</v>
      </c>
      <c r="N31" s="4">
        <v>6</v>
      </c>
      <c r="O31" s="4">
        <v>26</v>
      </c>
      <c r="P31" s="2" t="s">
        <v>1408</v>
      </c>
      <c r="Q31" s="5">
        <v>45530.775689953713</v>
      </c>
      <c r="R31" s="4">
        <f t="shared" si="0"/>
        <v>6</v>
      </c>
      <c r="S31" s="4">
        <f t="shared" si="1"/>
        <v>26</v>
      </c>
      <c r="AB31" s="2" t="s">
        <v>1408</v>
      </c>
      <c r="AC31" s="5">
        <v>45530.775689953713</v>
      </c>
    </row>
    <row r="32" spans="1:29">
      <c r="A32" s="2" t="s">
        <v>414</v>
      </c>
      <c r="B32" s="2">
        <v>22</v>
      </c>
      <c r="D32" s="2" t="s">
        <v>417</v>
      </c>
      <c r="E32" s="2">
        <v>3</v>
      </c>
      <c r="F32" s="2">
        <v>12</v>
      </c>
      <c r="G32" s="2">
        <v>16.21</v>
      </c>
      <c r="H32" s="2" t="s">
        <v>418</v>
      </c>
      <c r="I32" s="2">
        <v>-55</v>
      </c>
      <c r="J32" s="2">
        <v>-12</v>
      </c>
      <c r="K32" s="2">
        <v>-58.4</v>
      </c>
      <c r="L32" s="2" t="s">
        <v>410</v>
      </c>
      <c r="M32" s="2">
        <v>12.9</v>
      </c>
      <c r="N32" s="4">
        <v>6</v>
      </c>
      <c r="O32" s="4">
        <v>26</v>
      </c>
      <c r="P32" s="2" t="s">
        <v>1409</v>
      </c>
      <c r="Q32" s="5">
        <v>45530.780220115739</v>
      </c>
      <c r="R32" s="4">
        <f t="shared" si="0"/>
        <v>6</v>
      </c>
      <c r="S32" s="4">
        <f t="shared" si="1"/>
        <v>26</v>
      </c>
      <c r="AB32" s="2" t="s">
        <v>1409</v>
      </c>
      <c r="AC32" s="5">
        <v>45530.780220115739</v>
      </c>
    </row>
    <row r="33" spans="1:29">
      <c r="A33" s="2" t="s">
        <v>425</v>
      </c>
      <c r="B33" s="7">
        <v>37</v>
      </c>
      <c r="D33" s="2" t="s">
        <v>428</v>
      </c>
      <c r="E33" s="2">
        <v>5</v>
      </c>
      <c r="F33" s="2">
        <v>14</v>
      </c>
      <c r="G33" s="2">
        <v>6.76</v>
      </c>
      <c r="H33" s="2" t="s">
        <v>429</v>
      </c>
      <c r="I33" s="2">
        <v>-40</v>
      </c>
      <c r="J33" s="2">
        <v>-2</v>
      </c>
      <c r="K33" s="2">
        <v>-47.6</v>
      </c>
      <c r="L33" s="2" t="s">
        <v>431</v>
      </c>
      <c r="M33" s="2">
        <v>11</v>
      </c>
      <c r="N33" s="4">
        <v>20</v>
      </c>
      <c r="O33" s="4">
        <v>40</v>
      </c>
      <c r="P33" s="2" t="s">
        <v>1410</v>
      </c>
      <c r="Q33" s="5">
        <v>45531.845912743047</v>
      </c>
      <c r="R33" s="4">
        <f t="shared" si="0"/>
        <v>20</v>
      </c>
      <c r="S33" s="4">
        <f t="shared" si="1"/>
        <v>40</v>
      </c>
      <c r="AB33" s="2" t="s">
        <v>1411</v>
      </c>
      <c r="AC33" s="5">
        <v>45530.784513738428</v>
      </c>
    </row>
    <row r="34" spans="1:29">
      <c r="A34" s="2" t="s">
        <v>435</v>
      </c>
      <c r="B34" s="2">
        <v>15</v>
      </c>
      <c r="D34" s="2" t="s">
        <v>438</v>
      </c>
      <c r="E34" s="2">
        <v>6</v>
      </c>
      <c r="F34" s="2">
        <v>48</v>
      </c>
      <c r="G34" s="2">
        <v>59.4</v>
      </c>
      <c r="H34" s="2" t="s">
        <v>439</v>
      </c>
      <c r="I34" s="2">
        <v>-36</v>
      </c>
      <c r="J34" s="2">
        <v>0</v>
      </c>
      <c r="K34" s="2">
        <v>-19</v>
      </c>
      <c r="N34" s="4">
        <v>1</v>
      </c>
      <c r="O34" s="4">
        <v>30</v>
      </c>
      <c r="P34" s="2" t="s">
        <v>1412</v>
      </c>
      <c r="Q34" s="5">
        <v>45530.788050162038</v>
      </c>
      <c r="R34" s="4">
        <f t="shared" si="0"/>
        <v>1</v>
      </c>
      <c r="S34" s="4">
        <f t="shared" si="1"/>
        <v>30</v>
      </c>
      <c r="AB34" s="2" t="s">
        <v>1412</v>
      </c>
      <c r="AC34" s="5">
        <v>45530.788050162038</v>
      </c>
    </row>
    <row r="35" spans="1:29">
      <c r="A35" s="2" t="s">
        <v>444</v>
      </c>
      <c r="B35" s="7">
        <v>20</v>
      </c>
      <c r="D35" s="2" t="s">
        <v>447</v>
      </c>
      <c r="E35" s="2">
        <v>7</v>
      </c>
      <c r="F35" s="2">
        <v>38</v>
      </c>
      <c r="G35" s="2">
        <v>8.51</v>
      </c>
      <c r="H35" s="2" t="s">
        <v>448</v>
      </c>
      <c r="I35" s="2">
        <v>38</v>
      </c>
      <c r="J35" s="2">
        <v>52</v>
      </c>
      <c r="K35" s="2">
        <v>54.9</v>
      </c>
      <c r="L35" s="2" t="s">
        <v>451</v>
      </c>
      <c r="M35" s="2">
        <v>6</v>
      </c>
      <c r="N35" s="4">
        <v>10</v>
      </c>
      <c r="O35" s="4">
        <v>25</v>
      </c>
      <c r="P35" s="2" t="s">
        <v>1413</v>
      </c>
      <c r="Q35" s="5">
        <v>45531.850707905091</v>
      </c>
      <c r="R35" s="4">
        <f t="shared" si="0"/>
        <v>10</v>
      </c>
      <c r="S35" s="4">
        <f t="shared" si="1"/>
        <v>25</v>
      </c>
      <c r="AB35" s="2" t="s">
        <v>1414</v>
      </c>
      <c r="AC35" s="5">
        <v>45530.794366087961</v>
      </c>
    </row>
    <row r="36" spans="1:29">
      <c r="A36" s="2" t="s">
        <v>456</v>
      </c>
      <c r="B36" s="7">
        <v>34</v>
      </c>
      <c r="D36" s="2" t="s">
        <v>459</v>
      </c>
      <c r="E36" s="2">
        <v>9</v>
      </c>
      <c r="F36" s="2">
        <v>12</v>
      </c>
      <c r="G36" s="2">
        <v>3.1</v>
      </c>
      <c r="H36" s="2" t="s">
        <v>460</v>
      </c>
      <c r="I36" s="2">
        <v>-64</v>
      </c>
      <c r="J36" s="2">
        <v>-51</v>
      </c>
      <c r="K36" s="2">
        <v>-48.6</v>
      </c>
      <c r="L36" s="2" t="s">
        <v>462</v>
      </c>
      <c r="M36" s="2">
        <v>13.8</v>
      </c>
      <c r="N36" s="4">
        <v>25</v>
      </c>
      <c r="O36" s="4">
        <v>40</v>
      </c>
      <c r="P36" s="2" t="s">
        <v>1415</v>
      </c>
      <c r="Q36" s="5">
        <v>45531.85394533565</v>
      </c>
      <c r="R36" s="4">
        <f t="shared" si="0"/>
        <v>25</v>
      </c>
      <c r="S36" s="4">
        <f t="shared" si="1"/>
        <v>40</v>
      </c>
      <c r="AB36" s="2" t="s">
        <v>1416</v>
      </c>
      <c r="AC36" s="5">
        <v>45530.796226516213</v>
      </c>
    </row>
    <row r="37" spans="1:29">
      <c r="A37" s="2" t="s">
        <v>466</v>
      </c>
      <c r="B37" s="2">
        <v>35</v>
      </c>
      <c r="D37" s="2" t="s">
        <v>469</v>
      </c>
      <c r="E37" s="2">
        <v>10</v>
      </c>
      <c r="F37" s="2">
        <v>17</v>
      </c>
      <c r="G37" s="2">
        <v>36.82</v>
      </c>
      <c r="H37" s="2" t="s">
        <v>470</v>
      </c>
      <c r="I37" s="2">
        <v>-46</v>
      </c>
      <c r="J37" s="2">
        <v>-24</v>
      </c>
      <c r="K37" s="2">
        <v>-44.9</v>
      </c>
      <c r="L37" s="2" t="s">
        <v>473</v>
      </c>
      <c r="M37" s="2">
        <v>18.2</v>
      </c>
      <c r="N37" s="4">
        <v>9</v>
      </c>
      <c r="O37" s="4">
        <v>36</v>
      </c>
      <c r="P37" s="2" t="s">
        <v>1417</v>
      </c>
      <c r="Q37" s="5">
        <v>45530.801390011577</v>
      </c>
      <c r="R37" s="4">
        <f t="shared" si="0"/>
        <v>9</v>
      </c>
      <c r="S37" s="4">
        <f t="shared" si="1"/>
        <v>36</v>
      </c>
      <c r="AB37" s="2" t="s">
        <v>1417</v>
      </c>
      <c r="AC37" s="5">
        <v>45530.801390011577</v>
      </c>
    </row>
    <row r="38" spans="1:29" s="8" customFormat="1">
      <c r="A38" s="8" t="s">
        <v>479</v>
      </c>
      <c r="B38" s="8">
        <v>0.2</v>
      </c>
      <c r="D38" s="8" t="s">
        <v>481</v>
      </c>
      <c r="E38" s="8">
        <v>12</v>
      </c>
      <c r="F38" s="8">
        <v>10</v>
      </c>
      <c r="G38" s="8">
        <v>6.149</v>
      </c>
      <c r="H38" s="8" t="s">
        <v>482</v>
      </c>
      <c r="I38" s="8">
        <v>18</v>
      </c>
      <c r="J38" s="8">
        <v>32</v>
      </c>
      <c r="K38" s="8">
        <v>31.78</v>
      </c>
      <c r="L38" s="8" t="s">
        <v>485</v>
      </c>
      <c r="M38" s="8">
        <v>1.73</v>
      </c>
      <c r="N38" s="9">
        <v>0.1</v>
      </c>
      <c r="O38" s="9">
        <v>4</v>
      </c>
      <c r="P38" s="8" t="s">
        <v>1418</v>
      </c>
      <c r="Q38" s="10">
        <v>45531.973421423609</v>
      </c>
      <c r="R38" s="9">
        <f t="shared" si="0"/>
        <v>0</v>
      </c>
      <c r="S38" s="9">
        <f t="shared" si="1"/>
        <v>4</v>
      </c>
      <c r="AB38" s="8" t="s">
        <v>1419</v>
      </c>
      <c r="AC38" s="10">
        <v>45530.82300650463</v>
      </c>
    </row>
    <row r="39" spans="1:29">
      <c r="A39" s="2" t="s">
        <v>490</v>
      </c>
      <c r="B39" s="2">
        <v>35</v>
      </c>
      <c r="D39" s="2" t="s">
        <v>494</v>
      </c>
      <c r="E39" s="2">
        <v>12</v>
      </c>
      <c r="F39" s="2">
        <v>25</v>
      </c>
      <c r="G39" s="2">
        <v>45.43</v>
      </c>
      <c r="H39" s="2" t="s">
        <v>495</v>
      </c>
      <c r="I39" s="2">
        <v>-72</v>
      </c>
      <c r="J39" s="2">
        <v>-39</v>
      </c>
      <c r="K39" s="2">
        <v>-32.700000000000003</v>
      </c>
      <c r="L39" s="2" t="s">
        <v>498</v>
      </c>
      <c r="M39" s="2">
        <v>18</v>
      </c>
      <c r="N39" s="4">
        <v>9</v>
      </c>
      <c r="O39" s="4">
        <v>36</v>
      </c>
      <c r="P39" s="2" t="s">
        <v>1420</v>
      </c>
      <c r="Q39" s="5">
        <v>45530.82350648148</v>
      </c>
      <c r="R39" s="4">
        <f t="shared" si="0"/>
        <v>9</v>
      </c>
      <c r="S39" s="4">
        <f t="shared" si="1"/>
        <v>36</v>
      </c>
      <c r="AB39" s="2" t="s">
        <v>1420</v>
      </c>
      <c r="AC39" s="5">
        <v>45530.82350648148</v>
      </c>
    </row>
    <row r="40" spans="1:29">
      <c r="A40" s="2" t="s">
        <v>504</v>
      </c>
      <c r="B40" s="2">
        <v>22</v>
      </c>
      <c r="D40" s="2" t="s">
        <v>506</v>
      </c>
      <c r="E40" s="2">
        <v>12</v>
      </c>
      <c r="F40" s="2">
        <v>59</v>
      </c>
      <c r="G40" s="2">
        <v>33.92</v>
      </c>
      <c r="H40" s="2" t="s">
        <v>507</v>
      </c>
      <c r="I40" s="2">
        <v>-70</v>
      </c>
      <c r="J40" s="2">
        <v>-52</v>
      </c>
      <c r="K40" s="2">
        <v>-35.4</v>
      </c>
      <c r="L40" s="2" t="s">
        <v>510</v>
      </c>
      <c r="M40" s="2">
        <v>13.5</v>
      </c>
      <c r="N40" s="4">
        <v>7</v>
      </c>
      <c r="O40" s="4">
        <v>27</v>
      </c>
      <c r="P40" s="2" t="s">
        <v>1421</v>
      </c>
      <c r="Q40" s="5">
        <v>45530.830252881948</v>
      </c>
      <c r="R40" s="4">
        <f t="shared" si="0"/>
        <v>7</v>
      </c>
      <c r="S40" s="4">
        <f t="shared" si="1"/>
        <v>27</v>
      </c>
      <c r="AB40" s="2" t="s">
        <v>1421</v>
      </c>
      <c r="AC40" s="5">
        <v>45530.830252881948</v>
      </c>
    </row>
    <row r="41" spans="1:29">
      <c r="A41" s="2" t="s">
        <v>514</v>
      </c>
      <c r="B41" s="2">
        <v>19</v>
      </c>
      <c r="D41" s="2" t="s">
        <v>516</v>
      </c>
      <c r="E41" s="2">
        <v>13</v>
      </c>
      <c r="F41" s="2">
        <v>16</v>
      </c>
      <c r="G41" s="2">
        <v>27.09</v>
      </c>
      <c r="H41" s="2" t="s">
        <v>517</v>
      </c>
      <c r="I41" s="2">
        <v>17</v>
      </c>
      <c r="J41" s="2">
        <v>42</v>
      </c>
      <c r="K41" s="2">
        <v>0.9</v>
      </c>
      <c r="L41" s="2" t="s">
        <v>520</v>
      </c>
      <c r="M41" s="2">
        <v>10.5</v>
      </c>
      <c r="N41" s="4">
        <v>5</v>
      </c>
      <c r="O41" s="4">
        <v>21</v>
      </c>
      <c r="P41" s="2" t="s">
        <v>1422</v>
      </c>
      <c r="Q41" s="5">
        <v>45530.835178541667</v>
      </c>
      <c r="R41" s="4">
        <f t="shared" si="0"/>
        <v>5</v>
      </c>
      <c r="S41" s="4">
        <f t="shared" si="1"/>
        <v>21</v>
      </c>
      <c r="AB41" s="2" t="s">
        <v>1422</v>
      </c>
      <c r="AC41" s="5">
        <v>45530.835178541667</v>
      </c>
    </row>
    <row r="42" spans="1:29">
      <c r="A42" s="2" t="s">
        <v>524</v>
      </c>
      <c r="B42" s="6">
        <v>14</v>
      </c>
      <c r="D42" s="2" t="s">
        <v>526</v>
      </c>
      <c r="E42" s="2">
        <v>13</v>
      </c>
      <c r="F42" s="2">
        <v>46</v>
      </c>
      <c r="G42" s="2">
        <v>26.81</v>
      </c>
      <c r="H42" s="2" t="s">
        <v>527</v>
      </c>
      <c r="I42" s="2">
        <v>-51</v>
      </c>
      <c r="J42" s="2">
        <v>-22</v>
      </c>
      <c r="K42" s="2">
        <v>-27.3</v>
      </c>
      <c r="L42" s="2" t="s">
        <v>529</v>
      </c>
      <c r="M42" s="2">
        <v>4</v>
      </c>
      <c r="N42" s="4">
        <v>5</v>
      </c>
      <c r="O42" s="4">
        <v>20</v>
      </c>
      <c r="P42" s="2" t="s">
        <v>1423</v>
      </c>
      <c r="Q42" s="5">
        <v>45532.701551493054</v>
      </c>
      <c r="R42" s="4">
        <v>10</v>
      </c>
      <c r="S42" s="4">
        <v>40</v>
      </c>
      <c r="AB42" s="2" t="s">
        <v>1424</v>
      </c>
      <c r="AC42" s="5">
        <v>45530.838526550928</v>
      </c>
    </row>
    <row r="43" spans="1:29">
      <c r="A43" s="2" t="s">
        <v>533</v>
      </c>
      <c r="B43" s="7">
        <v>36</v>
      </c>
      <c r="D43" s="2" t="s">
        <v>536</v>
      </c>
      <c r="E43" s="2">
        <v>14</v>
      </c>
      <c r="F43" s="2">
        <v>5</v>
      </c>
      <c r="G43" s="2">
        <v>27.29</v>
      </c>
      <c r="H43" s="2" t="s">
        <v>537</v>
      </c>
      <c r="I43" s="2">
        <v>28</v>
      </c>
      <c r="J43" s="2">
        <v>32</v>
      </c>
      <c r="K43" s="2">
        <v>4</v>
      </c>
      <c r="L43" s="2" t="s">
        <v>540</v>
      </c>
      <c r="M43" s="2">
        <v>11</v>
      </c>
      <c r="N43" s="4">
        <v>20</v>
      </c>
      <c r="O43" s="4">
        <v>40</v>
      </c>
      <c r="P43" s="2" t="s">
        <v>1425</v>
      </c>
      <c r="Q43" s="5">
        <v>45531.859460405103</v>
      </c>
      <c r="R43" s="4">
        <f t="shared" ref="R43:R64" si="2">ROUND(N43, 0)</f>
        <v>20</v>
      </c>
      <c r="S43" s="4">
        <f t="shared" ref="S43:S64" si="3">ROUND(O43, 0)</f>
        <v>40</v>
      </c>
      <c r="AB43" s="2" t="s">
        <v>1426</v>
      </c>
      <c r="AC43" s="5">
        <v>45530.839902071762</v>
      </c>
    </row>
    <row r="44" spans="1:29">
      <c r="A44" s="2" t="s">
        <v>553</v>
      </c>
      <c r="B44" s="2">
        <v>5</v>
      </c>
      <c r="D44" s="2" t="s">
        <v>555</v>
      </c>
      <c r="E44" s="2">
        <v>14</v>
      </c>
      <c r="F44" s="2">
        <v>39</v>
      </c>
      <c r="G44" s="2">
        <v>36.5</v>
      </c>
      <c r="H44" s="2" t="s">
        <v>556</v>
      </c>
      <c r="I44" s="2">
        <v>-26</v>
      </c>
      <c r="J44" s="2">
        <v>-32</v>
      </c>
      <c r="K44" s="2">
        <v>-18</v>
      </c>
      <c r="L44" s="2" t="s">
        <v>559</v>
      </c>
      <c r="M44" s="2">
        <v>3.6</v>
      </c>
      <c r="N44" s="4">
        <v>2</v>
      </c>
      <c r="O44" s="4">
        <v>7</v>
      </c>
      <c r="P44" s="2" t="s">
        <v>1427</v>
      </c>
      <c r="Q44" s="5">
        <v>45530.843300462962</v>
      </c>
      <c r="R44" s="4">
        <f t="shared" si="2"/>
        <v>2</v>
      </c>
      <c r="S44" s="4">
        <f t="shared" si="3"/>
        <v>7</v>
      </c>
      <c r="AB44" s="2" t="s">
        <v>1427</v>
      </c>
      <c r="AC44" s="5">
        <v>45530.843300462962</v>
      </c>
    </row>
    <row r="45" spans="1:29">
      <c r="A45" s="2" t="s">
        <v>563</v>
      </c>
      <c r="B45" s="2">
        <v>8</v>
      </c>
      <c r="D45" s="2" t="s">
        <v>566</v>
      </c>
      <c r="E45" s="2">
        <v>15</v>
      </c>
      <c r="F45" s="2">
        <v>3</v>
      </c>
      <c r="G45" s="2">
        <v>58.6</v>
      </c>
      <c r="H45" s="2" t="s">
        <v>567</v>
      </c>
      <c r="I45" s="2">
        <v>-33</v>
      </c>
      <c r="J45" s="2">
        <v>-4</v>
      </c>
      <c r="K45" s="2">
        <v>-7</v>
      </c>
      <c r="L45" s="2" t="s">
        <v>570</v>
      </c>
      <c r="M45" s="2">
        <v>6.2</v>
      </c>
      <c r="N45" s="4">
        <v>3</v>
      </c>
      <c r="O45" s="4">
        <v>12</v>
      </c>
      <c r="P45" s="2" t="s">
        <v>1428</v>
      </c>
      <c r="Q45" s="5">
        <v>45530.844411979167</v>
      </c>
      <c r="R45" s="4">
        <f t="shared" si="2"/>
        <v>3</v>
      </c>
      <c r="S45" s="4">
        <f t="shared" si="3"/>
        <v>12</v>
      </c>
      <c r="AB45" s="2" t="s">
        <v>1428</v>
      </c>
      <c r="AC45" s="5">
        <v>45530.844411979167</v>
      </c>
    </row>
    <row r="46" spans="1:29">
      <c r="A46" s="2" t="s">
        <v>592</v>
      </c>
      <c r="B46" s="7">
        <v>14</v>
      </c>
      <c r="D46" s="2" t="s">
        <v>594</v>
      </c>
      <c r="E46" s="2">
        <v>15</v>
      </c>
      <c r="F46" s="2">
        <v>46</v>
      </c>
      <c r="G46" s="2">
        <v>3</v>
      </c>
      <c r="H46" s="2" t="s">
        <v>595</v>
      </c>
      <c r="I46" s="2">
        <v>-37</v>
      </c>
      <c r="J46" s="2">
        <v>-47</v>
      </c>
      <c r="K46" s="2">
        <v>-11.1</v>
      </c>
      <c r="L46" s="2" t="s">
        <v>597</v>
      </c>
      <c r="M46" s="2">
        <v>5</v>
      </c>
      <c r="N46" s="4">
        <v>8</v>
      </c>
      <c r="O46" s="4">
        <v>25</v>
      </c>
      <c r="P46" s="2" t="s">
        <v>1429</v>
      </c>
      <c r="Q46" s="5">
        <v>45531.863888437503</v>
      </c>
      <c r="R46" s="4">
        <f t="shared" si="2"/>
        <v>8</v>
      </c>
      <c r="S46" s="4">
        <f t="shared" si="3"/>
        <v>25</v>
      </c>
      <c r="AB46" s="2" t="s">
        <v>1430</v>
      </c>
      <c r="AC46" s="5">
        <v>45530.846289861111</v>
      </c>
    </row>
    <row r="47" spans="1:29">
      <c r="A47" s="2" t="s">
        <v>601</v>
      </c>
      <c r="B47" s="7">
        <v>29</v>
      </c>
      <c r="D47" s="2" t="s">
        <v>603</v>
      </c>
      <c r="E47" s="2">
        <v>16</v>
      </c>
      <c r="F47" s="2">
        <v>25</v>
      </c>
      <c r="G47" s="2">
        <v>48.12</v>
      </c>
      <c r="H47" s="2" t="s">
        <v>604</v>
      </c>
      <c r="I47" s="2">
        <v>-72</v>
      </c>
      <c r="J47" s="2">
        <v>-12</v>
      </c>
      <c r="K47" s="2">
        <v>-7.9</v>
      </c>
      <c r="L47" s="2" t="s">
        <v>606</v>
      </c>
      <c r="M47" s="2">
        <v>10.7</v>
      </c>
      <c r="N47" s="4">
        <v>20</v>
      </c>
      <c r="O47" s="4">
        <v>40</v>
      </c>
      <c r="P47" s="2" t="s">
        <v>1431</v>
      </c>
      <c r="Q47" s="5">
        <v>45531.868479305558</v>
      </c>
      <c r="R47" s="4">
        <f t="shared" si="2"/>
        <v>20</v>
      </c>
      <c r="S47" s="4">
        <f t="shared" si="3"/>
        <v>40</v>
      </c>
      <c r="AB47" s="2" t="s">
        <v>1432</v>
      </c>
      <c r="AC47" s="5">
        <v>45530.847850543978</v>
      </c>
    </row>
    <row r="48" spans="1:29">
      <c r="A48" s="2" t="s">
        <v>640</v>
      </c>
      <c r="B48" s="2">
        <v>7</v>
      </c>
      <c r="D48" s="2" t="s">
        <v>642</v>
      </c>
      <c r="E48" s="2">
        <v>17</v>
      </c>
      <c r="F48" s="2">
        <v>4</v>
      </c>
      <c r="G48" s="2">
        <v>28.747</v>
      </c>
      <c r="H48" s="2" t="s">
        <v>643</v>
      </c>
      <c r="I48" s="2">
        <v>-24</v>
      </c>
      <c r="J48" s="2">
        <v>-45</v>
      </c>
      <c r="K48" s="2">
        <v>-51.22</v>
      </c>
      <c r="L48" s="2" t="s">
        <v>646</v>
      </c>
      <c r="M48" s="2">
        <v>6.2</v>
      </c>
      <c r="N48" s="4">
        <v>3</v>
      </c>
      <c r="O48" s="4">
        <v>12</v>
      </c>
      <c r="P48" s="2" t="s">
        <v>1433</v>
      </c>
      <c r="Q48" s="5">
        <v>45530.851396053236</v>
      </c>
      <c r="R48" s="4">
        <f t="shared" si="2"/>
        <v>3</v>
      </c>
      <c r="S48" s="4">
        <f t="shared" si="3"/>
        <v>12</v>
      </c>
      <c r="AB48" s="2" t="s">
        <v>1433</v>
      </c>
      <c r="AC48" s="5">
        <v>45530.851396053236</v>
      </c>
    </row>
    <row r="49" spans="1:29">
      <c r="A49" s="2" t="s">
        <v>665</v>
      </c>
      <c r="B49" s="2">
        <v>7</v>
      </c>
      <c r="D49" s="2" t="s">
        <v>667</v>
      </c>
      <c r="E49" s="2">
        <v>17</v>
      </c>
      <c r="F49" s="2">
        <v>14</v>
      </c>
      <c r="G49" s="2">
        <v>32.25</v>
      </c>
      <c r="H49" s="2" t="s">
        <v>668</v>
      </c>
      <c r="I49" s="2">
        <v>-29</v>
      </c>
      <c r="J49" s="2">
        <v>-27</v>
      </c>
      <c r="K49" s="2">
        <v>43.3</v>
      </c>
      <c r="L49" s="2" t="s">
        <v>671</v>
      </c>
      <c r="M49" s="2">
        <v>3.8</v>
      </c>
      <c r="N49" s="4">
        <v>2</v>
      </c>
      <c r="O49" s="4">
        <v>8</v>
      </c>
      <c r="P49" s="2" t="s">
        <v>1434</v>
      </c>
      <c r="Q49" s="5">
        <v>45530.853615740743</v>
      </c>
      <c r="R49" s="4">
        <f t="shared" si="2"/>
        <v>2</v>
      </c>
      <c r="S49" s="4">
        <f t="shared" si="3"/>
        <v>8</v>
      </c>
      <c r="AB49" s="2" t="s">
        <v>1434</v>
      </c>
      <c r="AC49" s="5">
        <v>45530.853615740743</v>
      </c>
    </row>
    <row r="50" spans="1:29" s="8" customFormat="1">
      <c r="A50" s="8" t="s">
        <v>675</v>
      </c>
      <c r="B50" s="8">
        <v>3</v>
      </c>
      <c r="D50" s="8" t="s">
        <v>677</v>
      </c>
      <c r="E50" s="8">
        <v>17</v>
      </c>
      <c r="F50" s="8">
        <v>16</v>
      </c>
      <c r="G50" s="8">
        <v>37.42</v>
      </c>
      <c r="H50" s="8" t="s">
        <v>678</v>
      </c>
      <c r="I50" s="8">
        <v>-28</v>
      </c>
      <c r="J50" s="8">
        <v>-8</v>
      </c>
      <c r="K50" s="8">
        <v>-24</v>
      </c>
      <c r="L50" s="8" t="s">
        <v>680</v>
      </c>
      <c r="M50" s="8">
        <v>4.9000000000000004</v>
      </c>
      <c r="N50" s="9">
        <v>2</v>
      </c>
      <c r="O50" s="9">
        <v>10</v>
      </c>
      <c r="P50" s="8" t="s">
        <v>1435</v>
      </c>
      <c r="Q50" s="10">
        <v>45530.855213530092</v>
      </c>
      <c r="R50" s="9">
        <f t="shared" si="2"/>
        <v>2</v>
      </c>
      <c r="S50" s="9">
        <f t="shared" si="3"/>
        <v>10</v>
      </c>
      <c r="AB50" s="8" t="s">
        <v>1435</v>
      </c>
      <c r="AC50" s="10">
        <v>45530.855213530092</v>
      </c>
    </row>
    <row r="51" spans="1:29">
      <c r="A51" s="2" t="s">
        <v>714</v>
      </c>
      <c r="B51" s="2">
        <v>12</v>
      </c>
      <c r="D51" s="2" t="s">
        <v>718</v>
      </c>
      <c r="E51" s="2">
        <v>17</v>
      </c>
      <c r="F51" s="2">
        <v>25</v>
      </c>
      <c r="G51" s="2">
        <v>29.11</v>
      </c>
      <c r="H51" s="2" t="s">
        <v>719</v>
      </c>
      <c r="I51" s="2">
        <v>-48</v>
      </c>
      <c r="J51" s="2">
        <v>-25</v>
      </c>
      <c r="K51" s="2">
        <v>-19.8</v>
      </c>
      <c r="L51" s="2" t="s">
        <v>722</v>
      </c>
      <c r="M51" s="2">
        <v>7.1</v>
      </c>
      <c r="N51" s="4">
        <v>4</v>
      </c>
      <c r="O51" s="4">
        <v>14</v>
      </c>
      <c r="P51" s="2" t="s">
        <v>1436</v>
      </c>
      <c r="Q51" s="5">
        <v>45530.857409293982</v>
      </c>
      <c r="R51" s="4">
        <f t="shared" si="2"/>
        <v>4</v>
      </c>
      <c r="S51" s="4">
        <f t="shared" si="3"/>
        <v>14</v>
      </c>
      <c r="AB51" s="2" t="s">
        <v>1436</v>
      </c>
      <c r="AC51" s="5">
        <v>45530.857409293982</v>
      </c>
    </row>
    <row r="52" spans="1:29">
      <c r="A52" s="2" t="s">
        <v>726</v>
      </c>
      <c r="B52" s="7">
        <v>31</v>
      </c>
      <c r="D52" s="2" t="s">
        <v>728</v>
      </c>
      <c r="E52" s="2">
        <v>17</v>
      </c>
      <c r="F52" s="2">
        <v>31</v>
      </c>
      <c r="G52" s="2">
        <v>54.99</v>
      </c>
      <c r="H52" s="2" t="s">
        <v>729</v>
      </c>
      <c r="I52" s="2">
        <v>-67</v>
      </c>
      <c r="J52" s="2">
        <v>-2</v>
      </c>
      <c r="K52" s="2">
        <v>-54</v>
      </c>
      <c r="L52" s="2" t="s">
        <v>732</v>
      </c>
      <c r="M52" s="2">
        <v>9</v>
      </c>
      <c r="N52" s="4">
        <v>15</v>
      </c>
      <c r="O52" s="4">
        <v>40</v>
      </c>
      <c r="P52" s="2" t="s">
        <v>1437</v>
      </c>
      <c r="Q52" s="5">
        <v>45531.873834664351</v>
      </c>
      <c r="R52" s="4">
        <f t="shared" si="2"/>
        <v>15</v>
      </c>
      <c r="S52" s="4">
        <f t="shared" si="3"/>
        <v>40</v>
      </c>
      <c r="AB52" s="2" t="s">
        <v>1438</v>
      </c>
      <c r="AC52" s="5">
        <v>45530.859915428242</v>
      </c>
    </row>
    <row r="53" spans="1:29">
      <c r="A53" s="2" t="s">
        <v>752</v>
      </c>
      <c r="B53" s="2">
        <v>12</v>
      </c>
      <c r="D53" s="2" t="s">
        <v>754</v>
      </c>
      <c r="E53" s="2">
        <v>17</v>
      </c>
      <c r="F53" s="2">
        <v>36</v>
      </c>
      <c r="G53" s="2">
        <v>17.460999999999999</v>
      </c>
      <c r="H53" s="2" t="s">
        <v>755</v>
      </c>
      <c r="I53" s="2">
        <v>-44</v>
      </c>
      <c r="J53" s="2">
        <v>-44</v>
      </c>
      <c r="K53" s="2">
        <v>-8.34</v>
      </c>
      <c r="L53" s="2" t="s">
        <v>757</v>
      </c>
      <c r="M53" s="2">
        <v>10.4</v>
      </c>
      <c r="N53" s="4">
        <v>5</v>
      </c>
      <c r="O53" s="4">
        <v>21</v>
      </c>
      <c r="P53" s="2" t="s">
        <v>1439</v>
      </c>
      <c r="Q53" s="5">
        <v>45530.863001435187</v>
      </c>
      <c r="R53" s="4">
        <f t="shared" si="2"/>
        <v>5</v>
      </c>
      <c r="S53" s="4">
        <f t="shared" si="3"/>
        <v>21</v>
      </c>
      <c r="AB53" s="2" t="s">
        <v>1439</v>
      </c>
      <c r="AC53" s="5">
        <v>45530.863001435187</v>
      </c>
    </row>
    <row r="54" spans="1:29">
      <c r="A54" s="2" t="s">
        <v>760</v>
      </c>
      <c r="B54" s="2">
        <v>35</v>
      </c>
      <c r="D54" s="2" t="s">
        <v>762</v>
      </c>
      <c r="E54" s="2">
        <v>17</v>
      </c>
      <c r="F54" s="2">
        <v>40</v>
      </c>
      <c r="G54" s="2">
        <v>42.09</v>
      </c>
      <c r="H54" s="2" t="s">
        <v>763</v>
      </c>
      <c r="I54" s="2">
        <v>-53</v>
      </c>
      <c r="J54" s="2">
        <v>-40</v>
      </c>
      <c r="K54" s="2">
        <v>-27.6</v>
      </c>
      <c r="L54" s="2" t="s">
        <v>766</v>
      </c>
      <c r="M54" s="2">
        <v>32</v>
      </c>
      <c r="N54" s="4">
        <v>16</v>
      </c>
      <c r="O54" s="4">
        <v>64</v>
      </c>
      <c r="P54" s="2" t="s">
        <v>1440</v>
      </c>
      <c r="Q54" s="5">
        <v>45530.867643368052</v>
      </c>
      <c r="R54" s="4">
        <f t="shared" si="2"/>
        <v>16</v>
      </c>
      <c r="S54" s="4">
        <f t="shared" si="3"/>
        <v>64</v>
      </c>
      <c r="AB54" s="2" t="s">
        <v>1440</v>
      </c>
      <c r="AC54" s="5">
        <v>45530.867643368052</v>
      </c>
    </row>
    <row r="55" spans="1:29" s="8" customFormat="1" ht="13.9" customHeight="1">
      <c r="A55" s="8" t="s">
        <v>771</v>
      </c>
      <c r="B55" s="8">
        <v>6</v>
      </c>
      <c r="D55" s="8" t="s">
        <v>773</v>
      </c>
      <c r="E55" s="8">
        <v>17</v>
      </c>
      <c r="F55" s="8">
        <v>38</v>
      </c>
      <c r="G55" s="8">
        <v>36.93</v>
      </c>
      <c r="H55" s="8" t="s">
        <v>774</v>
      </c>
      <c r="I55" s="8">
        <v>-23</v>
      </c>
      <c r="J55" s="8">
        <v>-54</v>
      </c>
      <c r="K55" s="8">
        <v>-31.5</v>
      </c>
      <c r="L55" s="8" t="s">
        <v>777</v>
      </c>
      <c r="M55" s="8">
        <v>4.8</v>
      </c>
      <c r="N55" s="9">
        <v>2</v>
      </c>
      <c r="O55" s="9">
        <v>10</v>
      </c>
      <c r="P55" s="8" t="s">
        <v>1441</v>
      </c>
      <c r="Q55" s="10">
        <v>45530.887918738423</v>
      </c>
      <c r="R55" s="9">
        <f t="shared" si="2"/>
        <v>2</v>
      </c>
      <c r="S55" s="9">
        <f t="shared" si="3"/>
        <v>10</v>
      </c>
      <c r="AB55" s="8" t="s">
        <v>1441</v>
      </c>
      <c r="AC55" s="10">
        <v>45530.887918738423</v>
      </c>
    </row>
    <row r="56" spans="1:29">
      <c r="A56" s="2" t="s">
        <v>781</v>
      </c>
      <c r="B56" s="7">
        <v>18</v>
      </c>
      <c r="D56" s="2" t="s">
        <v>783</v>
      </c>
      <c r="E56" s="2">
        <v>17</v>
      </c>
      <c r="F56" s="2">
        <v>44</v>
      </c>
      <c r="G56" s="2">
        <v>54.71</v>
      </c>
      <c r="H56" s="2" t="s">
        <v>784</v>
      </c>
      <c r="I56" s="2">
        <v>3</v>
      </c>
      <c r="J56" s="2">
        <v>10</v>
      </c>
      <c r="K56" s="2">
        <v>12.5</v>
      </c>
      <c r="L56" s="2" t="s">
        <v>787</v>
      </c>
      <c r="M56" s="2">
        <v>4.2</v>
      </c>
      <c r="N56" s="4">
        <v>6</v>
      </c>
      <c r="O56" s="4">
        <v>20</v>
      </c>
      <c r="P56" s="2" t="s">
        <v>1442</v>
      </c>
      <c r="Q56" s="5">
        <v>45531.881382187501</v>
      </c>
      <c r="R56" s="4">
        <f t="shared" si="2"/>
        <v>6</v>
      </c>
      <c r="S56" s="4">
        <f t="shared" si="3"/>
        <v>20</v>
      </c>
      <c r="AB56" s="2" t="s">
        <v>1443</v>
      </c>
      <c r="AC56" s="5">
        <v>45530.890200381953</v>
      </c>
    </row>
    <row r="57" spans="1:29" s="8" customFormat="1">
      <c r="A57" s="8" t="s">
        <v>791</v>
      </c>
      <c r="B57" s="8">
        <v>1.4</v>
      </c>
      <c r="D57" s="8" t="s">
        <v>793</v>
      </c>
      <c r="E57" s="8">
        <v>17</v>
      </c>
      <c r="F57" s="8">
        <v>48</v>
      </c>
      <c r="G57" s="8">
        <v>52.67</v>
      </c>
      <c r="H57" s="8" t="s">
        <v>794</v>
      </c>
      <c r="I57" s="8">
        <v>-20</v>
      </c>
      <c r="J57" s="8">
        <v>-21</v>
      </c>
      <c r="K57" s="8">
        <v>-34.5</v>
      </c>
      <c r="L57" s="8" t="s">
        <v>796</v>
      </c>
      <c r="M57" s="8">
        <v>4.4000000000000004</v>
      </c>
      <c r="N57" s="9">
        <v>0.1</v>
      </c>
      <c r="O57" s="9">
        <v>2</v>
      </c>
      <c r="P57" s="8" t="s">
        <v>1444</v>
      </c>
      <c r="Q57" s="10">
        <v>45531.981479247683</v>
      </c>
      <c r="R57" s="9">
        <f t="shared" si="2"/>
        <v>0</v>
      </c>
      <c r="S57" s="9">
        <f t="shared" si="3"/>
        <v>2</v>
      </c>
      <c r="AB57" s="8" t="s">
        <v>1445</v>
      </c>
      <c r="AC57" s="10">
        <v>45530.891643877323</v>
      </c>
    </row>
    <row r="58" spans="1:29">
      <c r="A58" s="2" t="s">
        <v>801</v>
      </c>
      <c r="B58" s="2">
        <v>10</v>
      </c>
      <c r="D58" s="2" t="s">
        <v>803</v>
      </c>
      <c r="E58" s="2">
        <v>17</v>
      </c>
      <c r="F58" s="2">
        <v>50</v>
      </c>
      <c r="G58" s="2">
        <v>13.06</v>
      </c>
      <c r="H58" s="2" t="s">
        <v>804</v>
      </c>
      <c r="I58" s="2">
        <v>-37</v>
      </c>
      <c r="J58" s="2">
        <v>-3</v>
      </c>
      <c r="K58" s="2">
        <v>-5.2</v>
      </c>
      <c r="L58" s="2" t="s">
        <v>806</v>
      </c>
      <c r="M58" s="2">
        <v>9.6</v>
      </c>
      <c r="N58" s="4">
        <v>5</v>
      </c>
      <c r="O58" s="4">
        <v>19</v>
      </c>
      <c r="P58" s="2" t="s">
        <v>1446</v>
      </c>
      <c r="Q58" s="5">
        <v>45530.89345614583</v>
      </c>
      <c r="R58" s="4">
        <f t="shared" si="2"/>
        <v>5</v>
      </c>
      <c r="S58" s="4">
        <f t="shared" si="3"/>
        <v>19</v>
      </c>
      <c r="AB58" s="2" t="s">
        <v>1446</v>
      </c>
      <c r="AC58" s="5">
        <v>45530.89345614583</v>
      </c>
    </row>
    <row r="59" spans="1:29">
      <c r="A59" s="2" t="s">
        <v>822</v>
      </c>
      <c r="B59" s="2">
        <v>7</v>
      </c>
      <c r="D59" s="2" t="s">
        <v>824</v>
      </c>
      <c r="E59" s="2">
        <v>17</v>
      </c>
      <c r="F59" s="2">
        <v>59</v>
      </c>
      <c r="G59" s="2">
        <v>3.68</v>
      </c>
      <c r="H59" s="2" t="s">
        <v>825</v>
      </c>
      <c r="I59" s="2">
        <v>-44</v>
      </c>
      <c r="J59" s="2">
        <v>-15</v>
      </c>
      <c r="K59" s="2">
        <v>-57.4</v>
      </c>
      <c r="L59" s="2" t="s">
        <v>827</v>
      </c>
      <c r="M59" s="2">
        <v>5.6</v>
      </c>
      <c r="N59" s="4">
        <v>3</v>
      </c>
      <c r="O59" s="4">
        <v>11</v>
      </c>
      <c r="P59" s="2" t="s">
        <v>1447</v>
      </c>
      <c r="Q59" s="5">
        <v>45530.918444039351</v>
      </c>
      <c r="R59" s="4">
        <f t="shared" si="2"/>
        <v>3</v>
      </c>
      <c r="S59" s="4">
        <f t="shared" si="3"/>
        <v>11</v>
      </c>
      <c r="AB59" s="2" t="s">
        <v>1447</v>
      </c>
      <c r="AC59" s="5">
        <v>45530.918444039351</v>
      </c>
    </row>
    <row r="60" spans="1:29">
      <c r="A60" s="2" t="s">
        <v>830</v>
      </c>
      <c r="B60" s="2">
        <v>17</v>
      </c>
      <c r="D60" s="2" t="s">
        <v>832</v>
      </c>
      <c r="E60" s="2">
        <v>18</v>
      </c>
      <c r="F60" s="2">
        <v>3</v>
      </c>
      <c r="G60" s="2">
        <v>34.1</v>
      </c>
      <c r="H60" s="2" t="s">
        <v>833</v>
      </c>
      <c r="I60" s="2">
        <v>-30</v>
      </c>
      <c r="J60" s="2">
        <v>-2</v>
      </c>
      <c r="K60" s="2">
        <v>-2.2999999999999998</v>
      </c>
      <c r="L60" s="2" t="s">
        <v>834</v>
      </c>
      <c r="M60" s="2">
        <v>16.399999999999999</v>
      </c>
      <c r="N60" s="4">
        <v>8</v>
      </c>
      <c r="O60" s="4">
        <v>33</v>
      </c>
      <c r="P60" s="2" t="s">
        <v>1448</v>
      </c>
      <c r="Q60" s="5">
        <v>45530.920550092589</v>
      </c>
      <c r="R60" s="4">
        <f t="shared" si="2"/>
        <v>8</v>
      </c>
      <c r="S60" s="4">
        <f t="shared" si="3"/>
        <v>33</v>
      </c>
      <c r="AB60" s="2" t="s">
        <v>1448</v>
      </c>
      <c r="AC60" s="5">
        <v>45530.920550092589</v>
      </c>
    </row>
    <row r="61" spans="1:29">
      <c r="A61" s="2" t="s">
        <v>872</v>
      </c>
      <c r="B61" s="2">
        <v>15</v>
      </c>
      <c r="D61" s="2" t="s">
        <v>875</v>
      </c>
      <c r="E61" s="2">
        <v>18</v>
      </c>
      <c r="F61" s="2">
        <v>8</v>
      </c>
      <c r="G61" s="2">
        <v>2.36</v>
      </c>
      <c r="H61" s="2" t="s">
        <v>876</v>
      </c>
      <c r="I61" s="2">
        <v>-43</v>
      </c>
      <c r="J61" s="2">
        <v>-42</v>
      </c>
      <c r="K61" s="2">
        <v>-53.6</v>
      </c>
      <c r="L61" s="2" t="s">
        <v>269</v>
      </c>
      <c r="M61" s="2">
        <v>15</v>
      </c>
      <c r="N61" s="4">
        <v>8</v>
      </c>
      <c r="O61" s="4">
        <v>30</v>
      </c>
      <c r="P61" s="2" t="s">
        <v>1449</v>
      </c>
      <c r="Q61" s="5">
        <v>45530.936093877317</v>
      </c>
      <c r="R61" s="4">
        <f t="shared" si="2"/>
        <v>8</v>
      </c>
      <c r="S61" s="4">
        <f t="shared" si="3"/>
        <v>30</v>
      </c>
      <c r="AB61" s="2" t="s">
        <v>1449</v>
      </c>
      <c r="AC61" s="5">
        <v>45530.936093877317</v>
      </c>
    </row>
    <row r="62" spans="1:29">
      <c r="A62" s="2" t="s">
        <v>913</v>
      </c>
      <c r="B62" s="2">
        <v>12</v>
      </c>
      <c r="D62" s="2" t="s">
        <v>916</v>
      </c>
      <c r="E62" s="2">
        <v>18</v>
      </c>
      <c r="F62" s="2">
        <v>18</v>
      </c>
      <c r="G62" s="2">
        <v>37.6</v>
      </c>
      <c r="H62" s="2" t="s">
        <v>917</v>
      </c>
      <c r="I62" s="2">
        <v>-52</v>
      </c>
      <c r="J62" s="2">
        <v>-12</v>
      </c>
      <c r="K62" s="2">
        <v>-56.8</v>
      </c>
      <c r="L62" s="2" t="s">
        <v>919</v>
      </c>
      <c r="M62" s="2">
        <v>7.9</v>
      </c>
      <c r="N62" s="4">
        <v>4</v>
      </c>
      <c r="O62" s="4">
        <v>16</v>
      </c>
      <c r="P62" s="2" t="s">
        <v>1450</v>
      </c>
      <c r="Q62" s="5">
        <v>45530.943142164353</v>
      </c>
      <c r="R62" s="4">
        <f t="shared" si="2"/>
        <v>4</v>
      </c>
      <c r="S62" s="4">
        <f t="shared" si="3"/>
        <v>16</v>
      </c>
      <c r="AB62" s="2" t="s">
        <v>1450</v>
      </c>
      <c r="AC62" s="5">
        <v>45530.943142164353</v>
      </c>
    </row>
    <row r="63" spans="1:29">
      <c r="A63" s="2" t="s">
        <v>946</v>
      </c>
      <c r="B63" s="2">
        <v>5</v>
      </c>
      <c r="D63" s="2" t="s">
        <v>950</v>
      </c>
      <c r="E63" s="2">
        <v>18</v>
      </c>
      <c r="F63" s="2">
        <v>53</v>
      </c>
      <c r="G63" s="2">
        <v>4.32</v>
      </c>
      <c r="H63" s="2" t="s">
        <v>951</v>
      </c>
      <c r="I63" s="2">
        <v>-8</v>
      </c>
      <c r="J63" s="2">
        <v>-42</v>
      </c>
      <c r="K63" s="2">
        <v>-21.5</v>
      </c>
      <c r="L63" s="2" t="s">
        <v>313</v>
      </c>
      <c r="M63" s="2">
        <v>7.2</v>
      </c>
      <c r="N63" s="4">
        <v>4</v>
      </c>
      <c r="O63" s="4">
        <v>14</v>
      </c>
      <c r="P63" s="2" t="s">
        <v>1451</v>
      </c>
      <c r="Q63" s="5">
        <v>45530.945939363417</v>
      </c>
      <c r="R63" s="4">
        <f t="shared" si="2"/>
        <v>4</v>
      </c>
      <c r="S63" s="4">
        <f t="shared" si="3"/>
        <v>14</v>
      </c>
      <c r="AB63" s="2" t="s">
        <v>1451</v>
      </c>
      <c r="AC63" s="5">
        <v>45530.945939363417</v>
      </c>
    </row>
    <row r="64" spans="1:29">
      <c r="A64" s="2" t="s">
        <v>965</v>
      </c>
      <c r="B64" s="2">
        <v>10</v>
      </c>
      <c r="D64" s="2" t="s">
        <v>967</v>
      </c>
      <c r="E64" s="2">
        <v>18</v>
      </c>
      <c r="F64" s="2">
        <v>59</v>
      </c>
      <c r="G64" s="2">
        <v>33.15</v>
      </c>
      <c r="H64" s="2" t="s">
        <v>968</v>
      </c>
      <c r="I64" s="2">
        <v>-36</v>
      </c>
      <c r="J64" s="2">
        <v>-37</v>
      </c>
      <c r="K64" s="2">
        <v>-56.1</v>
      </c>
      <c r="L64" s="2" t="s">
        <v>431</v>
      </c>
      <c r="M64" s="2">
        <v>11</v>
      </c>
      <c r="N64" s="4">
        <v>6</v>
      </c>
      <c r="O64" s="4">
        <v>22</v>
      </c>
      <c r="P64" s="2" t="s">
        <v>1452</v>
      </c>
      <c r="Q64" s="5">
        <v>45530.94887803241</v>
      </c>
      <c r="R64" s="4">
        <f t="shared" si="2"/>
        <v>6</v>
      </c>
      <c r="S64" s="4">
        <f t="shared" si="3"/>
        <v>22</v>
      </c>
      <c r="AB64" s="2" t="s">
        <v>1452</v>
      </c>
      <c r="AC64" s="5">
        <v>45530.94887803241</v>
      </c>
    </row>
    <row r="65" spans="1:29">
      <c r="A65" s="2" t="s">
        <v>972</v>
      </c>
      <c r="B65" s="7">
        <v>65</v>
      </c>
      <c r="D65" s="2" t="s">
        <v>975</v>
      </c>
      <c r="E65" s="2">
        <v>19</v>
      </c>
      <c r="F65" s="2">
        <v>10</v>
      </c>
      <c r="G65" s="2">
        <v>52.11</v>
      </c>
      <c r="H65" s="2" t="s">
        <v>976</v>
      </c>
      <c r="I65" s="2">
        <v>-59</v>
      </c>
      <c r="J65" s="2">
        <v>-59</v>
      </c>
      <c r="K65" s="2">
        <v>-4.4000000000000004</v>
      </c>
      <c r="L65" s="2" t="s">
        <v>978</v>
      </c>
      <c r="M65" s="2">
        <v>20.399999999999999</v>
      </c>
      <c r="N65" s="4">
        <v>55</v>
      </c>
      <c r="O65" s="4">
        <v>85</v>
      </c>
      <c r="P65" s="2" t="s">
        <v>1453</v>
      </c>
      <c r="Q65" s="5" t="s">
        <v>1454</v>
      </c>
      <c r="R65" s="4">
        <v>55</v>
      </c>
      <c r="S65" s="4">
        <v>80</v>
      </c>
      <c r="AB65" s="2" t="s">
        <v>1455</v>
      </c>
      <c r="AC65" s="5">
        <v>45531.964189918981</v>
      </c>
    </row>
    <row r="66" spans="1:29">
      <c r="A66" s="2" t="s">
        <v>1010</v>
      </c>
      <c r="B66" s="2">
        <v>5</v>
      </c>
      <c r="D66" s="2" t="s">
        <v>1012</v>
      </c>
      <c r="E66" s="2">
        <v>23</v>
      </c>
      <c r="F66" s="2">
        <v>8</v>
      </c>
      <c r="G66" s="2">
        <v>26.7</v>
      </c>
      <c r="H66" s="2" t="s">
        <v>1013</v>
      </c>
      <c r="I66" s="2">
        <v>-15</v>
      </c>
      <c r="J66" s="2">
        <v>-36</v>
      </c>
      <c r="K66" s="2">
        <v>-39</v>
      </c>
      <c r="L66" s="2" t="s">
        <v>787</v>
      </c>
      <c r="M66" s="2">
        <v>4.2</v>
      </c>
      <c r="N66" s="4">
        <v>2</v>
      </c>
      <c r="O66" s="4">
        <v>8</v>
      </c>
      <c r="P66" s="2" t="s">
        <v>1456</v>
      </c>
      <c r="Q66" s="5">
        <v>45530.961928738427</v>
      </c>
      <c r="R66" s="4">
        <f t="shared" ref="R66:R74" si="4">ROUND(N66, 0)</f>
        <v>2</v>
      </c>
      <c r="S66" s="4">
        <f t="shared" ref="S66:S74" si="5">ROUND(O66, 0)</f>
        <v>8</v>
      </c>
      <c r="AB66" s="2" t="s">
        <v>1456</v>
      </c>
      <c r="AC66" s="5">
        <v>45530.961928738427</v>
      </c>
    </row>
    <row r="67" spans="1:29" s="8" customFormat="1">
      <c r="A67" s="8" t="s">
        <v>1059</v>
      </c>
      <c r="B67" s="8">
        <v>5</v>
      </c>
      <c r="D67" s="8" t="s">
        <v>1062</v>
      </c>
      <c r="E67" s="8">
        <v>21</v>
      </c>
      <c r="F67" s="8">
        <v>8</v>
      </c>
      <c r="G67" s="8">
        <v>49.97</v>
      </c>
      <c r="H67" s="8" t="s">
        <v>1063</v>
      </c>
      <c r="I67" s="8">
        <v>-51</v>
      </c>
      <c r="J67" s="8">
        <v>-9</v>
      </c>
      <c r="K67" s="8">
        <v>-48.6</v>
      </c>
      <c r="L67" s="8" t="s">
        <v>1065</v>
      </c>
      <c r="M67" s="8">
        <v>0.28000000000000003</v>
      </c>
      <c r="N67" s="9">
        <v>1</v>
      </c>
      <c r="O67" s="9">
        <v>10</v>
      </c>
      <c r="P67" s="8" t="s">
        <v>1457</v>
      </c>
      <c r="Q67" s="10">
        <v>45530.963247997694</v>
      </c>
      <c r="R67" s="9">
        <f t="shared" si="4"/>
        <v>1</v>
      </c>
      <c r="S67" s="9">
        <f t="shared" si="5"/>
        <v>10</v>
      </c>
      <c r="AB67" s="8" t="s">
        <v>1457</v>
      </c>
      <c r="AC67" s="10">
        <v>45530.963247997694</v>
      </c>
    </row>
    <row r="68" spans="1:29" s="8" customFormat="1">
      <c r="A68" s="8" t="s">
        <v>1084</v>
      </c>
      <c r="B68" s="8">
        <v>4</v>
      </c>
      <c r="D68" s="8" t="s">
        <v>1087</v>
      </c>
      <c r="E68" s="8">
        <v>11</v>
      </c>
      <c r="F68" s="8">
        <v>36</v>
      </c>
      <c r="G68" s="8">
        <v>16.2</v>
      </c>
      <c r="H68" s="8" t="s">
        <v>1088</v>
      </c>
      <c r="I68" s="8">
        <v>-10</v>
      </c>
      <c r="J68" s="8">
        <v>-52</v>
      </c>
      <c r="K68" s="8">
        <v>-38.799999999999997</v>
      </c>
      <c r="L68" s="8" t="s">
        <v>1090</v>
      </c>
      <c r="M68" s="8">
        <v>0.46</v>
      </c>
      <c r="N68" s="9">
        <v>1</v>
      </c>
      <c r="O68" s="9">
        <v>10</v>
      </c>
      <c r="P68" s="8" t="s">
        <v>1458</v>
      </c>
      <c r="Q68" s="10">
        <v>45530.96523105324</v>
      </c>
      <c r="R68" s="9">
        <f t="shared" si="4"/>
        <v>1</v>
      </c>
      <c r="S68" s="9">
        <f t="shared" si="5"/>
        <v>10</v>
      </c>
      <c r="AB68" s="8" t="s">
        <v>1458</v>
      </c>
      <c r="AC68" s="10">
        <v>45530.96523105324</v>
      </c>
    </row>
    <row r="69" spans="1:29">
      <c r="A69" s="2" t="s">
        <v>1155</v>
      </c>
      <c r="B69" s="2">
        <v>18</v>
      </c>
      <c r="D69" s="2" t="s">
        <v>1157</v>
      </c>
      <c r="E69" s="2">
        <v>17</v>
      </c>
      <c r="F69" s="2">
        <v>43</v>
      </c>
      <c r="G69" s="2">
        <v>42.2</v>
      </c>
      <c r="H69" s="2" t="s">
        <v>1158</v>
      </c>
      <c r="I69" s="2">
        <v>-26</v>
      </c>
      <c r="J69" s="2">
        <v>-13</v>
      </c>
      <c r="K69" s="2">
        <v>-21</v>
      </c>
      <c r="N69" s="4">
        <v>1</v>
      </c>
      <c r="O69" s="4">
        <v>30</v>
      </c>
      <c r="P69" s="2" t="s">
        <v>1459</v>
      </c>
      <c r="Q69" s="5">
        <v>45530.967158622683</v>
      </c>
      <c r="R69" s="4">
        <f t="shared" si="4"/>
        <v>1</v>
      </c>
      <c r="S69" s="4">
        <f t="shared" si="5"/>
        <v>30</v>
      </c>
      <c r="AB69" s="2" t="s">
        <v>1459</v>
      </c>
      <c r="AC69" s="5">
        <v>45530.967158622683</v>
      </c>
    </row>
    <row r="70" spans="1:29" s="8" customFormat="1">
      <c r="A70" s="8" t="s">
        <v>1172</v>
      </c>
      <c r="B70" s="8">
        <v>8</v>
      </c>
      <c r="D70" s="8" t="s">
        <v>1175</v>
      </c>
      <c r="E70" s="8">
        <v>9</v>
      </c>
      <c r="F70" s="8">
        <v>7</v>
      </c>
      <c r="G70" s="8">
        <v>57.8</v>
      </c>
      <c r="H70" s="8" t="s">
        <v>1176</v>
      </c>
      <c r="I70" s="8">
        <v>-37</v>
      </c>
      <c r="J70" s="8">
        <v>-13</v>
      </c>
      <c r="K70" s="8">
        <v>-17</v>
      </c>
      <c r="N70" s="9">
        <v>1</v>
      </c>
      <c r="O70" s="9">
        <v>30</v>
      </c>
      <c r="P70" s="8" t="s">
        <v>1460</v>
      </c>
      <c r="Q70" s="10">
        <v>45530.982325937497</v>
      </c>
      <c r="R70" s="9">
        <f t="shared" si="4"/>
        <v>1</v>
      </c>
      <c r="S70" s="9">
        <f t="shared" si="5"/>
        <v>30</v>
      </c>
      <c r="AB70" s="8" t="s">
        <v>1460</v>
      </c>
      <c r="AC70" s="10">
        <v>45530.982325937497</v>
      </c>
    </row>
    <row r="71" spans="1:29" s="8" customFormat="1">
      <c r="A71" s="8" t="s">
        <v>1193</v>
      </c>
      <c r="B71" s="8">
        <v>2.6</v>
      </c>
      <c r="D71" s="8" t="s">
        <v>1196</v>
      </c>
      <c r="E71" s="8">
        <v>17</v>
      </c>
      <c r="F71" s="8">
        <v>48</v>
      </c>
      <c r="G71" s="8">
        <v>5</v>
      </c>
      <c r="H71" s="8" t="s">
        <v>1197</v>
      </c>
      <c r="I71" s="8">
        <v>-24</v>
      </c>
      <c r="J71" s="8">
        <v>-46</v>
      </c>
      <c r="K71" s="8">
        <v>-48</v>
      </c>
      <c r="L71" s="8" t="s">
        <v>1200</v>
      </c>
      <c r="M71" s="8">
        <v>1.02</v>
      </c>
      <c r="N71" s="9">
        <v>0.1</v>
      </c>
      <c r="O71" s="9">
        <v>4</v>
      </c>
      <c r="P71" s="8" t="s">
        <v>1461</v>
      </c>
      <c r="Q71" s="10" t="s">
        <v>1454</v>
      </c>
      <c r="R71" s="9">
        <f t="shared" si="4"/>
        <v>0</v>
      </c>
      <c r="S71" s="9">
        <f t="shared" si="5"/>
        <v>4</v>
      </c>
      <c r="AB71" s="8" t="s">
        <v>1462</v>
      </c>
      <c r="AC71" s="10">
        <v>45530.989579444453</v>
      </c>
    </row>
    <row r="72" spans="1:29" s="8" customFormat="1">
      <c r="A72" s="8" t="s">
        <v>1237</v>
      </c>
      <c r="B72" s="8">
        <v>18</v>
      </c>
      <c r="D72" s="8" t="s">
        <v>1239</v>
      </c>
      <c r="E72" s="8">
        <v>21</v>
      </c>
      <c r="F72" s="8">
        <v>46</v>
      </c>
      <c r="G72" s="8">
        <v>38.840000000000003</v>
      </c>
      <c r="H72" s="8" t="s">
        <v>1240</v>
      </c>
      <c r="I72" s="8">
        <v>-21</v>
      </c>
      <c r="J72" s="8">
        <v>-15</v>
      </c>
      <c r="K72" s="8">
        <v>-9.4</v>
      </c>
      <c r="L72" s="8" t="s">
        <v>1243</v>
      </c>
      <c r="M72" s="8">
        <v>17.399999999999999</v>
      </c>
      <c r="N72" s="9">
        <v>9</v>
      </c>
      <c r="O72" s="9">
        <v>35</v>
      </c>
      <c r="P72" s="8" t="s">
        <v>1463</v>
      </c>
      <c r="Q72" s="10">
        <v>45530.989865543983</v>
      </c>
      <c r="R72" s="9">
        <f t="shared" si="4"/>
        <v>9</v>
      </c>
      <c r="S72" s="9">
        <f t="shared" si="5"/>
        <v>35</v>
      </c>
      <c r="AB72" s="8" t="s">
        <v>1463</v>
      </c>
      <c r="AC72" s="10">
        <v>45530.989865543983</v>
      </c>
    </row>
    <row r="73" spans="1:29" s="8" customFormat="1">
      <c r="A73" s="8" t="s">
        <v>1249</v>
      </c>
      <c r="B73" s="8">
        <v>10</v>
      </c>
      <c r="D73" s="8" t="s">
        <v>1252</v>
      </c>
      <c r="E73" s="8">
        <v>3</v>
      </c>
      <c r="F73" s="8">
        <v>44</v>
      </c>
      <c r="G73" s="8">
        <v>33</v>
      </c>
      <c r="H73" s="8" t="s">
        <v>1253</v>
      </c>
      <c r="I73" s="8">
        <v>-71</v>
      </c>
      <c r="J73" s="8">
        <v>-40</v>
      </c>
      <c r="K73" s="8">
        <v>-17</v>
      </c>
      <c r="L73" s="8" t="s">
        <v>1256</v>
      </c>
      <c r="M73" s="8">
        <v>3.5</v>
      </c>
      <c r="N73" s="9">
        <v>5</v>
      </c>
      <c r="O73" s="9">
        <v>20</v>
      </c>
      <c r="P73" s="8" t="s">
        <v>1464</v>
      </c>
      <c r="Q73" s="10">
        <v>45531.892389444452</v>
      </c>
      <c r="R73" s="9">
        <f t="shared" si="4"/>
        <v>5</v>
      </c>
      <c r="S73" s="9">
        <f t="shared" si="5"/>
        <v>20</v>
      </c>
      <c r="AB73" s="8" t="s">
        <v>1465</v>
      </c>
      <c r="AC73" s="10">
        <v>45530.99580207176</v>
      </c>
    </row>
    <row r="74" spans="1:29" s="8" customFormat="1">
      <c r="A74" s="8" t="s">
        <v>1317</v>
      </c>
      <c r="B74" s="8">
        <v>8</v>
      </c>
      <c r="D74" s="8" t="s">
        <v>1319</v>
      </c>
      <c r="E74" s="8">
        <v>0</v>
      </c>
      <c r="F74" s="8">
        <v>26</v>
      </c>
      <c r="G74" s="8">
        <v>49</v>
      </c>
      <c r="H74" s="8" t="s">
        <v>1320</v>
      </c>
      <c r="I74" s="8">
        <v>-71</v>
      </c>
      <c r="J74" s="8">
        <v>-32</v>
      </c>
      <c r="K74" s="8">
        <v>-10</v>
      </c>
      <c r="N74" s="9">
        <v>1</v>
      </c>
      <c r="O74" s="9">
        <v>30</v>
      </c>
      <c r="P74" s="8" t="s">
        <v>1466</v>
      </c>
      <c r="Q74" s="10">
        <v>45530.997025914352</v>
      </c>
      <c r="R74" s="9">
        <f t="shared" si="4"/>
        <v>1</v>
      </c>
      <c r="S74" s="9">
        <f t="shared" si="5"/>
        <v>30</v>
      </c>
      <c r="AB74" s="8" t="s">
        <v>1466</v>
      </c>
      <c r="AC74" s="10">
        <v>45530.997025914352</v>
      </c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63"/>
  <sheetViews>
    <sheetView zoomScale="130" zoomScaleNormal="130" workbookViewId="0">
      <selection activeCell="C1" sqref="C1"/>
    </sheetView>
  </sheetViews>
  <sheetFormatPr defaultRowHeight="15"/>
  <cols>
    <col min="1" max="1" width="29.7109375" customWidth="1"/>
    <col min="2" max="3" width="15.35546875" customWidth="1"/>
    <col min="4" max="4" width="18.92578125" customWidth="1"/>
    <col min="8" max="8" width="19.140625" customWidth="1"/>
    <col min="12" max="12" width="25.42578125" customWidth="1"/>
    <col min="13" max="13" width="17.140625" customWidth="1"/>
  </cols>
  <sheetData>
    <row r="1" spans="1:13">
      <c r="A1" s="11" t="s">
        <v>0</v>
      </c>
      <c r="B1" s="11" t="s">
        <v>1359</v>
      </c>
      <c r="C1" s="11" t="s">
        <v>1467</v>
      </c>
      <c r="D1" s="11" t="s">
        <v>4</v>
      </c>
      <c r="E1" s="11" t="s">
        <v>1347</v>
      </c>
      <c r="F1" s="11" t="s">
        <v>1348</v>
      </c>
      <c r="G1" s="11" t="s">
        <v>1349</v>
      </c>
      <c r="H1" s="11" t="s">
        <v>5</v>
      </c>
      <c r="I1" s="11" t="s">
        <v>1350</v>
      </c>
      <c r="J1" s="11" t="s">
        <v>1351</v>
      </c>
      <c r="K1" s="11" t="s">
        <v>1352</v>
      </c>
      <c r="L1" s="11" t="s">
        <v>8</v>
      </c>
      <c r="M1" s="11" t="s">
        <v>1468</v>
      </c>
    </row>
    <row r="2" spans="1:13">
      <c r="A2" s="12" t="s">
        <v>25</v>
      </c>
      <c r="B2" s="12">
        <v>65</v>
      </c>
      <c r="C2" s="12">
        <v>225099</v>
      </c>
      <c r="D2" s="12" t="s">
        <v>29</v>
      </c>
      <c r="E2" s="12">
        <v>13</v>
      </c>
      <c r="F2" s="12">
        <v>26</v>
      </c>
      <c r="G2" s="12">
        <v>47.28</v>
      </c>
      <c r="H2" s="12" t="s">
        <v>30</v>
      </c>
      <c r="I2" s="12">
        <v>-47</v>
      </c>
      <c r="J2" s="12">
        <v>-28</v>
      </c>
      <c r="K2" s="12">
        <v>-46.1</v>
      </c>
      <c r="L2" s="12" t="s">
        <v>33</v>
      </c>
      <c r="M2" s="12">
        <v>36.299999999999997</v>
      </c>
    </row>
    <row r="3" spans="1:13">
      <c r="A3" s="12" t="s">
        <v>39</v>
      </c>
      <c r="B3" s="12">
        <v>62</v>
      </c>
      <c r="C3" s="12">
        <v>104384</v>
      </c>
      <c r="D3" s="12" t="s">
        <v>43</v>
      </c>
      <c r="E3" s="12">
        <v>0</v>
      </c>
      <c r="F3" s="12">
        <v>24</v>
      </c>
      <c r="G3" s="12">
        <v>5.67</v>
      </c>
      <c r="H3" s="12" t="s">
        <v>44</v>
      </c>
      <c r="I3" s="12">
        <v>-72</v>
      </c>
      <c r="J3" s="12">
        <v>-4</v>
      </c>
      <c r="K3" s="12">
        <v>-52.6</v>
      </c>
      <c r="L3" s="12" t="s">
        <v>47</v>
      </c>
      <c r="M3" s="12">
        <v>43.8</v>
      </c>
    </row>
    <row r="4" spans="1:13">
      <c r="A4" s="12" t="s">
        <v>53</v>
      </c>
      <c r="B4" s="12">
        <v>21</v>
      </c>
      <c r="C4" s="12">
        <v>22918</v>
      </c>
      <c r="D4" s="12" t="s">
        <v>57</v>
      </c>
      <c r="E4" s="12">
        <v>21</v>
      </c>
      <c r="F4" s="12">
        <v>33</v>
      </c>
      <c r="G4" s="12">
        <v>27.02</v>
      </c>
      <c r="H4" s="12" t="s">
        <v>58</v>
      </c>
      <c r="I4" s="12">
        <v>0</v>
      </c>
      <c r="J4" s="12">
        <v>-49</v>
      </c>
      <c r="K4" s="12">
        <v>-23.7</v>
      </c>
      <c r="L4" s="12" t="s">
        <v>61</v>
      </c>
      <c r="M4" s="12">
        <v>16</v>
      </c>
    </row>
    <row r="5" spans="1:13">
      <c r="A5" s="12" t="s">
        <v>67</v>
      </c>
      <c r="B5" s="12">
        <v>46</v>
      </c>
      <c r="C5" s="12">
        <v>37189</v>
      </c>
      <c r="D5" s="12" t="s">
        <v>71</v>
      </c>
      <c r="E5" s="12">
        <v>13</v>
      </c>
      <c r="F5" s="12">
        <v>42</v>
      </c>
      <c r="G5" s="12">
        <v>11.62</v>
      </c>
      <c r="H5" s="12" t="s">
        <v>72</v>
      </c>
      <c r="I5" s="12">
        <v>28</v>
      </c>
      <c r="J5" s="12">
        <v>22</v>
      </c>
      <c r="K5" s="12">
        <v>38.200000000000003</v>
      </c>
      <c r="L5" s="12" t="s">
        <v>75</v>
      </c>
      <c r="M5" s="12">
        <v>18</v>
      </c>
    </row>
    <row r="6" spans="1:13">
      <c r="A6" s="12" t="s">
        <v>81</v>
      </c>
      <c r="B6" s="12">
        <v>25</v>
      </c>
      <c r="C6" s="12">
        <v>28331</v>
      </c>
      <c r="D6" s="12" t="s">
        <v>84</v>
      </c>
      <c r="E6" s="12">
        <v>16</v>
      </c>
      <c r="F6" s="12">
        <v>23</v>
      </c>
      <c r="G6" s="12">
        <v>35.22</v>
      </c>
      <c r="H6" s="12" t="s">
        <v>85</v>
      </c>
      <c r="I6" s="12">
        <v>-26</v>
      </c>
      <c r="J6" s="12">
        <v>-31</v>
      </c>
      <c r="K6" s="12">
        <v>-32.700000000000003</v>
      </c>
      <c r="L6" s="12" t="s">
        <v>88</v>
      </c>
      <c r="M6" s="12">
        <v>26</v>
      </c>
    </row>
    <row r="7" spans="1:13">
      <c r="A7" s="12" t="s">
        <v>94</v>
      </c>
      <c r="B7" s="12">
        <v>32</v>
      </c>
      <c r="C7" s="12">
        <v>36242</v>
      </c>
      <c r="D7" s="12" t="s">
        <v>98</v>
      </c>
      <c r="E7" s="12">
        <v>15</v>
      </c>
      <c r="F7" s="12">
        <v>18</v>
      </c>
      <c r="G7" s="12">
        <v>33.22</v>
      </c>
      <c r="H7" s="12" t="s">
        <v>99</v>
      </c>
      <c r="I7" s="12">
        <v>2</v>
      </c>
      <c r="J7" s="12">
        <v>4</v>
      </c>
      <c r="K7" s="12">
        <v>51.7</v>
      </c>
      <c r="L7" s="12" t="s">
        <v>101</v>
      </c>
      <c r="M7" s="12">
        <v>23</v>
      </c>
    </row>
    <row r="8" spans="1:13">
      <c r="A8" s="12" t="s">
        <v>107</v>
      </c>
      <c r="B8" s="12">
        <v>33</v>
      </c>
      <c r="C8" s="12">
        <v>5989</v>
      </c>
      <c r="D8" s="12" t="s">
        <v>110</v>
      </c>
      <c r="E8" s="12">
        <v>17</v>
      </c>
      <c r="F8" s="12">
        <v>19</v>
      </c>
      <c r="G8" s="12">
        <v>11.78</v>
      </c>
      <c r="H8" s="12" t="s">
        <v>111</v>
      </c>
      <c r="I8" s="12">
        <v>-18</v>
      </c>
      <c r="J8" s="12">
        <v>-30</v>
      </c>
      <c r="K8" s="12">
        <v>-58.5</v>
      </c>
      <c r="L8" s="12" t="s">
        <v>114</v>
      </c>
      <c r="M8" s="12">
        <v>9.3000000000000007</v>
      </c>
    </row>
    <row r="9" spans="1:13">
      <c r="A9" s="12" t="s">
        <v>120</v>
      </c>
      <c r="B9" s="12">
        <v>26</v>
      </c>
      <c r="C9" s="12">
        <v>32551</v>
      </c>
      <c r="D9" s="12" t="s">
        <v>123</v>
      </c>
      <c r="E9" s="12">
        <v>16</v>
      </c>
      <c r="F9" s="12">
        <v>57</v>
      </c>
      <c r="G9" s="12">
        <v>8.92</v>
      </c>
      <c r="H9" s="12" t="s">
        <v>124</v>
      </c>
      <c r="I9" s="12">
        <v>-4</v>
      </c>
      <c r="J9" s="12">
        <v>-5</v>
      </c>
      <c r="K9" s="12">
        <v>-58.07</v>
      </c>
      <c r="L9" s="12" t="s">
        <v>127</v>
      </c>
      <c r="M9" s="12">
        <v>20</v>
      </c>
    </row>
    <row r="10" spans="1:13">
      <c r="A10" s="12" t="s">
        <v>132</v>
      </c>
      <c r="B10" s="12">
        <v>21</v>
      </c>
      <c r="C10" s="12">
        <v>24246</v>
      </c>
      <c r="D10" s="12" t="s">
        <v>134</v>
      </c>
      <c r="E10" s="12">
        <v>16</v>
      </c>
      <c r="F10" s="12">
        <v>47</v>
      </c>
      <c r="G10" s="12">
        <v>14.18</v>
      </c>
      <c r="H10" s="12" t="s">
        <v>135</v>
      </c>
      <c r="I10" s="12">
        <v>-1</v>
      </c>
      <c r="J10" s="12">
        <v>-56</v>
      </c>
      <c r="K10" s="12">
        <v>-54.7</v>
      </c>
      <c r="L10" s="12" t="s">
        <v>61</v>
      </c>
      <c r="M10" s="12">
        <v>16</v>
      </c>
    </row>
    <row r="11" spans="1:13">
      <c r="A11" s="12" t="s">
        <v>143</v>
      </c>
      <c r="B11" s="12">
        <v>39</v>
      </c>
      <c r="C11" s="12">
        <v>46186</v>
      </c>
      <c r="D11" s="12" t="s">
        <v>146</v>
      </c>
      <c r="E11" s="12">
        <v>16</v>
      </c>
      <c r="F11" s="12">
        <v>41</v>
      </c>
      <c r="G11" s="12">
        <v>41.24</v>
      </c>
      <c r="H11" s="12" t="s">
        <v>147</v>
      </c>
      <c r="I11" s="12">
        <v>36</v>
      </c>
      <c r="J11" s="12">
        <v>27</v>
      </c>
      <c r="K11" s="12">
        <v>35.5</v>
      </c>
      <c r="L11" s="12" t="s">
        <v>150</v>
      </c>
      <c r="M11" s="12">
        <v>20</v>
      </c>
    </row>
    <row r="12" spans="1:13">
      <c r="A12" s="12" t="s">
        <v>167</v>
      </c>
      <c r="B12" s="12">
        <v>35</v>
      </c>
      <c r="C12" s="12">
        <v>28775</v>
      </c>
      <c r="D12" s="12" t="s">
        <v>171</v>
      </c>
      <c r="E12" s="12">
        <v>21</v>
      </c>
      <c r="F12" s="12">
        <v>29</v>
      </c>
      <c r="G12" s="12">
        <v>58.33</v>
      </c>
      <c r="H12" s="12" t="s">
        <v>172</v>
      </c>
      <c r="I12" s="12">
        <v>12</v>
      </c>
      <c r="J12" s="12">
        <v>10</v>
      </c>
      <c r="K12" s="12">
        <v>1.2</v>
      </c>
      <c r="L12" s="12" t="s">
        <v>75</v>
      </c>
      <c r="M12" s="12">
        <v>18</v>
      </c>
    </row>
    <row r="13" spans="1:13">
      <c r="A13" s="12" t="s">
        <v>179</v>
      </c>
      <c r="B13" s="12">
        <v>9</v>
      </c>
      <c r="C13" s="12">
        <v>13734</v>
      </c>
      <c r="D13" s="12" t="s">
        <v>181</v>
      </c>
      <c r="E13" s="12">
        <v>17</v>
      </c>
      <c r="F13" s="12">
        <v>2</v>
      </c>
      <c r="G13" s="12">
        <v>37.69</v>
      </c>
      <c r="H13" s="12" t="s">
        <v>182</v>
      </c>
      <c r="I13" s="12">
        <v>-26</v>
      </c>
      <c r="J13" s="12">
        <v>-16</v>
      </c>
      <c r="K13" s="12">
        <v>-4.5999999999999996</v>
      </c>
      <c r="L13" s="12" t="s">
        <v>185</v>
      </c>
      <c r="M13" s="12">
        <v>17</v>
      </c>
    </row>
    <row r="14" spans="1:13">
      <c r="A14" s="12" t="s">
        <v>191</v>
      </c>
      <c r="B14" s="12">
        <v>20</v>
      </c>
      <c r="C14" s="12">
        <v>26315</v>
      </c>
      <c r="D14" s="12" t="s">
        <v>194</v>
      </c>
      <c r="E14" s="12">
        <v>18</v>
      </c>
      <c r="F14" s="12">
        <v>36</v>
      </c>
      <c r="G14" s="12">
        <v>23.94</v>
      </c>
      <c r="H14" s="12" t="s">
        <v>195</v>
      </c>
      <c r="I14" s="12">
        <v>-23</v>
      </c>
      <c r="J14" s="12">
        <v>-54</v>
      </c>
      <c r="K14" s="12">
        <v>-17.100000000000001</v>
      </c>
      <c r="L14" s="12" t="s">
        <v>198</v>
      </c>
      <c r="M14" s="12">
        <v>32</v>
      </c>
    </row>
    <row r="15" spans="1:13">
      <c r="A15" s="12" t="s">
        <v>204</v>
      </c>
      <c r="B15" s="12">
        <v>7</v>
      </c>
      <c r="C15" s="12">
        <v>2612</v>
      </c>
      <c r="D15" s="12" t="s">
        <v>206</v>
      </c>
      <c r="E15" s="12">
        <v>18</v>
      </c>
      <c r="F15" s="12">
        <v>24</v>
      </c>
      <c r="G15" s="12">
        <v>32.89</v>
      </c>
      <c r="H15" s="12" t="s">
        <v>207</v>
      </c>
      <c r="I15" s="12">
        <v>-24</v>
      </c>
      <c r="J15" s="12">
        <v>-52</v>
      </c>
      <c r="K15" s="12">
        <v>-11.4</v>
      </c>
      <c r="L15" s="12" t="s">
        <v>209</v>
      </c>
      <c r="M15" s="12">
        <v>11.2</v>
      </c>
    </row>
    <row r="16" spans="1:13">
      <c r="A16" s="12" t="s">
        <v>214</v>
      </c>
      <c r="B16" s="12">
        <v>17</v>
      </c>
      <c r="C16" s="12">
        <v>15302</v>
      </c>
      <c r="D16" s="12" t="s">
        <v>217</v>
      </c>
      <c r="E16" s="12">
        <v>21</v>
      </c>
      <c r="F16" s="12">
        <v>40</v>
      </c>
      <c r="G16" s="12">
        <v>22.12</v>
      </c>
      <c r="H16" s="12" t="s">
        <v>218</v>
      </c>
      <c r="I16" s="12">
        <v>-23</v>
      </c>
      <c r="J16" s="12">
        <v>-10</v>
      </c>
      <c r="K16" s="12">
        <v>-47.5</v>
      </c>
      <c r="L16" s="12" t="s">
        <v>221</v>
      </c>
      <c r="M16" s="12">
        <v>12</v>
      </c>
    </row>
    <row r="17" spans="1:13">
      <c r="A17" s="12" t="s">
        <v>226</v>
      </c>
      <c r="B17" s="12">
        <v>30</v>
      </c>
      <c r="C17" s="12">
        <v>17026</v>
      </c>
      <c r="D17" s="12" t="s">
        <v>229</v>
      </c>
      <c r="E17" s="12">
        <v>13</v>
      </c>
      <c r="F17" s="12">
        <v>12</v>
      </c>
      <c r="G17" s="12">
        <v>55.25</v>
      </c>
      <c r="H17" s="12" t="s">
        <v>230</v>
      </c>
      <c r="I17" s="12">
        <v>18</v>
      </c>
      <c r="J17" s="12">
        <v>10</v>
      </c>
      <c r="K17" s="12">
        <v>5.4</v>
      </c>
      <c r="L17" s="12" t="s">
        <v>232</v>
      </c>
      <c r="M17" s="12">
        <v>13</v>
      </c>
    </row>
    <row r="18" spans="1:13">
      <c r="A18" s="12" t="s">
        <v>237</v>
      </c>
      <c r="B18" s="12">
        <v>24</v>
      </c>
      <c r="C18" s="12">
        <v>33423</v>
      </c>
      <c r="D18" s="12" t="s">
        <v>240</v>
      </c>
      <c r="E18" s="12">
        <v>19</v>
      </c>
      <c r="F18" s="12">
        <v>39</v>
      </c>
      <c r="G18" s="12">
        <v>59.71</v>
      </c>
      <c r="H18" s="12" t="s">
        <v>241</v>
      </c>
      <c r="I18" s="12">
        <v>-30</v>
      </c>
      <c r="J18" s="12">
        <v>-57</v>
      </c>
      <c r="K18" s="12">
        <v>-53.1</v>
      </c>
      <c r="L18" s="12" t="s">
        <v>244</v>
      </c>
      <c r="M18" s="12">
        <v>19</v>
      </c>
    </row>
    <row r="19" spans="1:13">
      <c r="A19" s="12" t="s">
        <v>250</v>
      </c>
      <c r="B19" s="12">
        <v>9</v>
      </c>
      <c r="C19" s="12">
        <v>9595</v>
      </c>
      <c r="D19" s="12" t="s">
        <v>254</v>
      </c>
      <c r="E19" s="12">
        <v>19</v>
      </c>
      <c r="F19" s="12">
        <v>16</v>
      </c>
      <c r="G19" s="12">
        <v>35.57</v>
      </c>
      <c r="H19" s="12" t="s">
        <v>255</v>
      </c>
      <c r="I19" s="12">
        <v>30</v>
      </c>
      <c r="J19" s="12">
        <v>11</v>
      </c>
      <c r="K19" s="12">
        <v>0.5</v>
      </c>
      <c r="L19" s="12" t="s">
        <v>258</v>
      </c>
      <c r="M19" s="12">
        <v>8.8000000000000007</v>
      </c>
    </row>
    <row r="20" spans="1:13">
      <c r="A20" s="12" t="s">
        <v>264</v>
      </c>
      <c r="B20" s="12">
        <v>10</v>
      </c>
      <c r="C20" s="12">
        <v>16686</v>
      </c>
      <c r="D20" s="12" t="s">
        <v>266</v>
      </c>
      <c r="E20" s="12">
        <v>17</v>
      </c>
      <c r="F20" s="12">
        <v>1</v>
      </c>
      <c r="G20" s="12">
        <v>12.6</v>
      </c>
      <c r="H20" s="12" t="s">
        <v>267</v>
      </c>
      <c r="I20" s="12">
        <v>-30</v>
      </c>
      <c r="J20" s="12">
        <v>-6</v>
      </c>
      <c r="K20" s="12">
        <v>-44.5</v>
      </c>
      <c r="L20" s="12" t="s">
        <v>269</v>
      </c>
      <c r="M20" s="12">
        <v>15</v>
      </c>
    </row>
    <row r="21" spans="1:13">
      <c r="A21" s="12" t="s">
        <v>274</v>
      </c>
      <c r="B21" s="12">
        <v>30</v>
      </c>
      <c r="C21" s="12">
        <v>12439</v>
      </c>
      <c r="D21" s="12" t="s">
        <v>277</v>
      </c>
      <c r="E21" s="12">
        <v>12</v>
      </c>
      <c r="F21" s="12">
        <v>39</v>
      </c>
      <c r="G21" s="12">
        <v>27.98</v>
      </c>
      <c r="H21" s="12" t="s">
        <v>278</v>
      </c>
      <c r="I21" s="12">
        <v>-26</v>
      </c>
      <c r="J21" s="12">
        <v>-44</v>
      </c>
      <c r="K21" s="12">
        <v>-38.6</v>
      </c>
      <c r="L21" s="12" t="s">
        <v>162</v>
      </c>
      <c r="M21" s="12">
        <v>11</v>
      </c>
    </row>
    <row r="22" spans="1:13">
      <c r="A22" s="12" t="s">
        <v>286</v>
      </c>
      <c r="B22" s="12">
        <v>7</v>
      </c>
      <c r="C22" s="12">
        <v>4902</v>
      </c>
      <c r="D22" s="12" t="s">
        <v>288</v>
      </c>
      <c r="E22" s="12">
        <v>18</v>
      </c>
      <c r="F22" s="12">
        <v>31</v>
      </c>
      <c r="G22" s="12">
        <v>23.1</v>
      </c>
      <c r="H22" s="12" t="s">
        <v>289</v>
      </c>
      <c r="I22" s="12">
        <v>-32</v>
      </c>
      <c r="J22" s="12">
        <v>-20</v>
      </c>
      <c r="K22" s="12">
        <v>-53.1</v>
      </c>
      <c r="L22" s="12" t="s">
        <v>291</v>
      </c>
      <c r="M22" s="12">
        <v>10.8</v>
      </c>
    </row>
    <row r="23" spans="1:13">
      <c r="A23" s="12" t="s">
        <v>294</v>
      </c>
      <c r="B23" s="12">
        <v>9</v>
      </c>
      <c r="C23" s="12">
        <v>6369</v>
      </c>
      <c r="D23" s="12" t="s">
        <v>296</v>
      </c>
      <c r="E23" s="12">
        <v>18</v>
      </c>
      <c r="F23" s="12">
        <v>43</v>
      </c>
      <c r="G23" s="12">
        <v>12.76</v>
      </c>
      <c r="H23" s="12" t="s">
        <v>297</v>
      </c>
      <c r="I23" s="12">
        <v>-32</v>
      </c>
      <c r="J23" s="12">
        <v>-17</v>
      </c>
      <c r="K23" s="12">
        <v>-31.6</v>
      </c>
      <c r="L23" s="12" t="s">
        <v>300</v>
      </c>
      <c r="M23" s="12">
        <v>8</v>
      </c>
    </row>
    <row r="24" spans="1:13">
      <c r="A24" s="12" t="s">
        <v>305</v>
      </c>
      <c r="B24" s="12">
        <v>12</v>
      </c>
      <c r="C24" s="12">
        <v>9153</v>
      </c>
      <c r="D24" s="12" t="s">
        <v>309</v>
      </c>
      <c r="E24" s="12">
        <v>19</v>
      </c>
      <c r="F24" s="12">
        <v>53</v>
      </c>
      <c r="G24" s="12">
        <v>46.49</v>
      </c>
      <c r="H24" s="12" t="s">
        <v>310</v>
      </c>
      <c r="I24" s="12">
        <v>18</v>
      </c>
      <c r="J24" s="12">
        <v>46</v>
      </c>
      <c r="K24" s="12">
        <v>45.1</v>
      </c>
      <c r="L24" s="12" t="s">
        <v>313</v>
      </c>
      <c r="M24" s="12">
        <v>7.2</v>
      </c>
    </row>
    <row r="25" spans="1:13">
      <c r="A25" s="12" t="s">
        <v>318</v>
      </c>
      <c r="B25" s="12">
        <v>11</v>
      </c>
      <c r="C25" s="12">
        <v>5567</v>
      </c>
      <c r="D25" s="12" t="s">
        <v>320</v>
      </c>
      <c r="E25" s="12">
        <v>20</v>
      </c>
      <c r="F25" s="12">
        <v>53</v>
      </c>
      <c r="G25" s="12">
        <v>27.7</v>
      </c>
      <c r="H25" s="12" t="s">
        <v>321</v>
      </c>
      <c r="I25" s="12">
        <v>-12</v>
      </c>
      <c r="J25" s="12">
        <v>-32</v>
      </c>
      <c r="K25" s="12">
        <v>-14.3</v>
      </c>
      <c r="L25" s="12" t="s">
        <v>324</v>
      </c>
      <c r="M25" s="12">
        <v>6.6</v>
      </c>
    </row>
    <row r="26" spans="1:13">
      <c r="A26" s="12" t="s">
        <v>340</v>
      </c>
      <c r="B26" s="12">
        <v>15</v>
      </c>
      <c r="C26" s="12">
        <v>10620</v>
      </c>
      <c r="D26" s="12" t="s">
        <v>343</v>
      </c>
      <c r="E26" s="12">
        <v>5</v>
      </c>
      <c r="F26" s="12">
        <v>24</v>
      </c>
      <c r="G26" s="12">
        <v>10.59</v>
      </c>
      <c r="H26" s="12" t="s">
        <v>344</v>
      </c>
      <c r="I26" s="12">
        <v>-24</v>
      </c>
      <c r="J26" s="12">
        <v>-31</v>
      </c>
      <c r="K26" s="12">
        <v>-27.3</v>
      </c>
      <c r="L26" s="12" t="s">
        <v>346</v>
      </c>
      <c r="M26" s="12">
        <v>8.6999999999999993</v>
      </c>
    </row>
    <row r="27" spans="1:13">
      <c r="A27" s="12" t="s">
        <v>351</v>
      </c>
      <c r="B27" s="12">
        <v>12</v>
      </c>
      <c r="C27" s="12">
        <v>11547</v>
      </c>
      <c r="D27" s="12" t="s">
        <v>353</v>
      </c>
      <c r="E27" s="12">
        <v>16</v>
      </c>
      <c r="F27" s="12">
        <v>17</v>
      </c>
      <c r="G27" s="12">
        <v>2.41</v>
      </c>
      <c r="H27" s="12" t="s">
        <v>354</v>
      </c>
      <c r="I27" s="12">
        <v>-22</v>
      </c>
      <c r="J27" s="12">
        <v>-58</v>
      </c>
      <c r="K27" s="12">
        <v>-33.9</v>
      </c>
      <c r="L27" s="12" t="s">
        <v>357</v>
      </c>
      <c r="M27" s="12">
        <v>10</v>
      </c>
    </row>
    <row r="28" spans="1:13">
      <c r="A28" s="12" t="s">
        <v>363</v>
      </c>
      <c r="B28" s="12">
        <v>35</v>
      </c>
      <c r="C28" s="12">
        <v>23749</v>
      </c>
      <c r="D28" s="12" t="s">
        <v>365</v>
      </c>
      <c r="E28" s="12">
        <v>17</v>
      </c>
      <c r="F28" s="12">
        <v>17</v>
      </c>
      <c r="G28" s="12">
        <v>7.39</v>
      </c>
      <c r="H28" s="12" t="s">
        <v>366</v>
      </c>
      <c r="I28" s="12">
        <v>43</v>
      </c>
      <c r="J28" s="12">
        <v>8</v>
      </c>
      <c r="K28" s="12">
        <v>9.4</v>
      </c>
      <c r="L28" s="12" t="s">
        <v>369</v>
      </c>
      <c r="M28" s="12">
        <v>14</v>
      </c>
    </row>
    <row r="29" spans="1:13">
      <c r="A29" s="12" t="s">
        <v>375</v>
      </c>
      <c r="B29" s="12">
        <v>16</v>
      </c>
      <c r="C29" s="12">
        <v>11653</v>
      </c>
      <c r="D29" s="12" t="s">
        <v>377</v>
      </c>
      <c r="E29" s="12">
        <v>16</v>
      </c>
      <c r="F29" s="12">
        <v>32</v>
      </c>
      <c r="G29" s="12">
        <v>31.86</v>
      </c>
      <c r="H29" s="12" t="s">
        <v>378</v>
      </c>
      <c r="I29" s="12">
        <v>-13</v>
      </c>
      <c r="J29" s="12">
        <v>-3</v>
      </c>
      <c r="K29" s="12">
        <v>-13.6</v>
      </c>
      <c r="L29" s="12" t="s">
        <v>380</v>
      </c>
      <c r="M29" s="12">
        <v>10</v>
      </c>
    </row>
    <row r="30" spans="1:13">
      <c r="A30" s="12" t="s">
        <v>394</v>
      </c>
      <c r="B30" s="12">
        <v>26</v>
      </c>
      <c r="C30" s="12">
        <v>14480</v>
      </c>
      <c r="D30" s="12" t="s">
        <v>397</v>
      </c>
      <c r="E30" s="12">
        <v>0</v>
      </c>
      <c r="F30" s="12">
        <v>52</v>
      </c>
      <c r="G30" s="12">
        <v>45.24</v>
      </c>
      <c r="H30" s="12" t="s">
        <v>398</v>
      </c>
      <c r="I30" s="12">
        <v>-26</v>
      </c>
      <c r="J30" s="12">
        <v>-34</v>
      </c>
      <c r="K30" s="12">
        <v>-57.4</v>
      </c>
      <c r="L30" s="12" t="s">
        <v>401</v>
      </c>
      <c r="M30" s="12">
        <v>13.8</v>
      </c>
    </row>
    <row r="31" spans="1:13">
      <c r="A31" s="12" t="s">
        <v>405</v>
      </c>
      <c r="B31" s="12">
        <v>21</v>
      </c>
      <c r="C31" s="12">
        <v>18082</v>
      </c>
      <c r="D31" s="12" t="s">
        <v>407</v>
      </c>
      <c r="E31" s="12">
        <v>1</v>
      </c>
      <c r="F31" s="12">
        <v>3</v>
      </c>
      <c r="G31" s="12">
        <v>14.26</v>
      </c>
      <c r="H31" s="12" t="s">
        <v>408</v>
      </c>
      <c r="I31" s="12">
        <v>-70</v>
      </c>
      <c r="J31" s="12">
        <v>-50</v>
      </c>
      <c r="K31" s="12">
        <v>-55.6</v>
      </c>
      <c r="L31" s="12" t="s">
        <v>410</v>
      </c>
      <c r="M31" s="12">
        <v>12.9</v>
      </c>
    </row>
    <row r="32" spans="1:13">
      <c r="A32" s="12" t="s">
        <v>414</v>
      </c>
      <c r="B32" s="12">
        <v>22</v>
      </c>
      <c r="C32" s="12">
        <v>8512</v>
      </c>
      <c r="D32" s="12" t="s">
        <v>417</v>
      </c>
      <c r="E32" s="12">
        <v>3</v>
      </c>
      <c r="F32" s="12">
        <v>12</v>
      </c>
      <c r="G32" s="12">
        <v>16.21</v>
      </c>
      <c r="H32" s="12" t="s">
        <v>418</v>
      </c>
      <c r="I32" s="12">
        <v>-55</v>
      </c>
      <c r="J32" s="12">
        <v>-12</v>
      </c>
      <c r="K32" s="12">
        <v>-58.4</v>
      </c>
      <c r="L32" s="12" t="s">
        <v>410</v>
      </c>
      <c r="M32" s="12">
        <v>12.9</v>
      </c>
    </row>
    <row r="33" spans="1:13">
      <c r="A33" s="12" t="s">
        <v>425</v>
      </c>
      <c r="B33" s="12">
        <v>37</v>
      </c>
      <c r="C33" s="12">
        <v>16845</v>
      </c>
      <c r="D33" s="12" t="s">
        <v>428</v>
      </c>
      <c r="E33" s="12">
        <v>5</v>
      </c>
      <c r="F33" s="12">
        <v>14</v>
      </c>
      <c r="G33" s="12">
        <v>6.76</v>
      </c>
      <c r="H33" s="12" t="s">
        <v>429</v>
      </c>
      <c r="I33" s="12">
        <v>-40</v>
      </c>
      <c r="J33" s="12">
        <v>-2</v>
      </c>
      <c r="K33" s="12">
        <v>-47.6</v>
      </c>
      <c r="L33" s="12" t="s">
        <v>431</v>
      </c>
      <c r="M33" s="12">
        <v>11</v>
      </c>
    </row>
    <row r="34" spans="1:13">
      <c r="A34" s="12" t="s">
        <v>435</v>
      </c>
      <c r="B34" s="12">
        <v>15</v>
      </c>
      <c r="C34" s="12">
        <v>4731</v>
      </c>
      <c r="D34" s="12" t="s">
        <v>438</v>
      </c>
      <c r="E34" s="12">
        <v>6</v>
      </c>
      <c r="F34" s="12">
        <v>48</v>
      </c>
      <c r="G34" s="12">
        <v>59.4</v>
      </c>
      <c r="H34" s="12" t="s">
        <v>439</v>
      </c>
      <c r="I34" s="12">
        <v>-36</v>
      </c>
      <c r="J34" s="12">
        <v>0</v>
      </c>
      <c r="K34" s="12">
        <v>-19</v>
      </c>
      <c r="L34" s="12"/>
      <c r="M34" s="12"/>
    </row>
    <row r="35" spans="1:13">
      <c r="A35" s="12" t="s">
        <v>444</v>
      </c>
      <c r="B35" s="12">
        <v>20</v>
      </c>
      <c r="C35" s="12">
        <v>2345</v>
      </c>
      <c r="D35" s="12" t="s">
        <v>447</v>
      </c>
      <c r="E35" s="12">
        <v>7</v>
      </c>
      <c r="F35" s="12">
        <v>38</v>
      </c>
      <c r="G35" s="12">
        <v>8.51</v>
      </c>
      <c r="H35" s="12" t="s">
        <v>448</v>
      </c>
      <c r="I35" s="12">
        <v>38</v>
      </c>
      <c r="J35" s="12">
        <v>52</v>
      </c>
      <c r="K35" s="12">
        <v>54.9</v>
      </c>
      <c r="L35" s="12" t="s">
        <v>451</v>
      </c>
      <c r="M35" s="12">
        <v>6</v>
      </c>
    </row>
    <row r="36" spans="1:13">
      <c r="A36" s="12" t="s">
        <v>456</v>
      </c>
      <c r="B36" s="12">
        <v>34</v>
      </c>
      <c r="C36" s="12">
        <v>30638</v>
      </c>
      <c r="D36" s="12" t="s">
        <v>459</v>
      </c>
      <c r="E36" s="12">
        <v>9</v>
      </c>
      <c r="F36" s="12">
        <v>12</v>
      </c>
      <c r="G36" s="12">
        <v>3.1</v>
      </c>
      <c r="H36" s="12" t="s">
        <v>460</v>
      </c>
      <c r="I36" s="12">
        <v>-64</v>
      </c>
      <c r="J36" s="12">
        <v>-51</v>
      </c>
      <c r="K36" s="12">
        <v>-48.6</v>
      </c>
      <c r="L36" s="12" t="s">
        <v>462</v>
      </c>
      <c r="M36" s="12">
        <v>13.8</v>
      </c>
    </row>
    <row r="37" spans="1:13">
      <c r="A37" s="12" t="s">
        <v>466</v>
      </c>
      <c r="B37" s="12">
        <v>35</v>
      </c>
      <c r="C37" s="12">
        <v>33501</v>
      </c>
      <c r="D37" s="12" t="s">
        <v>469</v>
      </c>
      <c r="E37" s="12">
        <v>10</v>
      </c>
      <c r="F37" s="12">
        <v>17</v>
      </c>
      <c r="G37" s="12">
        <v>36.82</v>
      </c>
      <c r="H37" s="12" t="s">
        <v>470</v>
      </c>
      <c r="I37" s="12">
        <v>-46</v>
      </c>
      <c r="J37" s="12">
        <v>-24</v>
      </c>
      <c r="K37" s="12">
        <v>-44.9</v>
      </c>
      <c r="L37" s="12" t="s">
        <v>473</v>
      </c>
      <c r="M37" s="12">
        <v>18.2</v>
      </c>
    </row>
    <row r="38" spans="1:13">
      <c r="A38" s="12" t="s">
        <v>490</v>
      </c>
      <c r="B38" s="12">
        <v>35</v>
      </c>
      <c r="C38" s="12">
        <v>24107</v>
      </c>
      <c r="D38" s="12" t="s">
        <v>494</v>
      </c>
      <c r="E38" s="12">
        <v>12</v>
      </c>
      <c r="F38" s="12">
        <v>25</v>
      </c>
      <c r="G38" s="12">
        <v>45.43</v>
      </c>
      <c r="H38" s="12" t="s">
        <v>495</v>
      </c>
      <c r="I38" s="12">
        <v>-72</v>
      </c>
      <c r="J38" s="12">
        <v>-39</v>
      </c>
      <c r="K38" s="12">
        <v>-32.700000000000003</v>
      </c>
      <c r="L38" s="12" t="s">
        <v>498</v>
      </c>
      <c r="M38" s="12">
        <v>18</v>
      </c>
    </row>
    <row r="39" spans="1:13">
      <c r="A39" s="12" t="s">
        <v>504</v>
      </c>
      <c r="B39" s="12">
        <v>22</v>
      </c>
      <c r="C39" s="12">
        <v>16566</v>
      </c>
      <c r="D39" s="12" t="s">
        <v>506</v>
      </c>
      <c r="E39" s="12">
        <v>12</v>
      </c>
      <c r="F39" s="12">
        <v>59</v>
      </c>
      <c r="G39" s="12">
        <v>33.92</v>
      </c>
      <c r="H39" s="12" t="s">
        <v>507</v>
      </c>
      <c r="I39" s="12">
        <v>-70</v>
      </c>
      <c r="J39" s="12">
        <v>-52</v>
      </c>
      <c r="K39" s="12">
        <v>-35.4</v>
      </c>
      <c r="L39" s="12" t="s">
        <v>510</v>
      </c>
      <c r="M39" s="12">
        <v>13.5</v>
      </c>
    </row>
    <row r="40" spans="1:13">
      <c r="A40" s="12" t="s">
        <v>514</v>
      </c>
      <c r="B40" s="12">
        <v>19</v>
      </c>
      <c r="C40" s="12">
        <v>3658</v>
      </c>
      <c r="D40" s="12" t="s">
        <v>516</v>
      </c>
      <c r="E40" s="12">
        <v>13</v>
      </c>
      <c r="F40" s="12">
        <v>16</v>
      </c>
      <c r="G40" s="12">
        <v>27.09</v>
      </c>
      <c r="H40" s="12" t="s">
        <v>517</v>
      </c>
      <c r="I40" s="12">
        <v>17</v>
      </c>
      <c r="J40" s="12">
        <v>42</v>
      </c>
      <c r="K40" s="12">
        <v>0.9</v>
      </c>
      <c r="L40" s="12" t="s">
        <v>520</v>
      </c>
      <c r="M40" s="12">
        <v>10.5</v>
      </c>
    </row>
    <row r="41" spans="1:13">
      <c r="A41" s="12" t="s">
        <v>524</v>
      </c>
      <c r="B41" s="12">
        <v>14</v>
      </c>
      <c r="C41" s="12">
        <v>12437</v>
      </c>
      <c r="D41" s="12" t="s">
        <v>526</v>
      </c>
      <c r="E41" s="12">
        <v>13</v>
      </c>
      <c r="F41" s="12">
        <v>46</v>
      </c>
      <c r="G41" s="12">
        <v>26.81</v>
      </c>
      <c r="H41" s="12" t="s">
        <v>527</v>
      </c>
      <c r="I41" s="12">
        <v>-51</v>
      </c>
      <c r="J41" s="12">
        <v>-22</v>
      </c>
      <c r="K41" s="12">
        <v>-27.3</v>
      </c>
      <c r="L41" s="12" t="s">
        <v>529</v>
      </c>
      <c r="M41" s="12">
        <v>4</v>
      </c>
    </row>
    <row r="42" spans="1:13">
      <c r="A42" s="12" t="s">
        <v>533</v>
      </c>
      <c r="B42" s="12">
        <v>36</v>
      </c>
      <c r="C42" s="12">
        <v>6277</v>
      </c>
      <c r="D42" s="12" t="s">
        <v>536</v>
      </c>
      <c r="E42" s="12">
        <v>14</v>
      </c>
      <c r="F42" s="12">
        <v>5</v>
      </c>
      <c r="G42" s="12">
        <v>27.29</v>
      </c>
      <c r="H42" s="12" t="s">
        <v>537</v>
      </c>
      <c r="I42" s="12">
        <v>28</v>
      </c>
      <c r="J42" s="12">
        <v>32</v>
      </c>
      <c r="K42" s="12">
        <v>4</v>
      </c>
      <c r="L42" s="12" t="s">
        <v>540</v>
      </c>
      <c r="M42" s="12">
        <v>11</v>
      </c>
    </row>
    <row r="43" spans="1:13">
      <c r="A43" s="12" t="s">
        <v>553</v>
      </c>
      <c r="B43" s="12">
        <v>5</v>
      </c>
      <c r="C43" s="12">
        <v>934</v>
      </c>
      <c r="D43" s="12" t="s">
        <v>555</v>
      </c>
      <c r="E43" s="12">
        <v>14</v>
      </c>
      <c r="F43" s="12">
        <v>39</v>
      </c>
      <c r="G43" s="12">
        <v>36.5</v>
      </c>
      <c r="H43" s="12" t="s">
        <v>556</v>
      </c>
      <c r="I43" s="12">
        <v>-26</v>
      </c>
      <c r="J43" s="12">
        <v>-32</v>
      </c>
      <c r="K43" s="12">
        <v>-18</v>
      </c>
      <c r="L43" s="12" t="s">
        <v>559</v>
      </c>
      <c r="M43" s="12">
        <v>3.6</v>
      </c>
    </row>
    <row r="44" spans="1:13">
      <c r="A44" s="12" t="s">
        <v>563</v>
      </c>
      <c r="B44" s="12">
        <v>8</v>
      </c>
      <c r="C44" s="12">
        <v>2612</v>
      </c>
      <c r="D44" s="12" t="s">
        <v>566</v>
      </c>
      <c r="E44" s="12">
        <v>15</v>
      </c>
      <c r="F44" s="12">
        <v>3</v>
      </c>
      <c r="G44" s="12">
        <v>58.6</v>
      </c>
      <c r="H44" s="12" t="s">
        <v>567</v>
      </c>
      <c r="I44" s="12">
        <v>-33</v>
      </c>
      <c r="J44" s="12">
        <v>-4</v>
      </c>
      <c r="K44" s="12">
        <v>-7</v>
      </c>
      <c r="L44" s="12" t="s">
        <v>570</v>
      </c>
      <c r="M44" s="12">
        <v>6.2</v>
      </c>
    </row>
    <row r="45" spans="1:13">
      <c r="A45" s="12" t="s">
        <v>592</v>
      </c>
      <c r="B45" s="12">
        <v>14</v>
      </c>
      <c r="C45" s="12">
        <v>13215</v>
      </c>
      <c r="D45" s="12" t="s">
        <v>594</v>
      </c>
      <c r="E45" s="12">
        <v>15</v>
      </c>
      <c r="F45" s="12">
        <v>46</v>
      </c>
      <c r="G45" s="12">
        <v>3</v>
      </c>
      <c r="H45" s="12" t="s">
        <v>595</v>
      </c>
      <c r="I45" s="12">
        <v>-37</v>
      </c>
      <c r="J45" s="12">
        <v>-47</v>
      </c>
      <c r="K45" s="12">
        <v>-11.1</v>
      </c>
      <c r="L45" s="12" t="s">
        <v>597</v>
      </c>
      <c r="M45" s="12">
        <v>5</v>
      </c>
    </row>
    <row r="46" spans="1:13">
      <c r="A46" s="12" t="s">
        <v>601</v>
      </c>
      <c r="B46" s="12">
        <v>29</v>
      </c>
      <c r="C46" s="12">
        <v>9827</v>
      </c>
      <c r="D46" s="12" t="s">
        <v>603</v>
      </c>
      <c r="E46" s="12">
        <v>16</v>
      </c>
      <c r="F46" s="12">
        <v>25</v>
      </c>
      <c r="G46" s="12">
        <v>48.12</v>
      </c>
      <c r="H46" s="12" t="s">
        <v>604</v>
      </c>
      <c r="I46" s="12">
        <v>-72</v>
      </c>
      <c r="J46" s="12">
        <v>-12</v>
      </c>
      <c r="K46" s="12">
        <v>-7.9</v>
      </c>
      <c r="L46" s="12" t="s">
        <v>606</v>
      </c>
      <c r="M46" s="12">
        <v>10.7</v>
      </c>
    </row>
    <row r="47" spans="1:13">
      <c r="A47" s="12" t="s">
        <v>640</v>
      </c>
      <c r="B47" s="12">
        <v>7</v>
      </c>
      <c r="C47" s="12">
        <v>3281</v>
      </c>
      <c r="D47" s="12" t="s">
        <v>642</v>
      </c>
      <c r="E47" s="12">
        <v>17</v>
      </c>
      <c r="F47" s="12">
        <v>4</v>
      </c>
      <c r="G47" s="12">
        <v>28.747</v>
      </c>
      <c r="H47" s="12" t="s">
        <v>643</v>
      </c>
      <c r="I47" s="12">
        <v>-24</v>
      </c>
      <c r="J47" s="12">
        <v>-45</v>
      </c>
      <c r="K47" s="12">
        <v>-51.22</v>
      </c>
      <c r="L47" s="12" t="s">
        <v>646</v>
      </c>
      <c r="M47" s="12">
        <v>6.2</v>
      </c>
    </row>
    <row r="48" spans="1:13">
      <c r="A48" s="12" t="s">
        <v>665</v>
      </c>
      <c r="B48" s="12">
        <v>7</v>
      </c>
      <c r="C48" s="12">
        <v>2081</v>
      </c>
      <c r="D48" s="12" t="s">
        <v>667</v>
      </c>
      <c r="E48" s="12">
        <v>17</v>
      </c>
      <c r="F48" s="12">
        <v>14</v>
      </c>
      <c r="G48" s="12">
        <v>32.25</v>
      </c>
      <c r="H48" s="12" t="s">
        <v>668</v>
      </c>
      <c r="I48" s="12">
        <v>-29</v>
      </c>
      <c r="J48" s="12">
        <v>-27</v>
      </c>
      <c r="K48" s="12">
        <v>43.3</v>
      </c>
      <c r="L48" s="12" t="s">
        <v>671</v>
      </c>
      <c r="M48" s="12">
        <v>3.8</v>
      </c>
    </row>
    <row r="49" spans="1:13">
      <c r="A49" s="12" t="s">
        <v>714</v>
      </c>
      <c r="B49" s="12">
        <v>12</v>
      </c>
      <c r="C49" s="12">
        <v>9605</v>
      </c>
      <c r="D49" s="12" t="s">
        <v>718</v>
      </c>
      <c r="E49" s="12">
        <v>17</v>
      </c>
      <c r="F49" s="12">
        <v>25</v>
      </c>
      <c r="G49" s="12">
        <v>29.11</v>
      </c>
      <c r="H49" s="12" t="s">
        <v>719</v>
      </c>
      <c r="I49" s="12">
        <v>-48</v>
      </c>
      <c r="J49" s="12">
        <v>-25</v>
      </c>
      <c r="K49" s="12">
        <v>-19.8</v>
      </c>
      <c r="L49" s="12" t="s">
        <v>722</v>
      </c>
      <c r="M49" s="12">
        <v>7.1</v>
      </c>
    </row>
    <row r="50" spans="1:13">
      <c r="A50" s="12" t="s">
        <v>726</v>
      </c>
      <c r="B50" s="12">
        <v>31</v>
      </c>
      <c r="C50" s="12">
        <v>21266</v>
      </c>
      <c r="D50" s="12" t="s">
        <v>728</v>
      </c>
      <c r="E50" s="12">
        <v>17</v>
      </c>
      <c r="F50" s="12">
        <v>31</v>
      </c>
      <c r="G50" s="12">
        <v>54.99</v>
      </c>
      <c r="H50" s="12" t="s">
        <v>729</v>
      </c>
      <c r="I50" s="12">
        <v>-67</v>
      </c>
      <c r="J50" s="12">
        <v>-2</v>
      </c>
      <c r="K50" s="12">
        <v>-54</v>
      </c>
      <c r="L50" s="12" t="s">
        <v>732</v>
      </c>
      <c r="M50" s="12">
        <v>9</v>
      </c>
    </row>
    <row r="51" spans="1:13">
      <c r="A51" s="12" t="s">
        <v>752</v>
      </c>
      <c r="B51" s="12">
        <v>12</v>
      </c>
      <c r="C51" s="12">
        <v>15396</v>
      </c>
      <c r="D51" s="12" t="s">
        <v>754</v>
      </c>
      <c r="E51" s="12">
        <v>17</v>
      </c>
      <c r="F51" s="12">
        <v>36</v>
      </c>
      <c r="G51" s="12">
        <v>17.460999999999999</v>
      </c>
      <c r="H51" s="12" t="s">
        <v>755</v>
      </c>
      <c r="I51" s="12">
        <v>-44</v>
      </c>
      <c r="J51" s="12">
        <v>-44</v>
      </c>
      <c r="K51" s="12">
        <v>-8.34</v>
      </c>
      <c r="L51" s="12" t="s">
        <v>757</v>
      </c>
      <c r="M51" s="12">
        <v>10.4</v>
      </c>
    </row>
    <row r="52" spans="1:13">
      <c r="A52" s="12" t="s">
        <v>760</v>
      </c>
      <c r="B52" s="12">
        <v>35</v>
      </c>
      <c r="C52" s="12">
        <v>36447</v>
      </c>
      <c r="D52" s="12" t="s">
        <v>762</v>
      </c>
      <c r="E52" s="12">
        <v>17</v>
      </c>
      <c r="F52" s="12">
        <v>40</v>
      </c>
      <c r="G52" s="12">
        <v>42.09</v>
      </c>
      <c r="H52" s="12" t="s">
        <v>763</v>
      </c>
      <c r="I52" s="12">
        <v>-53</v>
      </c>
      <c r="J52" s="12">
        <v>-40</v>
      </c>
      <c r="K52" s="12">
        <v>-27.6</v>
      </c>
      <c r="L52" s="12" t="s">
        <v>766</v>
      </c>
      <c r="M52" s="12">
        <v>32</v>
      </c>
    </row>
    <row r="53" spans="1:13">
      <c r="A53" s="12" t="s">
        <v>781</v>
      </c>
      <c r="B53" s="12">
        <v>18</v>
      </c>
      <c r="C53" s="12">
        <v>1079</v>
      </c>
      <c r="D53" s="12" t="s">
        <v>783</v>
      </c>
      <c r="E53" s="12">
        <v>17</v>
      </c>
      <c r="F53" s="12">
        <v>44</v>
      </c>
      <c r="G53" s="12">
        <v>54.71</v>
      </c>
      <c r="H53" s="12" t="s">
        <v>784</v>
      </c>
      <c r="I53" s="12">
        <v>3</v>
      </c>
      <c r="J53" s="12">
        <v>10</v>
      </c>
      <c r="K53" s="12">
        <v>12.5</v>
      </c>
      <c r="L53" s="12" t="s">
        <v>787</v>
      </c>
      <c r="M53" s="12">
        <v>4.2</v>
      </c>
    </row>
    <row r="54" spans="1:13">
      <c r="A54" s="12" t="s">
        <v>801</v>
      </c>
      <c r="B54" s="12">
        <v>10</v>
      </c>
      <c r="C54" s="12">
        <v>2682</v>
      </c>
      <c r="D54" s="12" t="s">
        <v>803</v>
      </c>
      <c r="E54" s="12">
        <v>17</v>
      </c>
      <c r="F54" s="12">
        <v>50</v>
      </c>
      <c r="G54" s="12">
        <v>13.06</v>
      </c>
      <c r="H54" s="12" t="s">
        <v>804</v>
      </c>
      <c r="I54" s="12">
        <v>-37</v>
      </c>
      <c r="J54" s="12">
        <v>-3</v>
      </c>
      <c r="K54" s="12">
        <v>-5.2</v>
      </c>
      <c r="L54" s="12" t="s">
        <v>806</v>
      </c>
      <c r="M54" s="12">
        <v>9.6</v>
      </c>
    </row>
    <row r="55" spans="1:13">
      <c r="A55" s="12" t="s">
        <v>822</v>
      </c>
      <c r="B55" s="12">
        <v>7</v>
      </c>
      <c r="C55" s="12">
        <v>4524</v>
      </c>
      <c r="D55" s="12" t="s">
        <v>824</v>
      </c>
      <c r="E55" s="12">
        <v>17</v>
      </c>
      <c r="F55" s="12">
        <v>59</v>
      </c>
      <c r="G55" s="12">
        <v>3.68</v>
      </c>
      <c r="H55" s="12" t="s">
        <v>825</v>
      </c>
      <c r="I55" s="12">
        <v>-44</v>
      </c>
      <c r="J55" s="12">
        <v>-15</v>
      </c>
      <c r="K55" s="12">
        <v>-57.4</v>
      </c>
      <c r="L55" s="12" t="s">
        <v>827</v>
      </c>
      <c r="M55" s="12">
        <v>5.6</v>
      </c>
    </row>
    <row r="56" spans="1:13">
      <c r="A56" s="12" t="s">
        <v>830</v>
      </c>
      <c r="B56" s="12">
        <v>17</v>
      </c>
      <c r="C56" s="12">
        <v>1288</v>
      </c>
      <c r="D56" s="12" t="s">
        <v>832</v>
      </c>
      <c r="E56" s="12">
        <v>18</v>
      </c>
      <c r="F56" s="12">
        <v>3</v>
      </c>
      <c r="G56" s="12">
        <v>34.1</v>
      </c>
      <c r="H56" s="12" t="s">
        <v>833</v>
      </c>
      <c r="I56" s="12">
        <v>-30</v>
      </c>
      <c r="J56" s="12">
        <v>-2</v>
      </c>
      <c r="K56" s="12">
        <v>-2.2999999999999998</v>
      </c>
      <c r="L56" s="12" t="s">
        <v>834</v>
      </c>
      <c r="M56" s="12">
        <v>16.399999999999999</v>
      </c>
    </row>
    <row r="57" spans="1:13">
      <c r="A57" s="12" t="s">
        <v>872</v>
      </c>
      <c r="B57" s="12">
        <v>15</v>
      </c>
      <c r="C57" s="12">
        <v>17642</v>
      </c>
      <c r="D57" s="12" t="s">
        <v>875</v>
      </c>
      <c r="E57" s="12">
        <v>18</v>
      </c>
      <c r="F57" s="12">
        <v>8</v>
      </c>
      <c r="G57" s="12">
        <v>2.36</v>
      </c>
      <c r="H57" s="12" t="s">
        <v>876</v>
      </c>
      <c r="I57" s="12">
        <v>-43</v>
      </c>
      <c r="J57" s="12">
        <v>-42</v>
      </c>
      <c r="K57" s="12">
        <v>-53.6</v>
      </c>
      <c r="L57" s="12" t="s">
        <v>269</v>
      </c>
      <c r="M57" s="12">
        <v>15</v>
      </c>
    </row>
    <row r="58" spans="1:13">
      <c r="A58" s="12" t="s">
        <v>913</v>
      </c>
      <c r="B58" s="12">
        <v>12</v>
      </c>
      <c r="C58" s="12">
        <v>5906</v>
      </c>
      <c r="D58" s="12" t="s">
        <v>916</v>
      </c>
      <c r="E58" s="12">
        <v>18</v>
      </c>
      <c r="F58" s="12">
        <v>18</v>
      </c>
      <c r="G58" s="12">
        <v>37.6</v>
      </c>
      <c r="H58" s="12" t="s">
        <v>917</v>
      </c>
      <c r="I58" s="12">
        <v>-52</v>
      </c>
      <c r="J58" s="12">
        <v>-12</v>
      </c>
      <c r="K58" s="12">
        <v>-56.8</v>
      </c>
      <c r="L58" s="12" t="s">
        <v>919</v>
      </c>
      <c r="M58" s="12">
        <v>7.9</v>
      </c>
    </row>
    <row r="59" spans="1:13">
      <c r="A59" s="12" t="s">
        <v>946</v>
      </c>
      <c r="B59" s="12">
        <v>5</v>
      </c>
      <c r="C59" s="12">
        <v>3747</v>
      </c>
      <c r="D59" s="12" t="s">
        <v>950</v>
      </c>
      <c r="E59" s="12">
        <v>18</v>
      </c>
      <c r="F59" s="12">
        <v>53</v>
      </c>
      <c r="G59" s="12">
        <v>4.32</v>
      </c>
      <c r="H59" s="12" t="s">
        <v>951</v>
      </c>
      <c r="I59" s="12">
        <v>-8</v>
      </c>
      <c r="J59" s="12">
        <v>-42</v>
      </c>
      <c r="K59" s="12">
        <v>-21.5</v>
      </c>
      <c r="L59" s="12" t="s">
        <v>313</v>
      </c>
      <c r="M59" s="12">
        <v>7.2</v>
      </c>
    </row>
    <row r="60" spans="1:13">
      <c r="A60" s="12" t="s">
        <v>965</v>
      </c>
      <c r="B60" s="12">
        <v>10</v>
      </c>
      <c r="C60" s="12">
        <v>13381</v>
      </c>
      <c r="D60" s="12" t="s">
        <v>967</v>
      </c>
      <c r="E60" s="12">
        <v>18</v>
      </c>
      <c r="F60" s="12">
        <v>59</v>
      </c>
      <c r="G60" s="12">
        <v>33.15</v>
      </c>
      <c r="H60" s="12" t="s">
        <v>968</v>
      </c>
      <c r="I60" s="12">
        <v>-36</v>
      </c>
      <c r="J60" s="12">
        <v>-37</v>
      </c>
      <c r="K60" s="12">
        <v>-56.1</v>
      </c>
      <c r="L60" s="12" t="s">
        <v>431</v>
      </c>
      <c r="M60" s="12">
        <v>11</v>
      </c>
    </row>
    <row r="61" spans="1:13">
      <c r="A61" s="12" t="s">
        <v>972</v>
      </c>
      <c r="B61" s="12">
        <v>65</v>
      </c>
      <c r="C61" s="12">
        <v>56035</v>
      </c>
      <c r="D61" s="12" t="s">
        <v>975</v>
      </c>
      <c r="E61" s="12">
        <v>19</v>
      </c>
      <c r="F61" s="12">
        <v>10</v>
      </c>
      <c r="G61" s="12">
        <v>52.11</v>
      </c>
      <c r="H61" s="12" t="s">
        <v>976</v>
      </c>
      <c r="I61" s="12">
        <v>-59</v>
      </c>
      <c r="J61" s="12">
        <v>-59</v>
      </c>
      <c r="K61" s="12">
        <v>-4.4000000000000004</v>
      </c>
      <c r="L61" s="12" t="s">
        <v>978</v>
      </c>
      <c r="M61" s="12">
        <v>20.399999999999999</v>
      </c>
    </row>
    <row r="62" spans="1:13">
      <c r="A62" s="12" t="s">
        <v>1010</v>
      </c>
      <c r="B62" s="12">
        <v>5</v>
      </c>
      <c r="C62" s="12">
        <v>768</v>
      </c>
      <c r="D62" s="12" t="s">
        <v>1012</v>
      </c>
      <c r="E62" s="12">
        <v>23</v>
      </c>
      <c r="F62" s="12">
        <v>8</v>
      </c>
      <c r="G62" s="12">
        <v>26.7</v>
      </c>
      <c r="H62" s="12" t="s">
        <v>1013</v>
      </c>
      <c r="I62" s="12">
        <v>-15</v>
      </c>
      <c r="J62" s="12">
        <v>-36</v>
      </c>
      <c r="K62" s="12">
        <v>-39</v>
      </c>
      <c r="L62" s="12" t="s">
        <v>787</v>
      </c>
      <c r="M62" s="12">
        <v>4.2</v>
      </c>
    </row>
    <row r="63" spans="1:13">
      <c r="A63" s="12" t="s">
        <v>1155</v>
      </c>
      <c r="B63" s="12">
        <v>18</v>
      </c>
      <c r="C63" s="12">
        <v>5099</v>
      </c>
      <c r="D63" s="12" t="s">
        <v>1157</v>
      </c>
      <c r="E63" s="12">
        <v>17</v>
      </c>
      <c r="F63" s="12">
        <v>43</v>
      </c>
      <c r="G63" s="12">
        <v>42.2</v>
      </c>
      <c r="H63" s="12" t="s">
        <v>1158</v>
      </c>
      <c r="I63" s="12">
        <v>-26</v>
      </c>
      <c r="J63" s="12">
        <v>-13</v>
      </c>
      <c r="K63" s="12">
        <v>-21</v>
      </c>
      <c r="L63" s="12"/>
      <c r="M63" s="12"/>
    </row>
  </sheetData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J63"/>
  <sheetViews>
    <sheetView zoomScaleNormal="100" workbookViewId="0">
      <selection activeCell="C13" sqref="C13"/>
    </sheetView>
  </sheetViews>
  <sheetFormatPr defaultRowHeight="15"/>
  <cols>
    <col min="1" max="1" width="29.7109375" customWidth="1"/>
    <col min="2" max="3" width="15.35546875" customWidth="1"/>
    <col min="10" max="10" width="25.42578125" customWidth="1"/>
    <col min="11" max="15" width="20.85546875" customWidth="1"/>
    <col min="16" max="22" width="20.640625" style="14" customWidth="1"/>
    <col min="23" max="23" width="28.2109375" customWidth="1"/>
    <col min="24" max="24" width="27.640625" customWidth="1"/>
    <col min="25" max="35" width="20.640625" style="14" customWidth="1"/>
    <col min="36" max="36" width="35.42578125" style="14" customWidth="1"/>
  </cols>
  <sheetData>
    <row r="1" spans="1:34">
      <c r="A1" s="11" t="s">
        <v>0</v>
      </c>
      <c r="B1" s="11" t="s">
        <v>1359</v>
      </c>
      <c r="C1" s="11" t="s">
        <v>1467</v>
      </c>
      <c r="D1" s="11" t="s">
        <v>1347</v>
      </c>
      <c r="E1" s="11" t="s">
        <v>1348</v>
      </c>
      <c r="F1" s="11" t="s">
        <v>1349</v>
      </c>
      <c r="G1" s="11" t="s">
        <v>1350</v>
      </c>
      <c r="H1" s="11" t="s">
        <v>1351</v>
      </c>
      <c r="I1" s="11" t="s">
        <v>1352</v>
      </c>
      <c r="J1" s="11" t="s">
        <v>8</v>
      </c>
      <c r="K1" s="11" t="s">
        <v>1468</v>
      </c>
      <c r="L1" s="11" t="s">
        <v>11</v>
      </c>
      <c r="M1" s="1" t="s">
        <v>1469</v>
      </c>
      <c r="N1" s="1" t="s">
        <v>1470</v>
      </c>
      <c r="O1" s="1" t="s">
        <v>1471</v>
      </c>
      <c r="P1" s="14" t="s">
        <v>1472</v>
      </c>
      <c r="Q1" s="14" t="s">
        <v>1473</v>
      </c>
      <c r="R1" s="14" t="s">
        <v>1474</v>
      </c>
      <c r="S1" s="14" t="s">
        <v>1475</v>
      </c>
      <c r="T1" s="14" t="s">
        <v>1476</v>
      </c>
      <c r="U1" s="14" t="s">
        <v>1477</v>
      </c>
      <c r="V1" s="14" t="s">
        <v>1478</v>
      </c>
      <c r="W1" s="13" t="s">
        <v>1479</v>
      </c>
      <c r="X1" s="11" t="s">
        <v>1480</v>
      </c>
      <c r="Y1" s="11" t="s">
        <v>1481</v>
      </c>
      <c r="Z1" s="11" t="s">
        <v>1482</v>
      </c>
      <c r="AA1" s="14" t="s">
        <v>1483</v>
      </c>
      <c r="AB1" s="14" t="s">
        <v>1484</v>
      </c>
      <c r="AC1" s="14" t="s">
        <v>1485</v>
      </c>
      <c r="AD1" s="14" t="s">
        <v>1486</v>
      </c>
      <c r="AE1" s="14" t="s">
        <v>1487</v>
      </c>
      <c r="AF1" s="14" t="s">
        <v>1488</v>
      </c>
      <c r="AG1" s="14" t="s">
        <v>1489</v>
      </c>
      <c r="AH1" s="14" t="s">
        <v>1490</v>
      </c>
    </row>
    <row r="2" spans="1:34">
      <c r="A2" s="12" t="s">
        <v>25</v>
      </c>
      <c r="B2" s="12">
        <v>65</v>
      </c>
      <c r="C2" s="12">
        <v>225099</v>
      </c>
      <c r="D2" s="12">
        <v>13</v>
      </c>
      <c r="E2" s="12">
        <v>26</v>
      </c>
      <c r="F2" s="12">
        <v>47.28</v>
      </c>
      <c r="G2" s="12">
        <v>-47</v>
      </c>
      <c r="H2" s="12">
        <v>-28</v>
      </c>
      <c r="I2" s="12">
        <v>-46.1</v>
      </c>
      <c r="J2" s="12" t="s">
        <v>33</v>
      </c>
      <c r="K2" s="12">
        <v>36.299999999999997</v>
      </c>
      <c r="L2" s="2">
        <v>-1.35</v>
      </c>
      <c r="M2" s="12" t="str">
        <f>INDEX('Filter by FeH Age'!$A$1:$N$74, MATCH(RRppm!$A2, 'Filter by FeH Age'!$A:$A, FALSE), 12)</f>
        <v>1.35</v>
      </c>
      <c r="N2" s="12">
        <v>11.52</v>
      </c>
      <c r="O2" s="12" t="str">
        <f>INDEX('Filter by FeH Age'!$A$1:$N$74, MATCH(RRppm!$A2, 'Filter by FeH Age'!$A:$A, FALSE), 13)</f>
        <v>11.52Gyr</v>
      </c>
      <c r="P2">
        <v>114</v>
      </c>
      <c r="Q2" s="16">
        <f t="shared" ref="Q2:Q33" si="0">P2/C2*1000000</f>
        <v>506.44383138085908</v>
      </c>
      <c r="R2" t="s">
        <v>1491</v>
      </c>
      <c r="S2" t="s">
        <v>25</v>
      </c>
      <c r="T2">
        <v>-1950</v>
      </c>
      <c r="U2">
        <v>17.5</v>
      </c>
      <c r="V2">
        <v>3</v>
      </c>
      <c r="W2" s="2" t="b">
        <v>0</v>
      </c>
      <c r="X2" s="2">
        <v>15000</v>
      </c>
      <c r="Y2" t="b">
        <v>1</v>
      </c>
      <c r="Z2">
        <v>1</v>
      </c>
      <c r="AA2">
        <v>10</v>
      </c>
      <c r="AB2">
        <v>-1.35</v>
      </c>
      <c r="AC2">
        <v>1000</v>
      </c>
      <c r="AD2">
        <v>1</v>
      </c>
      <c r="AE2">
        <v>1.0833299999999999</v>
      </c>
      <c r="AF2">
        <v>268280</v>
      </c>
      <c r="AG2">
        <v>575</v>
      </c>
      <c r="AH2">
        <v>279</v>
      </c>
    </row>
    <row r="3" spans="1:34">
      <c r="A3" s="12" t="s">
        <v>39</v>
      </c>
      <c r="B3" s="12">
        <v>62</v>
      </c>
      <c r="C3" s="12">
        <v>104384</v>
      </c>
      <c r="D3" s="12">
        <v>0</v>
      </c>
      <c r="E3" s="12">
        <v>24</v>
      </c>
      <c r="F3" s="12">
        <v>5.67</v>
      </c>
      <c r="G3" s="12">
        <v>-72</v>
      </c>
      <c r="H3" s="12">
        <v>-4</v>
      </c>
      <c r="I3" s="12">
        <v>-52.6</v>
      </c>
      <c r="J3" s="12" t="s">
        <v>47</v>
      </c>
      <c r="K3" s="12">
        <v>43.8</v>
      </c>
      <c r="L3" s="2">
        <v>-0.78</v>
      </c>
      <c r="M3" s="12" t="str">
        <f>INDEX('Filter by FeH Age'!$A$1:$N$74, MATCH(RRppm!$A3, 'Filter by FeH Age'!$A:$A, FALSE), 12)</f>
        <v>0.78</v>
      </c>
      <c r="N3" s="12">
        <v>13.06</v>
      </c>
      <c r="O3" s="12" t="str">
        <f>INDEX('Filter by FeH Age'!$A$1:$N$74, MATCH(RRppm!$A3, 'Filter by FeH Age'!$A:$A, FALSE), 13)</f>
        <v>13.06Gyr</v>
      </c>
      <c r="P3">
        <v>18</v>
      </c>
      <c r="Q3" s="16">
        <f t="shared" si="0"/>
        <v>172.44022072348253</v>
      </c>
      <c r="R3" t="s">
        <v>1492</v>
      </c>
      <c r="S3" t="s">
        <v>39</v>
      </c>
      <c r="T3">
        <v>-1550</v>
      </c>
      <c r="U3">
        <v>19</v>
      </c>
      <c r="V3">
        <v>3</v>
      </c>
      <c r="W3" s="2" t="b">
        <v>0</v>
      </c>
      <c r="X3" s="2">
        <v>15000</v>
      </c>
      <c r="Y3" t="b">
        <v>1</v>
      </c>
      <c r="Z3">
        <v>1</v>
      </c>
      <c r="AA3">
        <v>10</v>
      </c>
      <c r="AB3">
        <v>-0.78</v>
      </c>
      <c r="AC3">
        <v>1000</v>
      </c>
      <c r="AD3">
        <v>1</v>
      </c>
      <c r="AE3">
        <v>1.0333300000000001</v>
      </c>
      <c r="AF3">
        <v>118738</v>
      </c>
      <c r="AG3">
        <v>251</v>
      </c>
      <c r="AH3">
        <v>59</v>
      </c>
    </row>
    <row r="4" spans="1:34">
      <c r="A4" s="12" t="s">
        <v>53</v>
      </c>
      <c r="B4" s="12">
        <v>21</v>
      </c>
      <c r="C4" s="12">
        <v>22918</v>
      </c>
      <c r="D4" s="12">
        <v>21</v>
      </c>
      <c r="E4" s="12">
        <v>33</v>
      </c>
      <c r="F4" s="12">
        <v>27.02</v>
      </c>
      <c r="G4" s="12">
        <v>0</v>
      </c>
      <c r="H4" s="12">
        <v>-49</v>
      </c>
      <c r="I4" s="12">
        <v>-23.7</v>
      </c>
      <c r="J4" s="12" t="s">
        <v>61</v>
      </c>
      <c r="K4" s="12">
        <v>16</v>
      </c>
      <c r="L4" s="2">
        <v>-1.65</v>
      </c>
      <c r="M4" s="12" t="str">
        <f>INDEX('Filter by FeH Age'!$A$1:$N$74, MATCH(RRppm!$A4, 'Filter by FeH Age'!$A:$A, FALSE), 12)</f>
        <v>1.65</v>
      </c>
      <c r="N4" s="12">
        <v>12.5</v>
      </c>
      <c r="O4" s="12" t="str">
        <f>INDEX('Filter by FeH Age'!$A$1:$N$74, MATCH(RRppm!$A4, 'Filter by FeH Age'!$A:$A, FALSE), 13)</f>
        <v>12.5Gyr</v>
      </c>
      <c r="P4">
        <v>17</v>
      </c>
      <c r="Q4" s="16">
        <f t="shared" si="0"/>
        <v>741.77502399860373</v>
      </c>
      <c r="R4" t="s">
        <v>1493</v>
      </c>
      <c r="S4" t="s">
        <v>53</v>
      </c>
      <c r="T4" s="15">
        <v>-1800</v>
      </c>
      <c r="U4" s="15">
        <v>19.5</v>
      </c>
      <c r="V4" s="15">
        <v>3</v>
      </c>
      <c r="W4" s="3" t="b">
        <v>0</v>
      </c>
      <c r="X4" s="3">
        <v>15000</v>
      </c>
      <c r="Y4" s="15" t="b">
        <v>1</v>
      </c>
      <c r="Z4" s="15">
        <v>1</v>
      </c>
      <c r="AA4" s="15">
        <v>10</v>
      </c>
      <c r="AB4" s="15">
        <v>-1.65</v>
      </c>
      <c r="AC4" s="15">
        <v>1000</v>
      </c>
      <c r="AD4" s="15">
        <v>1</v>
      </c>
      <c r="AE4" s="15">
        <v>0.35</v>
      </c>
      <c r="AF4" s="15">
        <v>24171</v>
      </c>
      <c r="AG4" s="15">
        <v>76</v>
      </c>
      <c r="AH4" s="15">
        <v>39</v>
      </c>
    </row>
    <row r="5" spans="1:34">
      <c r="A5" s="12" t="s">
        <v>67</v>
      </c>
      <c r="B5" s="12">
        <v>46</v>
      </c>
      <c r="C5" s="12">
        <v>37189</v>
      </c>
      <c r="D5" s="12">
        <v>13</v>
      </c>
      <c r="E5" s="12">
        <v>42</v>
      </c>
      <c r="F5" s="12">
        <v>11.62</v>
      </c>
      <c r="G5" s="12">
        <v>28</v>
      </c>
      <c r="H5" s="12">
        <v>22</v>
      </c>
      <c r="I5" s="12">
        <v>38.200000000000003</v>
      </c>
      <c r="J5" s="12" t="s">
        <v>75</v>
      </c>
      <c r="K5" s="12">
        <v>18</v>
      </c>
      <c r="L5" s="2">
        <v>-1.34</v>
      </c>
      <c r="M5" s="12" t="str">
        <f>INDEX('Filter by FeH Age'!$A$1:$N$74, MATCH(RRppm!$A5, 'Filter by FeH Age'!$A:$A, FALSE), 12)</f>
        <v>1.34</v>
      </c>
      <c r="N5" s="12">
        <v>11.39</v>
      </c>
      <c r="O5" s="12" t="str">
        <f>INDEX('Filter by FeH Age'!$A$1:$N$74, MATCH(RRppm!$A5, 'Filter by FeH Age'!$A:$A, FALSE), 13)</f>
        <v>11.39Gyr</v>
      </c>
      <c r="P5">
        <v>138</v>
      </c>
      <c r="Q5" s="16">
        <f t="shared" si="0"/>
        <v>3710.7746914410172</v>
      </c>
      <c r="R5" t="s">
        <v>1494</v>
      </c>
      <c r="S5" t="s">
        <v>67</v>
      </c>
      <c r="T5">
        <v>-1750</v>
      </c>
      <c r="U5">
        <v>19</v>
      </c>
      <c r="V5">
        <v>3</v>
      </c>
      <c r="W5" s="2" t="b">
        <v>0</v>
      </c>
      <c r="X5" s="2">
        <v>15000</v>
      </c>
      <c r="Y5" t="b">
        <v>1</v>
      </c>
      <c r="Z5">
        <v>1</v>
      </c>
      <c r="AA5">
        <v>10</v>
      </c>
      <c r="AB5">
        <v>-1.34</v>
      </c>
      <c r="AC5">
        <v>1000</v>
      </c>
      <c r="AD5">
        <v>1</v>
      </c>
      <c r="AE5">
        <v>0.76666999999999996</v>
      </c>
      <c r="AF5">
        <v>38802</v>
      </c>
      <c r="AG5">
        <v>292</v>
      </c>
      <c r="AH5">
        <v>133</v>
      </c>
    </row>
    <row r="6" spans="1:34">
      <c r="A6" s="12" t="s">
        <v>81</v>
      </c>
      <c r="B6" s="12">
        <v>25</v>
      </c>
      <c r="C6" s="12">
        <v>28331</v>
      </c>
      <c r="D6" s="12">
        <v>16</v>
      </c>
      <c r="E6" s="12">
        <v>23</v>
      </c>
      <c r="F6" s="12">
        <v>35.22</v>
      </c>
      <c r="G6" s="12">
        <v>-26</v>
      </c>
      <c r="H6" s="12">
        <v>-31</v>
      </c>
      <c r="I6" s="12">
        <v>-32.700000000000003</v>
      </c>
      <c r="J6" s="12" t="s">
        <v>88</v>
      </c>
      <c r="K6" s="12">
        <v>26</v>
      </c>
      <c r="L6" s="2">
        <v>-1.07</v>
      </c>
      <c r="M6" s="12" t="str">
        <f>INDEX('Filter by FeH Age'!$A$1:$N$74, MATCH(RRppm!$A6, 'Filter by FeH Age'!$A:$A, FALSE), 12)</f>
        <v>1.07</v>
      </c>
      <c r="N6" s="12">
        <v>12.2</v>
      </c>
      <c r="O6" s="12" t="str">
        <f>INDEX('Filter by FeH Age'!$A$1:$N$74, MATCH(RRppm!$A6, 'Filter by FeH Age'!$A:$A, FALSE), 13)</f>
        <v>(12.2 ± 0.2)Gyr</v>
      </c>
      <c r="P6">
        <v>40</v>
      </c>
      <c r="Q6" s="16">
        <f t="shared" si="0"/>
        <v>1411.8809784335181</v>
      </c>
      <c r="R6" t="s">
        <v>1495</v>
      </c>
      <c r="S6" t="s">
        <v>81</v>
      </c>
      <c r="T6">
        <v>-2600</v>
      </c>
      <c r="U6">
        <v>17</v>
      </c>
      <c r="V6">
        <v>3</v>
      </c>
      <c r="W6" s="2" t="b">
        <v>0</v>
      </c>
      <c r="X6" s="2">
        <v>15000</v>
      </c>
      <c r="Y6" t="b">
        <v>1</v>
      </c>
      <c r="Z6">
        <v>1</v>
      </c>
      <c r="AA6">
        <v>10</v>
      </c>
      <c r="AB6">
        <v>-1.07</v>
      </c>
      <c r="AC6">
        <v>1000</v>
      </c>
      <c r="AD6">
        <v>1</v>
      </c>
      <c r="AE6">
        <v>0.41666999999999998</v>
      </c>
      <c r="AF6">
        <v>39385</v>
      </c>
      <c r="AG6">
        <v>155</v>
      </c>
      <c r="AH6">
        <v>17</v>
      </c>
    </row>
    <row r="7" spans="1:34">
      <c r="A7" s="12" t="s">
        <v>94</v>
      </c>
      <c r="B7" s="12">
        <v>32</v>
      </c>
      <c r="C7" s="12">
        <v>36242</v>
      </c>
      <c r="D7" s="12">
        <v>15</v>
      </c>
      <c r="E7" s="12">
        <v>18</v>
      </c>
      <c r="F7" s="12">
        <v>33.22</v>
      </c>
      <c r="G7" s="12">
        <v>2</v>
      </c>
      <c r="H7" s="12">
        <v>4</v>
      </c>
      <c r="I7" s="12">
        <v>51.7</v>
      </c>
      <c r="J7" s="12" t="s">
        <v>101</v>
      </c>
      <c r="K7" s="12">
        <v>23</v>
      </c>
      <c r="L7" s="2">
        <v>-1.1200000000000001</v>
      </c>
      <c r="M7" s="12" t="str">
        <f>INDEX('Filter by FeH Age'!$A$1:$N$74, MATCH(RRppm!$A7, 'Filter by FeH Age'!$A:$A, FALSE), 12)</f>
        <v>1.12</v>
      </c>
      <c r="N7" s="12">
        <v>10.62</v>
      </c>
      <c r="O7" s="12" t="str">
        <f>INDEX('Filter by FeH Age'!$A$1:$N$74, MATCH(RRppm!$A7, 'Filter by FeH Age'!$A:$A, FALSE), 13)</f>
        <v>10.62Gyr</v>
      </c>
      <c r="P7">
        <v>58</v>
      </c>
      <c r="Q7" s="16">
        <f t="shared" si="0"/>
        <v>1600.3531813917555</v>
      </c>
      <c r="R7" t="s">
        <v>1496</v>
      </c>
      <c r="S7" t="s">
        <v>94</v>
      </c>
      <c r="T7">
        <v>-1700</v>
      </c>
      <c r="U7">
        <v>19</v>
      </c>
      <c r="V7">
        <v>3</v>
      </c>
      <c r="W7" s="2" t="b">
        <v>0</v>
      </c>
      <c r="X7" s="2">
        <v>15000</v>
      </c>
      <c r="Y7" t="b">
        <v>1</v>
      </c>
      <c r="Z7">
        <v>1</v>
      </c>
      <c r="AA7">
        <v>10</v>
      </c>
      <c r="AB7">
        <v>-1.1200000000000001</v>
      </c>
      <c r="AC7">
        <v>1000</v>
      </c>
      <c r="AD7">
        <v>1</v>
      </c>
      <c r="AE7">
        <v>0.53332999999999997</v>
      </c>
      <c r="AF7">
        <v>38368</v>
      </c>
      <c r="AG7">
        <v>139</v>
      </c>
      <c r="AH7">
        <v>56</v>
      </c>
    </row>
    <row r="8" spans="1:34">
      <c r="A8" s="12" t="s">
        <v>107</v>
      </c>
      <c r="B8" s="12">
        <v>33</v>
      </c>
      <c r="C8" s="12">
        <v>5989</v>
      </c>
      <c r="D8" s="12">
        <v>17</v>
      </c>
      <c r="E8" s="12">
        <v>19</v>
      </c>
      <c r="F8" s="12">
        <v>11.78</v>
      </c>
      <c r="G8" s="12">
        <v>-18</v>
      </c>
      <c r="H8" s="12">
        <v>-30</v>
      </c>
      <c r="I8" s="12">
        <v>-58.5</v>
      </c>
      <c r="J8" s="12" t="s">
        <v>114</v>
      </c>
      <c r="K8" s="12">
        <v>9.3000000000000007</v>
      </c>
      <c r="L8" s="2">
        <v>-1.77</v>
      </c>
      <c r="M8" s="12" t="str">
        <f>INDEX('Filter by FeH Age'!$A$1:$N$74, MATCH(RRppm!$A8, 'Filter by FeH Age'!$A:$A, FALSE), 12)</f>
        <v>1.77</v>
      </c>
      <c r="N8" s="12">
        <v>12</v>
      </c>
      <c r="O8" s="12" t="str">
        <f>INDEX('Filter by FeH Age'!$A$1:$N$74, MATCH(RRppm!$A8, 'Filter by FeH Age'!$A:$A, FALSE), 13)</f>
        <v>12.0Gyr</v>
      </c>
      <c r="P8">
        <v>31</v>
      </c>
      <c r="Q8" s="16">
        <f t="shared" si="0"/>
        <v>5176.1562865252963</v>
      </c>
      <c r="R8" t="s">
        <v>1497</v>
      </c>
      <c r="S8" t="s">
        <v>107</v>
      </c>
      <c r="T8">
        <v>-2300</v>
      </c>
      <c r="U8">
        <v>20</v>
      </c>
      <c r="V8">
        <v>3</v>
      </c>
      <c r="W8" s="2" t="b">
        <v>0</v>
      </c>
      <c r="X8" s="2">
        <v>15000</v>
      </c>
      <c r="Y8" t="b">
        <v>1</v>
      </c>
      <c r="Z8">
        <v>1</v>
      </c>
      <c r="AA8">
        <v>10</v>
      </c>
      <c r="AB8">
        <v>-1.5</v>
      </c>
      <c r="AC8">
        <v>1000</v>
      </c>
      <c r="AD8">
        <v>1</v>
      </c>
      <c r="AE8">
        <v>0.55000000000000004</v>
      </c>
      <c r="AF8">
        <v>106435</v>
      </c>
      <c r="AG8">
        <v>271</v>
      </c>
      <c r="AH8">
        <v>87</v>
      </c>
    </row>
    <row r="9" spans="1:34">
      <c r="A9" s="12" t="s">
        <v>120</v>
      </c>
      <c r="B9" s="12">
        <v>26</v>
      </c>
      <c r="C9" s="12">
        <v>32551</v>
      </c>
      <c r="D9" s="12">
        <v>16</v>
      </c>
      <c r="E9" s="12">
        <v>57</v>
      </c>
      <c r="F9" s="12">
        <v>8.92</v>
      </c>
      <c r="G9" s="12">
        <v>-4</v>
      </c>
      <c r="H9" s="12">
        <v>-5</v>
      </c>
      <c r="I9" s="12">
        <v>-58.07</v>
      </c>
      <c r="J9" s="12" t="s">
        <v>127</v>
      </c>
      <c r="K9" s="12">
        <v>20</v>
      </c>
      <c r="L9" s="2">
        <v>-1.25</v>
      </c>
      <c r="M9" s="12" t="str">
        <f>INDEX('Filter by FeH Age'!$A$1:$N$74, MATCH(RRppm!$A9, 'Filter by FeH Age'!$A:$A, FALSE), 12)</f>
        <v>1.25</v>
      </c>
      <c r="N9" s="12">
        <v>11.39</v>
      </c>
      <c r="O9" s="12" t="str">
        <f>INDEX('Filter by FeH Age'!$A$1:$N$74, MATCH(RRppm!$A9, 'Filter by FeH Age'!$A:$A, FALSE), 13)</f>
        <v>11.39Gyr</v>
      </c>
      <c r="P9">
        <v>4</v>
      </c>
      <c r="Q9" s="16">
        <f t="shared" si="0"/>
        <v>122.8840895825013</v>
      </c>
      <c r="R9" t="s">
        <v>1498</v>
      </c>
      <c r="S9" t="s">
        <v>120</v>
      </c>
      <c r="T9">
        <v>-2000</v>
      </c>
      <c r="U9">
        <v>19</v>
      </c>
      <c r="V9">
        <v>3</v>
      </c>
      <c r="W9" s="2" t="b">
        <v>0</v>
      </c>
      <c r="X9" s="2">
        <v>15000</v>
      </c>
      <c r="Y9" t="b">
        <v>1</v>
      </c>
      <c r="Z9">
        <v>1</v>
      </c>
      <c r="AA9">
        <v>10</v>
      </c>
      <c r="AB9">
        <v>-1.25</v>
      </c>
      <c r="AC9">
        <v>1000</v>
      </c>
      <c r="AD9">
        <v>1</v>
      </c>
      <c r="AE9">
        <v>0.43332999999999999</v>
      </c>
      <c r="AF9">
        <v>38291</v>
      </c>
      <c r="AG9">
        <v>89</v>
      </c>
      <c r="AH9">
        <v>30</v>
      </c>
    </row>
    <row r="10" spans="1:34">
      <c r="A10" s="12" t="s">
        <v>132</v>
      </c>
      <c r="B10" s="12">
        <v>21</v>
      </c>
      <c r="C10" s="12">
        <v>24246</v>
      </c>
      <c r="D10" s="12">
        <v>16</v>
      </c>
      <c r="E10" s="12">
        <v>47</v>
      </c>
      <c r="F10" s="12">
        <v>14.18</v>
      </c>
      <c r="G10" s="12">
        <v>-1</v>
      </c>
      <c r="H10" s="12">
        <v>-56</v>
      </c>
      <c r="I10" s="12">
        <v>-54.7</v>
      </c>
      <c r="J10" s="12" t="s">
        <v>61</v>
      </c>
      <c r="K10" s="12">
        <v>16</v>
      </c>
      <c r="L10" s="2">
        <v>-1.1399999999999999</v>
      </c>
      <c r="M10" s="12" t="str">
        <f>INDEX('Filter by FeH Age'!$A$1:$N$74, MATCH(RRppm!$A10, 'Filter by FeH Age'!$A:$A, FALSE), 12)</f>
        <v>1.14</v>
      </c>
      <c r="N10" s="12">
        <v>13.8</v>
      </c>
      <c r="O10" s="12" t="str">
        <f>INDEX('Filter by FeH Age'!$A$1:$N$74, MATCH(RRppm!$A10, 'Filter by FeH Age'!$A:$A, FALSE), 13)</f>
        <v>13.8 ± 1.1Gyr</v>
      </c>
      <c r="P10">
        <v>1</v>
      </c>
      <c r="Q10" s="16">
        <f t="shared" si="0"/>
        <v>41.243916522312958</v>
      </c>
      <c r="R10" t="s">
        <v>1499</v>
      </c>
      <c r="S10" t="s">
        <v>132</v>
      </c>
      <c r="T10">
        <v>-1820</v>
      </c>
      <c r="U10">
        <v>19</v>
      </c>
      <c r="V10">
        <v>3</v>
      </c>
      <c r="W10" s="2" t="b">
        <v>0</v>
      </c>
      <c r="X10" s="2">
        <v>15000</v>
      </c>
      <c r="Y10" t="b">
        <v>1</v>
      </c>
      <c r="Z10">
        <v>1</v>
      </c>
      <c r="AA10">
        <v>10</v>
      </c>
      <c r="AB10">
        <v>-1.1399999999999999</v>
      </c>
      <c r="AC10">
        <v>1000</v>
      </c>
      <c r="AD10">
        <v>1</v>
      </c>
      <c r="AE10">
        <v>0.35</v>
      </c>
      <c r="AF10">
        <v>27043</v>
      </c>
      <c r="AG10">
        <v>53</v>
      </c>
      <c r="AH10">
        <v>14</v>
      </c>
    </row>
    <row r="11" spans="1:34">
      <c r="A11" s="12" t="s">
        <v>143</v>
      </c>
      <c r="B11" s="12">
        <v>39</v>
      </c>
      <c r="C11" s="12">
        <v>46186</v>
      </c>
      <c r="D11" s="12">
        <v>16</v>
      </c>
      <c r="E11" s="12">
        <v>41</v>
      </c>
      <c r="F11" s="12">
        <v>41.24</v>
      </c>
      <c r="G11" s="12">
        <v>36</v>
      </c>
      <c r="H11" s="12">
        <v>27</v>
      </c>
      <c r="I11" s="12">
        <v>35.5</v>
      </c>
      <c r="J11" s="12" t="s">
        <v>150</v>
      </c>
      <c r="K11" s="12">
        <v>20</v>
      </c>
      <c r="L11" s="2">
        <v>-1.33</v>
      </c>
      <c r="M11" s="12" t="str">
        <f>INDEX('Filter by FeH Age'!$A$1:$N$74, MATCH(RRppm!$A11, 'Filter by FeH Age'!$A:$A, FALSE), 12)</f>
        <v>1.33</v>
      </c>
      <c r="N11" s="12">
        <v>11.65</v>
      </c>
      <c r="O11" s="12" t="str">
        <f>INDEX('Filter by FeH Age'!$A$1:$N$74, MATCH(RRppm!$A11, 'Filter by FeH Age'!$A:$A, FALSE), 13)</f>
        <v>11.65Gyr</v>
      </c>
      <c r="P11">
        <v>4</v>
      </c>
      <c r="Q11" s="16">
        <f t="shared" si="0"/>
        <v>86.606330922790463</v>
      </c>
      <c r="R11" t="s">
        <v>1500</v>
      </c>
      <c r="S11" t="s">
        <v>143</v>
      </c>
      <c r="T11">
        <v>-1700</v>
      </c>
      <c r="U11">
        <v>18.5</v>
      </c>
      <c r="V11">
        <v>3</v>
      </c>
      <c r="W11" s="2" t="b">
        <v>0</v>
      </c>
      <c r="X11" s="2">
        <v>15000</v>
      </c>
      <c r="Y11" t="b">
        <v>1</v>
      </c>
      <c r="Z11">
        <v>1</v>
      </c>
      <c r="AA11">
        <v>10</v>
      </c>
      <c r="AB11">
        <v>-1.33</v>
      </c>
      <c r="AC11">
        <v>1000</v>
      </c>
      <c r="AD11">
        <v>1</v>
      </c>
      <c r="AE11">
        <v>0.65</v>
      </c>
      <c r="AF11">
        <v>48756</v>
      </c>
      <c r="AG11">
        <v>100</v>
      </c>
      <c r="AH11">
        <v>65</v>
      </c>
    </row>
    <row r="12" spans="1:34">
      <c r="A12" s="12" t="s">
        <v>167</v>
      </c>
      <c r="B12" s="12">
        <v>35</v>
      </c>
      <c r="C12" s="12">
        <v>28775</v>
      </c>
      <c r="D12" s="12">
        <v>21</v>
      </c>
      <c r="E12" s="12">
        <v>29</v>
      </c>
      <c r="F12" s="12">
        <v>58.33</v>
      </c>
      <c r="G12" s="12">
        <v>12</v>
      </c>
      <c r="H12" s="12">
        <v>10</v>
      </c>
      <c r="I12" s="12">
        <v>1.2</v>
      </c>
      <c r="J12" s="12" t="s">
        <v>75</v>
      </c>
      <c r="K12" s="12">
        <v>18</v>
      </c>
      <c r="L12" s="2">
        <v>-2.37</v>
      </c>
      <c r="M12" s="12" t="str">
        <f>INDEX('Filter by FeH Age'!$A$1:$N$74, MATCH(RRppm!$A12, 'Filter by FeH Age'!$A:$A, FALSE), 12)</f>
        <v>2.37</v>
      </c>
      <c r="N12" s="12">
        <v>12</v>
      </c>
      <c r="O12" s="12" t="str">
        <f>INDEX('Filter by FeH Age'!$A$1:$N$74, MATCH(RRppm!$A12, 'Filter by FeH Age'!$A:$A, FALSE), 13)</f>
        <v>12.0Gyr</v>
      </c>
      <c r="P12">
        <v>89</v>
      </c>
      <c r="Q12" s="16">
        <f t="shared" si="0"/>
        <v>3092.9626411815811</v>
      </c>
      <c r="R12" t="s">
        <v>1501</v>
      </c>
      <c r="S12" t="s">
        <v>167</v>
      </c>
      <c r="T12">
        <v>-1800</v>
      </c>
      <c r="U12">
        <v>19.5</v>
      </c>
      <c r="V12">
        <v>3</v>
      </c>
      <c r="W12" s="2" t="b">
        <v>0</v>
      </c>
      <c r="X12" s="2">
        <v>15000</v>
      </c>
      <c r="Y12" t="b">
        <v>1</v>
      </c>
      <c r="Z12">
        <v>1</v>
      </c>
      <c r="AA12">
        <v>10</v>
      </c>
      <c r="AB12">
        <v>-1.5</v>
      </c>
      <c r="AC12">
        <v>1000</v>
      </c>
      <c r="AD12">
        <v>1</v>
      </c>
      <c r="AE12">
        <v>0.58333000000000002</v>
      </c>
      <c r="AF12">
        <v>33424</v>
      </c>
      <c r="AG12">
        <v>198</v>
      </c>
      <c r="AH12">
        <v>65</v>
      </c>
    </row>
    <row r="13" spans="1:34">
      <c r="A13" s="12" t="s">
        <v>179</v>
      </c>
      <c r="B13" s="12">
        <v>9</v>
      </c>
      <c r="C13" s="12">
        <v>13734</v>
      </c>
      <c r="D13" s="12">
        <v>17</v>
      </c>
      <c r="E13" s="12">
        <v>2</v>
      </c>
      <c r="F13" s="12">
        <v>37.69</v>
      </c>
      <c r="G13" s="12">
        <v>-26</v>
      </c>
      <c r="H13" s="12">
        <v>-16</v>
      </c>
      <c r="I13" s="12">
        <v>-4.5999999999999996</v>
      </c>
      <c r="J13" s="12" t="s">
        <v>185</v>
      </c>
      <c r="K13" s="12">
        <v>17</v>
      </c>
      <c r="L13" s="2">
        <v>-1.53</v>
      </c>
      <c r="M13" s="12" t="str">
        <f>INDEX('Filter by FeH Age'!$A$1:$N$74, MATCH(RRppm!$A13, 'Filter by FeH Age'!$A:$A, FALSE), 12)</f>
        <v>1.53</v>
      </c>
      <c r="N13" s="12">
        <v>11.9</v>
      </c>
      <c r="O13" s="12" t="str">
        <f>INDEX('Filter by FeH Age'!$A$1:$N$74, MATCH(RRppm!$A13, 'Filter by FeH Age'!$A:$A, FALSE), 13)</f>
        <v>11.90Gyr</v>
      </c>
      <c r="P13">
        <v>10</v>
      </c>
      <c r="Q13" s="16">
        <f t="shared" si="0"/>
        <v>728.11999417504012</v>
      </c>
      <c r="R13" t="s">
        <v>1502</v>
      </c>
      <c r="S13" t="s">
        <v>179</v>
      </c>
      <c r="T13">
        <v>-2400</v>
      </c>
      <c r="U13">
        <v>20</v>
      </c>
      <c r="V13">
        <v>3</v>
      </c>
      <c r="W13" s="2" t="b">
        <v>0</v>
      </c>
      <c r="X13" s="2">
        <v>15000</v>
      </c>
      <c r="Y13" t="b">
        <v>1</v>
      </c>
      <c r="Z13">
        <v>1</v>
      </c>
      <c r="AA13">
        <v>10</v>
      </c>
      <c r="AB13">
        <v>-1.5</v>
      </c>
      <c r="AC13">
        <v>1000</v>
      </c>
      <c r="AD13">
        <v>1</v>
      </c>
      <c r="AE13">
        <v>0.15</v>
      </c>
      <c r="AF13">
        <v>23430</v>
      </c>
      <c r="AG13">
        <v>62</v>
      </c>
      <c r="AH13">
        <v>15</v>
      </c>
    </row>
    <row r="14" spans="1:34">
      <c r="A14" s="12" t="s">
        <v>191</v>
      </c>
      <c r="B14" s="12">
        <v>20</v>
      </c>
      <c r="C14" s="12">
        <v>26315</v>
      </c>
      <c r="D14" s="12">
        <v>18</v>
      </c>
      <c r="E14" s="12">
        <v>36</v>
      </c>
      <c r="F14" s="12">
        <v>23.94</v>
      </c>
      <c r="G14" s="12">
        <v>-23</v>
      </c>
      <c r="H14" s="12">
        <v>-54</v>
      </c>
      <c r="I14" s="12">
        <v>-17.100000000000001</v>
      </c>
      <c r="J14" s="12" t="s">
        <v>198</v>
      </c>
      <c r="K14" s="12">
        <v>32</v>
      </c>
      <c r="L14" s="2">
        <v>-1.49</v>
      </c>
      <c r="M14" s="12" t="str">
        <f>INDEX('Filter by FeH Age'!$A$1:$N$74, MATCH(RRppm!$A14, 'Filter by FeH Age'!$A:$A, FALSE), 12)</f>
        <v>1.49</v>
      </c>
      <c r="N14" s="12">
        <v>12</v>
      </c>
      <c r="O14" s="12" t="str">
        <f>INDEX('Filter by FeH Age'!$A$1:$N$74, MATCH(RRppm!$A14, 'Filter by FeH Age'!$A:$A, FALSE), 13)</f>
        <v>12Gyr</v>
      </c>
      <c r="P14">
        <v>19</v>
      </c>
      <c r="Q14" s="16">
        <f t="shared" si="0"/>
        <v>722.02166064981941</v>
      </c>
      <c r="R14" t="s">
        <v>1503</v>
      </c>
      <c r="S14" t="s">
        <v>191</v>
      </c>
      <c r="T14">
        <v>-2300</v>
      </c>
      <c r="U14">
        <v>18</v>
      </c>
      <c r="V14">
        <v>3</v>
      </c>
      <c r="W14" s="2" t="b">
        <v>0</v>
      </c>
      <c r="X14" s="2">
        <v>15000</v>
      </c>
      <c r="Y14" t="b">
        <v>1</v>
      </c>
      <c r="Z14">
        <v>1</v>
      </c>
      <c r="AA14">
        <v>10</v>
      </c>
      <c r="AB14">
        <v>-1.49</v>
      </c>
      <c r="AC14">
        <v>1000</v>
      </c>
      <c r="AD14">
        <v>1</v>
      </c>
      <c r="AE14">
        <v>0.33333000000000002</v>
      </c>
      <c r="AF14">
        <v>99266</v>
      </c>
      <c r="AG14">
        <v>246</v>
      </c>
      <c r="AH14">
        <v>194</v>
      </c>
    </row>
    <row r="15" spans="1:34">
      <c r="A15" s="12" t="s">
        <v>204</v>
      </c>
      <c r="B15" s="12">
        <v>7</v>
      </c>
      <c r="C15" s="12">
        <v>2612</v>
      </c>
      <c r="D15" s="12">
        <v>18</v>
      </c>
      <c r="E15" s="12">
        <v>24</v>
      </c>
      <c r="F15" s="12">
        <v>32.89</v>
      </c>
      <c r="G15" s="12">
        <v>-24</v>
      </c>
      <c r="H15" s="12">
        <v>-52</v>
      </c>
      <c r="I15" s="12">
        <v>-11.4</v>
      </c>
      <c r="J15" s="12" t="s">
        <v>209</v>
      </c>
      <c r="K15" s="12">
        <v>11.2</v>
      </c>
      <c r="L15" s="2">
        <v>-1.32</v>
      </c>
      <c r="M15" s="12" t="str">
        <f>INDEX('Filter by FeH Age'!$A$1:$N$74, MATCH(RRppm!$A15, 'Filter by FeH Age'!$A:$A, FALSE), 12)</f>
        <v>1.32</v>
      </c>
      <c r="N15" s="12">
        <v>12</v>
      </c>
      <c r="O15" s="12" t="str">
        <f>INDEX('Filter by FeH Age'!$A$1:$N$74, MATCH(RRppm!$A15, 'Filter by FeH Age'!$A:$A, FALSE), 13)</f>
        <v>12.0Gyr</v>
      </c>
      <c r="P15">
        <v>15</v>
      </c>
      <c r="Q15" s="16">
        <f t="shared" si="0"/>
        <v>5742.725880551302</v>
      </c>
      <c r="R15" t="s">
        <v>1504</v>
      </c>
      <c r="S15" t="s">
        <v>204</v>
      </c>
      <c r="T15">
        <v>-2500</v>
      </c>
      <c r="U15">
        <v>19</v>
      </c>
      <c r="V15">
        <v>3</v>
      </c>
      <c r="W15" s="2" t="b">
        <v>0</v>
      </c>
      <c r="X15" s="2">
        <v>15000</v>
      </c>
      <c r="Y15" t="b">
        <v>1</v>
      </c>
      <c r="Z15">
        <v>1</v>
      </c>
      <c r="AA15">
        <v>10</v>
      </c>
      <c r="AB15">
        <v>-1.32</v>
      </c>
      <c r="AC15">
        <v>1000</v>
      </c>
      <c r="AD15">
        <v>1</v>
      </c>
      <c r="AE15">
        <v>0.11667</v>
      </c>
      <c r="AF15">
        <v>15376</v>
      </c>
      <c r="AG15">
        <v>69</v>
      </c>
      <c r="AH15">
        <v>16</v>
      </c>
    </row>
    <row r="16" spans="1:34">
      <c r="A16" s="12" t="s">
        <v>214</v>
      </c>
      <c r="B16" s="12">
        <v>17</v>
      </c>
      <c r="C16" s="12">
        <v>15302</v>
      </c>
      <c r="D16" s="12">
        <v>21</v>
      </c>
      <c r="E16" s="12">
        <v>40</v>
      </c>
      <c r="F16" s="12">
        <v>22.12</v>
      </c>
      <c r="G16" s="12">
        <v>-23</v>
      </c>
      <c r="H16" s="12">
        <v>-10</v>
      </c>
      <c r="I16" s="12">
        <v>-47.5</v>
      </c>
      <c r="J16" s="12" t="s">
        <v>221</v>
      </c>
      <c r="K16" s="12">
        <v>12</v>
      </c>
      <c r="L16" s="2">
        <v>-2.27</v>
      </c>
      <c r="M16" s="12" t="str">
        <f>INDEX('Filter by FeH Age'!$A$1:$N$74, MATCH(RRppm!$A16, 'Filter by FeH Age'!$A:$A, FALSE), 12)</f>
        <v>2.27</v>
      </c>
      <c r="N16" s="12">
        <v>12.93</v>
      </c>
      <c r="O16" s="12" t="str">
        <f>INDEX('Filter by FeH Age'!$A$1:$N$74, MATCH(RRppm!$A16, 'Filter by FeH Age'!$A:$A, FALSE), 13)</f>
        <v>12.93Gyr</v>
      </c>
      <c r="P16">
        <v>5</v>
      </c>
      <c r="Q16" s="16">
        <f t="shared" si="0"/>
        <v>326.75467259181806</v>
      </c>
      <c r="R16" t="s">
        <v>1505</v>
      </c>
      <c r="S16" t="s">
        <v>214</v>
      </c>
      <c r="T16">
        <v>-1750</v>
      </c>
      <c r="U16">
        <v>19</v>
      </c>
      <c r="V16">
        <v>3</v>
      </c>
      <c r="W16" s="2" t="b">
        <v>0</v>
      </c>
      <c r="X16" s="2">
        <v>15000</v>
      </c>
      <c r="Y16" t="b">
        <v>1</v>
      </c>
      <c r="Z16">
        <v>1</v>
      </c>
      <c r="AA16">
        <v>10</v>
      </c>
      <c r="AB16">
        <v>-1.5</v>
      </c>
      <c r="AC16">
        <v>1000</v>
      </c>
      <c r="AD16">
        <v>1</v>
      </c>
      <c r="AE16">
        <v>0.28333000000000003</v>
      </c>
      <c r="AF16">
        <v>15919</v>
      </c>
      <c r="AG16">
        <v>24</v>
      </c>
      <c r="AH16">
        <v>11</v>
      </c>
    </row>
    <row r="17" spans="1:34">
      <c r="A17" s="12" t="s">
        <v>226</v>
      </c>
      <c r="B17" s="12">
        <v>30</v>
      </c>
      <c r="C17" s="12">
        <v>17026</v>
      </c>
      <c r="D17" s="12">
        <v>13</v>
      </c>
      <c r="E17" s="12">
        <v>12</v>
      </c>
      <c r="F17" s="12">
        <v>55.25</v>
      </c>
      <c r="G17" s="12">
        <v>18</v>
      </c>
      <c r="H17" s="12">
        <v>10</v>
      </c>
      <c r="I17" s="12">
        <v>5.4</v>
      </c>
      <c r="J17" s="12" t="s">
        <v>232</v>
      </c>
      <c r="K17" s="12">
        <v>13</v>
      </c>
      <c r="L17" s="2">
        <v>-1.86</v>
      </c>
      <c r="M17" s="12" t="str">
        <f>INDEX('Filter by FeH Age'!$A$1:$N$74, MATCH(RRppm!$A17, 'Filter by FeH Age'!$A:$A, FALSE), 12)</f>
        <v>1.86</v>
      </c>
      <c r="N17" s="12">
        <v>12.67</v>
      </c>
      <c r="O17" s="12" t="str">
        <f>INDEX('Filter by FeH Age'!$A$1:$N$74, MATCH(RRppm!$A17, 'Filter by FeH Age'!$A:$A, FALSE), 13)</f>
        <v>12.67Gyr</v>
      </c>
      <c r="P17">
        <v>43</v>
      </c>
      <c r="Q17" s="16">
        <f t="shared" si="0"/>
        <v>2525.5491601080698</v>
      </c>
      <c r="R17" t="s">
        <v>1506</v>
      </c>
      <c r="S17" t="s">
        <v>226</v>
      </c>
      <c r="T17">
        <v>-1850</v>
      </c>
      <c r="U17">
        <v>20</v>
      </c>
      <c r="V17">
        <v>3</v>
      </c>
      <c r="W17" s="2" t="b">
        <v>0</v>
      </c>
      <c r="X17" s="2">
        <v>15000</v>
      </c>
      <c r="Y17" t="b">
        <v>1</v>
      </c>
      <c r="Z17">
        <v>1</v>
      </c>
      <c r="AA17">
        <v>10</v>
      </c>
      <c r="AB17">
        <v>-1.5</v>
      </c>
      <c r="AC17">
        <v>1000</v>
      </c>
      <c r="AD17">
        <v>1</v>
      </c>
      <c r="AE17">
        <v>0.5</v>
      </c>
      <c r="AF17">
        <v>17800</v>
      </c>
      <c r="AG17">
        <v>89</v>
      </c>
      <c r="AH17">
        <v>32</v>
      </c>
    </row>
    <row r="18" spans="1:34">
      <c r="A18" s="12" t="s">
        <v>237</v>
      </c>
      <c r="B18" s="12">
        <v>24</v>
      </c>
      <c r="C18" s="12">
        <v>33423</v>
      </c>
      <c r="D18" s="12">
        <v>19</v>
      </c>
      <c r="E18" s="12">
        <v>39</v>
      </c>
      <c r="F18" s="12">
        <v>59.71</v>
      </c>
      <c r="G18" s="12">
        <v>-30</v>
      </c>
      <c r="H18" s="12">
        <v>-57</v>
      </c>
      <c r="I18" s="12">
        <v>-53.1</v>
      </c>
      <c r="J18" s="12" t="s">
        <v>244</v>
      </c>
      <c r="K18" s="12">
        <v>19</v>
      </c>
      <c r="L18" s="2">
        <v>-1.94</v>
      </c>
      <c r="M18" s="12" t="str">
        <f>INDEX('Filter by FeH Age'!$A$1:$N$74, MATCH(RRppm!$A18, 'Filter by FeH Age'!$A:$A, FALSE), 12)</f>
        <v>1.94</v>
      </c>
      <c r="N18" s="12">
        <v>12.3</v>
      </c>
      <c r="O18" s="12" t="str">
        <f>INDEX('Filter by FeH Age'!$A$1:$N$74, MATCH(RRppm!$A18, 'Filter by FeH Age'!$A:$A, FALSE), 13)</f>
        <v>12.3Gyr</v>
      </c>
      <c r="P18">
        <v>8</v>
      </c>
      <c r="Q18" s="16">
        <f t="shared" si="0"/>
        <v>239.35613200490678</v>
      </c>
      <c r="R18" t="s">
        <v>1507</v>
      </c>
      <c r="S18" t="s">
        <v>237</v>
      </c>
      <c r="T18">
        <v>-2000</v>
      </c>
      <c r="U18">
        <v>18</v>
      </c>
      <c r="V18">
        <v>3</v>
      </c>
      <c r="W18" s="2" t="b">
        <v>0</v>
      </c>
      <c r="X18" s="2">
        <v>15000</v>
      </c>
      <c r="Y18" t="b">
        <v>1</v>
      </c>
      <c r="Z18">
        <v>1</v>
      </c>
      <c r="AA18">
        <v>10</v>
      </c>
      <c r="AB18">
        <v>-1.5</v>
      </c>
      <c r="AC18">
        <v>1000</v>
      </c>
      <c r="AD18">
        <v>1</v>
      </c>
      <c r="AE18">
        <v>0.4</v>
      </c>
      <c r="AF18">
        <v>38884</v>
      </c>
      <c r="AG18">
        <v>46</v>
      </c>
      <c r="AH18">
        <v>25</v>
      </c>
    </row>
    <row r="19" spans="1:34">
      <c r="A19" s="12" t="s">
        <v>250</v>
      </c>
      <c r="B19" s="12">
        <v>9</v>
      </c>
      <c r="C19" s="12">
        <v>9595</v>
      </c>
      <c r="D19" s="12">
        <v>19</v>
      </c>
      <c r="E19" s="12">
        <v>16</v>
      </c>
      <c r="F19" s="12">
        <v>35.57</v>
      </c>
      <c r="G19" s="12">
        <v>30</v>
      </c>
      <c r="H19" s="12">
        <v>11</v>
      </c>
      <c r="I19" s="12">
        <v>0.5</v>
      </c>
      <c r="J19" s="12" t="s">
        <v>258</v>
      </c>
      <c r="K19" s="12">
        <v>8.8000000000000007</v>
      </c>
      <c r="L19" s="2">
        <v>-2</v>
      </c>
      <c r="M19" s="12" t="str">
        <f>INDEX('Filter by FeH Age'!$A$1:$N$74, MATCH(RRppm!$A19, 'Filter by FeH Age'!$A:$A, FALSE), 12)</f>
        <v>2.00</v>
      </c>
      <c r="N19" s="12">
        <v>13.7</v>
      </c>
      <c r="O19" s="12" t="str">
        <f>INDEX('Filter by FeH Age'!$A$1:$N$74, MATCH(RRppm!$A19, 'Filter by FeH Age'!$A:$A, FALSE), 13)</f>
        <v>13.70Gyr</v>
      </c>
      <c r="P19">
        <v>2</v>
      </c>
      <c r="Q19" s="16">
        <f t="shared" si="0"/>
        <v>208.44189682126108</v>
      </c>
      <c r="R19" t="s">
        <v>1508</v>
      </c>
      <c r="S19" t="s">
        <v>250</v>
      </c>
      <c r="T19">
        <v>-2000</v>
      </c>
      <c r="U19">
        <v>20</v>
      </c>
      <c r="V19">
        <v>3</v>
      </c>
      <c r="W19" s="2" t="b">
        <v>0</v>
      </c>
      <c r="X19" s="2">
        <v>15000</v>
      </c>
      <c r="Y19" t="b">
        <v>1</v>
      </c>
      <c r="Z19">
        <v>1</v>
      </c>
      <c r="AA19">
        <v>10</v>
      </c>
      <c r="AB19">
        <v>-1.5</v>
      </c>
      <c r="AC19">
        <v>1000</v>
      </c>
      <c r="AD19">
        <v>1</v>
      </c>
      <c r="AE19">
        <v>0.15</v>
      </c>
      <c r="AF19">
        <v>12021</v>
      </c>
      <c r="AG19">
        <v>20</v>
      </c>
      <c r="AH19">
        <v>5</v>
      </c>
    </row>
    <row r="20" spans="1:34">
      <c r="A20" s="12" t="s">
        <v>264</v>
      </c>
      <c r="B20" s="12">
        <v>10</v>
      </c>
      <c r="C20" s="12">
        <v>16686</v>
      </c>
      <c r="D20" s="12">
        <v>17</v>
      </c>
      <c r="E20" s="12">
        <v>1</v>
      </c>
      <c r="F20" s="12">
        <v>12.6</v>
      </c>
      <c r="G20" s="12">
        <v>-30</v>
      </c>
      <c r="H20" s="12">
        <v>-6</v>
      </c>
      <c r="I20" s="12">
        <v>-44.5</v>
      </c>
      <c r="J20" s="12" t="s">
        <v>269</v>
      </c>
      <c r="K20" s="12">
        <v>15</v>
      </c>
      <c r="L20" s="2">
        <v>-1.02</v>
      </c>
      <c r="M20" s="12" t="str">
        <f>INDEX('Filter by FeH Age'!$A$1:$N$74, MATCH(RRppm!$A20, 'Filter by FeH Age'!$A:$A, FALSE), 12)</f>
        <v>1.02</v>
      </c>
      <c r="N20" s="12">
        <v>11.78</v>
      </c>
      <c r="O20" s="12" t="str">
        <f>INDEX('Filter by FeH Age'!$A$1:$N$74, MATCH(RRppm!$A20, 'Filter by FeH Age'!$A:$A, FALSE), 13)</f>
        <v>11.78Gyr</v>
      </c>
      <c r="P20">
        <v>158</v>
      </c>
      <c r="Q20" s="16">
        <f t="shared" si="0"/>
        <v>9469.0159415078524</v>
      </c>
      <c r="R20" t="s">
        <v>1509</v>
      </c>
      <c r="S20" t="s">
        <v>264</v>
      </c>
      <c r="T20">
        <v>-2700</v>
      </c>
      <c r="U20">
        <v>19.5</v>
      </c>
      <c r="V20">
        <v>3</v>
      </c>
      <c r="W20" s="2" t="b">
        <v>0</v>
      </c>
      <c r="X20" s="2">
        <v>15000</v>
      </c>
      <c r="Y20" t="b">
        <v>1</v>
      </c>
      <c r="Z20">
        <v>1</v>
      </c>
      <c r="AA20">
        <v>10</v>
      </c>
      <c r="AB20">
        <v>-1.02</v>
      </c>
      <c r="AC20">
        <v>1000</v>
      </c>
      <c r="AD20">
        <v>1</v>
      </c>
      <c r="AE20">
        <v>0.16667000000000001</v>
      </c>
      <c r="AF20">
        <v>36649</v>
      </c>
      <c r="AG20">
        <v>249</v>
      </c>
      <c r="AH20">
        <v>22</v>
      </c>
    </row>
    <row r="21" spans="1:34">
      <c r="A21" s="12" t="s">
        <v>274</v>
      </c>
      <c r="B21" s="12">
        <v>30</v>
      </c>
      <c r="C21" s="12">
        <v>12439</v>
      </c>
      <c r="D21" s="12">
        <v>12</v>
      </c>
      <c r="E21" s="12">
        <v>39</v>
      </c>
      <c r="F21" s="12">
        <v>27.98</v>
      </c>
      <c r="G21" s="12">
        <v>-26</v>
      </c>
      <c r="H21" s="12">
        <v>-44</v>
      </c>
      <c r="I21" s="12">
        <v>-38.6</v>
      </c>
      <c r="J21" s="12" t="s">
        <v>162</v>
      </c>
      <c r="K21" s="12">
        <v>11</v>
      </c>
      <c r="L21" s="2">
        <v>-2.23</v>
      </c>
      <c r="M21" s="12" t="str">
        <f>INDEX('Filter by FeH Age'!$A$1:$N$74, MATCH(RRppm!$A21, 'Filter by FeH Age'!$A:$A, FALSE), 12)</f>
        <v>2.23</v>
      </c>
      <c r="N21" s="12">
        <v>11.2</v>
      </c>
      <c r="O21" s="12" t="str">
        <f>INDEX('Filter by FeH Age'!$A$1:$N$74, MATCH(RRppm!$A21, 'Filter by FeH Age'!$A:$A, FALSE), 13)</f>
        <v>11.2Gyr</v>
      </c>
      <c r="P21">
        <v>41</v>
      </c>
      <c r="Q21" s="16">
        <f t="shared" si="0"/>
        <v>3296.0848942841062</v>
      </c>
      <c r="R21" t="s">
        <v>1510</v>
      </c>
      <c r="S21" t="s">
        <v>274</v>
      </c>
      <c r="T21">
        <v>-1700</v>
      </c>
      <c r="U21">
        <v>19.5</v>
      </c>
      <c r="V21">
        <v>3</v>
      </c>
      <c r="W21" s="2" t="b">
        <v>0</v>
      </c>
      <c r="X21" s="2">
        <v>15000</v>
      </c>
      <c r="Y21" t="b">
        <v>1</v>
      </c>
      <c r="Z21">
        <v>1</v>
      </c>
      <c r="AA21">
        <v>10</v>
      </c>
      <c r="AB21">
        <v>-1.5</v>
      </c>
      <c r="AC21">
        <v>1000</v>
      </c>
      <c r="AD21">
        <v>1</v>
      </c>
      <c r="AE21">
        <v>0.5</v>
      </c>
      <c r="AF21">
        <v>14431</v>
      </c>
      <c r="AG21">
        <v>68</v>
      </c>
      <c r="AH21">
        <v>17</v>
      </c>
    </row>
    <row r="22" spans="1:34">
      <c r="A22" s="12" t="s">
        <v>286</v>
      </c>
      <c r="B22" s="12">
        <v>7</v>
      </c>
      <c r="C22" s="12">
        <v>4902</v>
      </c>
      <c r="D22" s="12">
        <v>18</v>
      </c>
      <c r="E22" s="12">
        <v>31</v>
      </c>
      <c r="F22" s="12">
        <v>23.1</v>
      </c>
      <c r="G22" s="12">
        <v>-32</v>
      </c>
      <c r="H22" s="12">
        <v>-20</v>
      </c>
      <c r="I22" s="12">
        <v>-53.1</v>
      </c>
      <c r="J22" s="12" t="s">
        <v>291</v>
      </c>
      <c r="K22" s="12">
        <v>10.8</v>
      </c>
      <c r="L22" s="2">
        <v>-0.78</v>
      </c>
      <c r="M22" s="12" t="str">
        <f>INDEX('Filter by FeH Age'!$A$1:$N$74, MATCH(RRppm!$A22, 'Filter by FeH Age'!$A:$A, FALSE), 12)</f>
        <v>0.78</v>
      </c>
      <c r="N22" s="12">
        <v>13.06</v>
      </c>
      <c r="O22" s="12" t="str">
        <f>INDEX('Filter by FeH Age'!$A$1:$N$74, MATCH(RRppm!$A22, 'Filter by FeH Age'!$A:$A, FALSE), 13)</f>
        <v>13.06Gyr</v>
      </c>
      <c r="P22">
        <v>1</v>
      </c>
      <c r="Q22" s="16">
        <f t="shared" si="0"/>
        <v>203.99836801305591</v>
      </c>
      <c r="R22" t="s">
        <v>1511</v>
      </c>
      <c r="S22" t="s">
        <v>286</v>
      </c>
      <c r="T22">
        <v>-2300</v>
      </c>
      <c r="U22">
        <v>19</v>
      </c>
      <c r="V22">
        <v>3</v>
      </c>
      <c r="W22" s="2" t="b">
        <v>0</v>
      </c>
      <c r="X22" s="2">
        <v>15000</v>
      </c>
      <c r="Y22" t="b">
        <v>1</v>
      </c>
      <c r="Z22">
        <v>1</v>
      </c>
      <c r="AA22">
        <v>10</v>
      </c>
      <c r="AB22">
        <v>-0.78</v>
      </c>
      <c r="AC22">
        <v>1000</v>
      </c>
      <c r="AD22">
        <v>1</v>
      </c>
      <c r="AE22">
        <v>0.11667</v>
      </c>
      <c r="AF22">
        <v>10421</v>
      </c>
      <c r="AG22">
        <v>30</v>
      </c>
      <c r="AH22">
        <v>2</v>
      </c>
    </row>
    <row r="23" spans="1:34">
      <c r="A23" s="12" t="s">
        <v>294</v>
      </c>
      <c r="B23" s="12">
        <v>9</v>
      </c>
      <c r="C23" s="12">
        <v>6369</v>
      </c>
      <c r="D23" s="12">
        <v>18</v>
      </c>
      <c r="E23" s="12">
        <v>43</v>
      </c>
      <c r="F23" s="12">
        <v>12.76</v>
      </c>
      <c r="G23" s="12">
        <v>-32</v>
      </c>
      <c r="H23" s="12">
        <v>-17</v>
      </c>
      <c r="I23" s="12">
        <v>-31.6</v>
      </c>
      <c r="J23" s="12" t="s">
        <v>300</v>
      </c>
      <c r="K23" s="12">
        <v>8</v>
      </c>
      <c r="L23" s="2">
        <v>-1.35</v>
      </c>
      <c r="M23" s="12" t="str">
        <f>INDEX('Filter by FeH Age'!$A$1:$N$74, MATCH(RRppm!$A23, 'Filter by FeH Age'!$A:$A, FALSE), 12)</f>
        <v>1.35</v>
      </c>
      <c r="N23" s="12">
        <v>12.8</v>
      </c>
      <c r="O23" s="12" t="str">
        <f>INDEX('Filter by FeH Age'!$A$1:$N$74, MATCH(RRppm!$A23, 'Filter by FeH Age'!$A:$A, FALSE), 13)</f>
        <v>12.80Gyr</v>
      </c>
      <c r="P23">
        <v>3</v>
      </c>
      <c r="Q23" s="16">
        <f t="shared" si="0"/>
        <v>471.03155911446066</v>
      </c>
      <c r="R23" t="s">
        <v>1512</v>
      </c>
      <c r="S23" t="s">
        <v>294</v>
      </c>
      <c r="T23">
        <v>-1900</v>
      </c>
      <c r="U23">
        <v>19</v>
      </c>
      <c r="V23">
        <v>3</v>
      </c>
      <c r="W23" s="2" t="b">
        <v>0</v>
      </c>
      <c r="X23" s="2">
        <v>15000</v>
      </c>
      <c r="Y23" t="b">
        <v>1</v>
      </c>
      <c r="Z23">
        <v>1</v>
      </c>
      <c r="AA23">
        <v>10</v>
      </c>
      <c r="AB23">
        <v>-1.35</v>
      </c>
      <c r="AC23">
        <v>1000</v>
      </c>
      <c r="AD23">
        <v>1</v>
      </c>
      <c r="AE23">
        <v>0.15</v>
      </c>
      <c r="AF23">
        <v>11601</v>
      </c>
      <c r="AG23">
        <v>22</v>
      </c>
      <c r="AH23">
        <v>11</v>
      </c>
    </row>
    <row r="24" spans="1:34">
      <c r="A24" s="12" t="s">
        <v>305</v>
      </c>
      <c r="B24" s="12">
        <v>12</v>
      </c>
      <c r="C24" s="12">
        <v>9153</v>
      </c>
      <c r="D24" s="12">
        <v>19</v>
      </c>
      <c r="E24" s="12">
        <v>53</v>
      </c>
      <c r="F24" s="12">
        <v>46.49</v>
      </c>
      <c r="G24" s="12">
        <v>18</v>
      </c>
      <c r="H24" s="12">
        <v>46</v>
      </c>
      <c r="I24" s="12">
        <v>45.1</v>
      </c>
      <c r="J24" s="12" t="s">
        <v>313</v>
      </c>
      <c r="K24" s="12">
        <v>7.2</v>
      </c>
      <c r="L24" s="2">
        <v>-0.78</v>
      </c>
      <c r="M24" s="12" t="str">
        <f>INDEX('Filter by FeH Age'!$A$1:$N$74, MATCH(RRppm!$A24, 'Filter by FeH Age'!$A:$A, FALSE), 12)</f>
        <v>0.78</v>
      </c>
      <c r="N24" s="12">
        <v>9.5</v>
      </c>
      <c r="O24" s="12" t="str">
        <f>INDEX('Filter by FeH Age'!$A$1:$N$74, MATCH(RRppm!$A24, 'Filter by FeH Age'!$A:$A, FALSE), 13)</f>
        <v>9-10 Gyr</v>
      </c>
      <c r="P24">
        <v>1</v>
      </c>
      <c r="Q24" s="16">
        <f t="shared" si="0"/>
        <v>109.25379656943079</v>
      </c>
      <c r="R24" t="s">
        <v>1513</v>
      </c>
      <c r="S24" t="s">
        <v>305</v>
      </c>
      <c r="T24">
        <v>-2000</v>
      </c>
      <c r="U24">
        <v>20</v>
      </c>
      <c r="V24">
        <v>3</v>
      </c>
      <c r="W24" s="2" t="b">
        <v>0</v>
      </c>
      <c r="X24" s="2">
        <v>15000</v>
      </c>
      <c r="Y24" t="b">
        <v>1</v>
      </c>
      <c r="Z24">
        <v>1</v>
      </c>
      <c r="AA24">
        <v>10</v>
      </c>
      <c r="AB24">
        <v>-0.78</v>
      </c>
      <c r="AC24">
        <v>1000</v>
      </c>
      <c r="AD24">
        <v>1</v>
      </c>
      <c r="AE24">
        <v>0.2</v>
      </c>
      <c r="AF24">
        <v>22057</v>
      </c>
      <c r="AG24">
        <v>77</v>
      </c>
      <c r="AH24">
        <v>11</v>
      </c>
    </row>
    <row r="25" spans="1:34">
      <c r="A25" s="12" t="s">
        <v>318</v>
      </c>
      <c r="B25" s="12">
        <v>11</v>
      </c>
      <c r="C25" s="12">
        <v>5567</v>
      </c>
      <c r="D25" s="12">
        <v>20</v>
      </c>
      <c r="E25" s="12">
        <v>53</v>
      </c>
      <c r="F25" s="12">
        <v>27.7</v>
      </c>
      <c r="G25" s="12">
        <v>-12</v>
      </c>
      <c r="H25" s="12">
        <v>-32</v>
      </c>
      <c r="I25" s="12">
        <v>-14.3</v>
      </c>
      <c r="J25" s="12" t="s">
        <v>324</v>
      </c>
      <c r="K25" s="12">
        <v>6.6</v>
      </c>
      <c r="L25" s="2">
        <v>-1.48</v>
      </c>
      <c r="M25" s="12" t="str">
        <f>INDEX('Filter by FeH Age'!$A$1:$N$74, MATCH(RRppm!$A25, 'Filter by FeH Age'!$A:$A, FALSE), 12)</f>
        <v>1.48</v>
      </c>
      <c r="N25" s="12">
        <v>9.5</v>
      </c>
      <c r="O25" s="12" t="str">
        <f>INDEX('Filter by FeH Age'!$A$1:$N$74, MATCH(RRppm!$A25, 'Filter by FeH Age'!$A:$A, FALSE), 13)</f>
        <v>9.5Gyr</v>
      </c>
      <c r="P25">
        <v>28</v>
      </c>
      <c r="Q25" s="16">
        <f t="shared" si="0"/>
        <v>5029.6389437758216</v>
      </c>
      <c r="R25" t="s">
        <v>1514</v>
      </c>
      <c r="S25" t="s">
        <v>318</v>
      </c>
      <c r="T25">
        <v>-2000</v>
      </c>
      <c r="U25">
        <v>20.5</v>
      </c>
      <c r="V25">
        <v>3</v>
      </c>
      <c r="W25" s="2" t="b">
        <v>0</v>
      </c>
      <c r="X25" s="2">
        <v>15000</v>
      </c>
      <c r="Y25" t="b">
        <v>1</v>
      </c>
      <c r="Z25">
        <v>1</v>
      </c>
      <c r="AA25">
        <v>10</v>
      </c>
      <c r="AB25">
        <v>-1.48</v>
      </c>
      <c r="AC25">
        <v>1000</v>
      </c>
      <c r="AD25">
        <v>1</v>
      </c>
      <c r="AE25">
        <v>0.18332999999999999</v>
      </c>
      <c r="AF25">
        <v>6068</v>
      </c>
      <c r="AG25">
        <v>50</v>
      </c>
      <c r="AH25">
        <v>16</v>
      </c>
    </row>
    <row r="26" spans="1:34">
      <c r="A26" s="12" t="s">
        <v>340</v>
      </c>
      <c r="B26" s="12">
        <v>15</v>
      </c>
      <c r="C26" s="12">
        <v>10620</v>
      </c>
      <c r="D26" s="12">
        <v>5</v>
      </c>
      <c r="E26" s="12">
        <v>24</v>
      </c>
      <c r="F26" s="12">
        <v>10.59</v>
      </c>
      <c r="G26" s="12">
        <v>-24</v>
      </c>
      <c r="H26" s="12">
        <v>-31</v>
      </c>
      <c r="I26" s="12">
        <v>-27.3</v>
      </c>
      <c r="J26" s="12" t="s">
        <v>346</v>
      </c>
      <c r="K26" s="12">
        <v>8.6999999999999993</v>
      </c>
      <c r="L26" s="2">
        <v>-1.55</v>
      </c>
      <c r="M26" s="12" t="str">
        <f>INDEX('Filter by FeH Age'!$A$1:$N$74, MATCH(RRppm!$A26, 'Filter by FeH Age'!$A:$A, FALSE), 12)</f>
        <v>1.55</v>
      </c>
      <c r="N26" s="12">
        <v>11.7</v>
      </c>
      <c r="O26" s="12" t="str">
        <f>INDEX('Filter by FeH Age'!$A$1:$N$74, MATCH(RRppm!$A26, 'Filter by FeH Age'!$A:$A, FALSE), 13)</f>
        <v>11.7Gyr</v>
      </c>
      <c r="P26">
        <v>1</v>
      </c>
      <c r="Q26" s="16">
        <f t="shared" si="0"/>
        <v>94.161958568738228</v>
      </c>
      <c r="R26" t="s">
        <v>1515</v>
      </c>
      <c r="S26" t="s">
        <v>340</v>
      </c>
      <c r="T26">
        <v>-1900</v>
      </c>
      <c r="U26">
        <v>19.5</v>
      </c>
      <c r="V26">
        <v>3</v>
      </c>
      <c r="W26" s="2" t="b">
        <v>0</v>
      </c>
      <c r="X26" s="2">
        <v>15000</v>
      </c>
      <c r="Y26" t="b">
        <v>1</v>
      </c>
      <c r="Z26">
        <v>1</v>
      </c>
      <c r="AA26">
        <v>10</v>
      </c>
      <c r="AB26">
        <v>-1.5</v>
      </c>
      <c r="AC26">
        <v>1000</v>
      </c>
      <c r="AD26">
        <v>1</v>
      </c>
      <c r="AE26">
        <v>0.25</v>
      </c>
      <c r="AF26">
        <v>11099</v>
      </c>
      <c r="AG26">
        <v>32</v>
      </c>
      <c r="AH26">
        <v>20</v>
      </c>
    </row>
    <row r="27" spans="1:34">
      <c r="A27" s="12" t="s">
        <v>351</v>
      </c>
      <c r="B27" s="12">
        <v>12</v>
      </c>
      <c r="C27" s="12">
        <v>11547</v>
      </c>
      <c r="D27" s="12">
        <v>16</v>
      </c>
      <c r="E27" s="12">
        <v>17</v>
      </c>
      <c r="F27" s="12">
        <v>2.41</v>
      </c>
      <c r="G27" s="12">
        <v>-22</v>
      </c>
      <c r="H27" s="12">
        <v>-58</v>
      </c>
      <c r="I27" s="12">
        <v>-33.9</v>
      </c>
      <c r="J27" s="12" t="s">
        <v>357</v>
      </c>
      <c r="K27" s="12">
        <v>10</v>
      </c>
      <c r="L27" s="2">
        <v>-1.47</v>
      </c>
      <c r="M27" s="12" t="str">
        <f>INDEX('Filter by FeH Age'!$A$1:$N$74, MATCH(RRppm!$A27, 'Filter by FeH Age'!$A:$A, FALSE), 12)</f>
        <v>1.47</v>
      </c>
      <c r="N27" s="12">
        <v>13.5</v>
      </c>
      <c r="O27" s="12" t="str">
        <f>INDEX('Filter by FeH Age'!$A$1:$N$74, MATCH(RRppm!$A27, 'Filter by FeH Age'!$A:$A, FALSE), 13)</f>
        <v>13.5 ± 1.0Gyr</v>
      </c>
      <c r="P27">
        <v>7</v>
      </c>
      <c r="Q27" s="16">
        <f t="shared" si="0"/>
        <v>606.21806529834589</v>
      </c>
      <c r="R27" t="s">
        <v>1516</v>
      </c>
      <c r="S27" t="s">
        <v>351</v>
      </c>
      <c r="T27">
        <v>-2000</v>
      </c>
      <c r="U27">
        <v>20</v>
      </c>
      <c r="V27">
        <v>3</v>
      </c>
      <c r="W27" s="2" t="b">
        <v>0</v>
      </c>
      <c r="X27" s="2">
        <v>15000</v>
      </c>
      <c r="Y27" t="b">
        <v>1</v>
      </c>
      <c r="Z27">
        <v>1</v>
      </c>
      <c r="AA27">
        <v>10</v>
      </c>
      <c r="AB27">
        <v>-1.47</v>
      </c>
      <c r="AC27">
        <v>1000</v>
      </c>
      <c r="AD27">
        <v>1</v>
      </c>
      <c r="AE27">
        <v>0.2</v>
      </c>
      <c r="AF27">
        <v>13488</v>
      </c>
      <c r="AG27">
        <v>37</v>
      </c>
      <c r="AH27">
        <v>8</v>
      </c>
    </row>
    <row r="28" spans="1:34">
      <c r="A28" s="12" t="s">
        <v>363</v>
      </c>
      <c r="B28" s="12">
        <v>35</v>
      </c>
      <c r="C28" s="12">
        <v>23749</v>
      </c>
      <c r="D28" s="12">
        <v>17</v>
      </c>
      <c r="E28" s="12">
        <v>17</v>
      </c>
      <c r="F28" s="12">
        <v>7.39</v>
      </c>
      <c r="G28" s="12">
        <v>43</v>
      </c>
      <c r="H28" s="12">
        <v>8</v>
      </c>
      <c r="I28" s="12">
        <v>9.4</v>
      </c>
      <c r="J28" s="12" t="s">
        <v>369</v>
      </c>
      <c r="K28" s="12">
        <v>14</v>
      </c>
      <c r="L28" s="2">
        <v>-2.3199999999999998</v>
      </c>
      <c r="M28" s="12" t="str">
        <f>INDEX('Filter by FeH Age'!$A$1:$N$74, MATCH(RRppm!$A28, 'Filter by FeH Age'!$A:$A, FALSE), 12)</f>
        <v>2.32</v>
      </c>
      <c r="N28" s="12">
        <v>14.2</v>
      </c>
      <c r="O28" s="12" t="str">
        <f>INDEX('Filter by FeH Age'!$A$1:$N$74, MATCH(RRppm!$A28, 'Filter by FeH Age'!$A:$A, FALSE), 13)</f>
        <v>14.2 Gyr</v>
      </c>
      <c r="P28">
        <v>11</v>
      </c>
      <c r="Q28" s="16">
        <f t="shared" si="0"/>
        <v>463.17739694302918</v>
      </c>
      <c r="R28" t="s">
        <v>1517</v>
      </c>
      <c r="S28" t="s">
        <v>363</v>
      </c>
      <c r="T28">
        <v>-1800</v>
      </c>
      <c r="U28">
        <v>18</v>
      </c>
      <c r="V28">
        <v>3</v>
      </c>
      <c r="W28" s="2" t="b">
        <v>0</v>
      </c>
      <c r="X28" s="2">
        <v>15000</v>
      </c>
      <c r="Y28" t="b">
        <v>1</v>
      </c>
      <c r="Z28">
        <v>1</v>
      </c>
      <c r="AA28">
        <v>10</v>
      </c>
      <c r="AB28">
        <v>-1.5</v>
      </c>
      <c r="AC28">
        <v>1000</v>
      </c>
      <c r="AD28">
        <v>1</v>
      </c>
      <c r="AE28">
        <v>0.58333000000000002</v>
      </c>
      <c r="AF28">
        <v>25951</v>
      </c>
      <c r="AG28">
        <v>63</v>
      </c>
      <c r="AH28">
        <v>39</v>
      </c>
    </row>
    <row r="29" spans="1:34">
      <c r="A29" s="12" t="s">
        <v>375</v>
      </c>
      <c r="B29" s="12">
        <v>16</v>
      </c>
      <c r="C29" s="12">
        <v>11653</v>
      </c>
      <c r="D29" s="12">
        <v>16</v>
      </c>
      <c r="E29" s="12">
        <v>32</v>
      </c>
      <c r="F29" s="12">
        <v>31.86</v>
      </c>
      <c r="G29" s="12">
        <v>-13</v>
      </c>
      <c r="H29" s="12">
        <v>-3</v>
      </c>
      <c r="I29" s="12">
        <v>-13.6</v>
      </c>
      <c r="J29" s="12" t="s">
        <v>380</v>
      </c>
      <c r="K29" s="12">
        <v>10</v>
      </c>
      <c r="L29" s="2">
        <v>-0.95</v>
      </c>
      <c r="M29" s="12" t="str">
        <f>INDEX('Filter by FeH Age'!$A$1:$N$74, MATCH(RRppm!$A29, 'Filter by FeH Age'!$A:$A, FALSE), 12)</f>
        <v>0.95</v>
      </c>
      <c r="N29" s="12">
        <v>13.95</v>
      </c>
      <c r="O29" s="12" t="str">
        <f>INDEX('Filter by FeH Age'!$A$1:$N$74, MATCH(RRppm!$A29, 'Filter by FeH Age'!$A:$A, FALSE), 13)</f>
        <v>13.95Gyr</v>
      </c>
      <c r="P29">
        <v>19</v>
      </c>
      <c r="Q29" s="16">
        <f t="shared" si="0"/>
        <v>1630.4814210932807</v>
      </c>
      <c r="R29" t="s">
        <v>1518</v>
      </c>
      <c r="S29" t="s">
        <v>375</v>
      </c>
      <c r="T29">
        <v>-2300</v>
      </c>
      <c r="U29">
        <v>20</v>
      </c>
      <c r="V29">
        <v>3</v>
      </c>
      <c r="W29" s="2" t="b">
        <v>0</v>
      </c>
      <c r="X29" s="2">
        <v>15000</v>
      </c>
      <c r="Y29" t="b">
        <v>1</v>
      </c>
      <c r="Z29">
        <v>1</v>
      </c>
      <c r="AA29">
        <v>10</v>
      </c>
      <c r="AB29">
        <v>-0.95</v>
      </c>
      <c r="AC29">
        <v>1000</v>
      </c>
      <c r="AD29">
        <v>1</v>
      </c>
      <c r="AE29">
        <v>0.26667000000000002</v>
      </c>
      <c r="AF29">
        <v>13682</v>
      </c>
      <c r="AG29">
        <v>33</v>
      </c>
      <c r="AH29">
        <v>4</v>
      </c>
    </row>
    <row r="30" spans="1:34">
      <c r="A30" s="12" t="s">
        <v>394</v>
      </c>
      <c r="B30" s="12">
        <v>26</v>
      </c>
      <c r="C30" s="12">
        <v>14480</v>
      </c>
      <c r="D30" s="12">
        <v>0</v>
      </c>
      <c r="E30" s="12">
        <v>52</v>
      </c>
      <c r="F30" s="12">
        <v>45.24</v>
      </c>
      <c r="G30" s="12">
        <v>-26</v>
      </c>
      <c r="H30" s="12">
        <v>-34</v>
      </c>
      <c r="I30" s="12">
        <v>-57.4</v>
      </c>
      <c r="J30" s="12" t="s">
        <v>401</v>
      </c>
      <c r="K30" s="12">
        <v>13.8</v>
      </c>
      <c r="L30" s="2">
        <v>-1.1399999999999999</v>
      </c>
      <c r="M30" s="12" t="str">
        <f>INDEX('Filter by FeH Age'!$A$1:$N$74, MATCH(RRppm!$A30, 'Filter by FeH Age'!$A:$A, FALSE), 12)</f>
        <v>1.14</v>
      </c>
      <c r="N30" s="12">
        <v>13.5</v>
      </c>
      <c r="O30" s="12" t="str">
        <f>INDEX('Filter by FeH Age'!$A$1:$N$74, MATCH(RRppm!$A30, 'Filter by FeH Age'!$A:$A, FALSE), 13)</f>
        <v>13.5 ± 1.1Gyr</v>
      </c>
      <c r="P30">
        <v>1</v>
      </c>
      <c r="Q30" s="16">
        <f t="shared" si="0"/>
        <v>69.060773480662988</v>
      </c>
      <c r="R30" t="s">
        <v>1519</v>
      </c>
      <c r="S30" t="s">
        <v>394</v>
      </c>
      <c r="T30">
        <v>-1800</v>
      </c>
      <c r="U30">
        <v>19</v>
      </c>
      <c r="V30">
        <v>3</v>
      </c>
      <c r="W30" s="2" t="b">
        <v>0</v>
      </c>
      <c r="X30" s="2">
        <v>15000</v>
      </c>
      <c r="Y30" t="b">
        <v>1</v>
      </c>
      <c r="Z30">
        <v>1</v>
      </c>
      <c r="AA30">
        <v>10</v>
      </c>
      <c r="AB30">
        <v>-1.1399999999999999</v>
      </c>
      <c r="AC30">
        <v>1000</v>
      </c>
      <c r="AD30">
        <v>1</v>
      </c>
      <c r="AE30">
        <v>0.43332999999999999</v>
      </c>
      <c r="AF30">
        <v>14952</v>
      </c>
      <c r="AG30">
        <v>24</v>
      </c>
      <c r="AH30">
        <v>10</v>
      </c>
    </row>
    <row r="31" spans="1:34">
      <c r="A31" s="12" t="s">
        <v>405</v>
      </c>
      <c r="B31" s="12">
        <v>21</v>
      </c>
      <c r="C31" s="12">
        <v>18082</v>
      </c>
      <c r="D31" s="12">
        <v>1</v>
      </c>
      <c r="E31" s="12">
        <v>3</v>
      </c>
      <c r="F31" s="12">
        <v>14.26</v>
      </c>
      <c r="G31" s="12">
        <v>-70</v>
      </c>
      <c r="H31" s="12">
        <v>-50</v>
      </c>
      <c r="I31" s="12">
        <v>-55.6</v>
      </c>
      <c r="J31" s="12" t="s">
        <v>410</v>
      </c>
      <c r="K31" s="12">
        <v>12.9</v>
      </c>
      <c r="L31" s="2">
        <v>-1.0900000000000001</v>
      </c>
      <c r="M31" s="12" t="str">
        <f>INDEX('Filter by FeH Age'!$A$1:$N$74, MATCH(RRppm!$A31, 'Filter by FeH Age'!$A:$A, FALSE), 12)</f>
        <v>1.09</v>
      </c>
      <c r="N31" s="12">
        <v>11</v>
      </c>
      <c r="O31" s="12" t="str">
        <f>INDEX('Filter by FeH Age'!$A$1:$N$74, MATCH(RRppm!$A31, 'Filter by FeH Age'!$A:$A, FALSE), 13)</f>
        <v>11.0 ± 0.6Gyr</v>
      </c>
      <c r="P31">
        <v>16</v>
      </c>
      <c r="Q31" s="16">
        <f t="shared" si="0"/>
        <v>884.85786970467871</v>
      </c>
      <c r="R31" t="s">
        <v>1520</v>
      </c>
      <c r="S31" t="s">
        <v>405</v>
      </c>
      <c r="T31">
        <v>-1800</v>
      </c>
      <c r="U31">
        <v>19</v>
      </c>
      <c r="V31">
        <v>3</v>
      </c>
      <c r="W31" s="2" t="b">
        <v>0</v>
      </c>
      <c r="X31" s="2">
        <v>15000</v>
      </c>
      <c r="Y31" t="b">
        <v>1</v>
      </c>
      <c r="Z31">
        <v>1</v>
      </c>
      <c r="AA31">
        <v>10</v>
      </c>
      <c r="AB31">
        <v>-1.0900000000000001</v>
      </c>
      <c r="AC31">
        <v>1000</v>
      </c>
      <c r="AD31">
        <v>1</v>
      </c>
      <c r="AE31">
        <v>0.35</v>
      </c>
      <c r="AF31">
        <v>20343</v>
      </c>
      <c r="AG31">
        <v>74</v>
      </c>
      <c r="AH31">
        <v>21</v>
      </c>
    </row>
    <row r="32" spans="1:34">
      <c r="A32" s="12" t="s">
        <v>414</v>
      </c>
      <c r="B32" s="12">
        <v>22</v>
      </c>
      <c r="C32" s="12">
        <v>8512</v>
      </c>
      <c r="D32" s="12">
        <v>3</v>
      </c>
      <c r="E32" s="12">
        <v>12</v>
      </c>
      <c r="F32" s="12">
        <v>16.21</v>
      </c>
      <c r="G32" s="12">
        <v>-55</v>
      </c>
      <c r="H32" s="12">
        <v>-12</v>
      </c>
      <c r="I32" s="12">
        <v>-58.4</v>
      </c>
      <c r="J32" s="12" t="s">
        <v>410</v>
      </c>
      <c r="K32" s="12">
        <v>12.9</v>
      </c>
      <c r="L32" s="2">
        <v>-1.38</v>
      </c>
      <c r="M32" s="12" t="str">
        <f>INDEX('Filter by FeH Age'!$A$1:$N$74, MATCH(RRppm!$A32, 'Filter by FeH Age'!$A:$A, FALSE), 12)</f>
        <v>1.38</v>
      </c>
      <c r="N32" s="12">
        <v>10.24</v>
      </c>
      <c r="O32" s="12" t="str">
        <f>INDEX('Filter by FeH Age'!$A$1:$N$74, MATCH(RRppm!$A32, 'Filter by FeH Age'!$A:$A, FALSE), 13)</f>
        <v>10.24Gyr</v>
      </c>
      <c r="P32">
        <v>13</v>
      </c>
      <c r="Q32" s="16">
        <f t="shared" si="0"/>
        <v>1527.2556390977443</v>
      </c>
      <c r="R32" t="s">
        <v>1521</v>
      </c>
      <c r="S32" t="s">
        <v>414</v>
      </c>
      <c r="T32">
        <v>-2000</v>
      </c>
      <c r="U32">
        <v>20</v>
      </c>
      <c r="V32">
        <v>3</v>
      </c>
      <c r="W32" s="2" t="b">
        <v>0</v>
      </c>
      <c r="X32" s="2">
        <v>15000</v>
      </c>
      <c r="Y32" t="b">
        <v>1</v>
      </c>
      <c r="Z32">
        <v>1</v>
      </c>
      <c r="AA32">
        <v>10</v>
      </c>
      <c r="AB32">
        <v>-1.38</v>
      </c>
      <c r="AC32">
        <v>1000</v>
      </c>
      <c r="AD32">
        <v>1</v>
      </c>
      <c r="AE32">
        <v>0.36667</v>
      </c>
      <c r="AF32">
        <v>8864</v>
      </c>
      <c r="AG32">
        <v>43</v>
      </c>
      <c r="AH32">
        <v>20</v>
      </c>
    </row>
    <row r="33" spans="1:34">
      <c r="A33" s="12" t="s">
        <v>425</v>
      </c>
      <c r="B33" s="12">
        <v>37</v>
      </c>
      <c r="C33" s="12">
        <v>16845</v>
      </c>
      <c r="D33" s="12">
        <v>5</v>
      </c>
      <c r="E33" s="12">
        <v>14</v>
      </c>
      <c r="F33" s="12">
        <v>6.76</v>
      </c>
      <c r="G33" s="12">
        <v>-40</v>
      </c>
      <c r="H33" s="12">
        <v>-2</v>
      </c>
      <c r="I33" s="12">
        <v>-47.6</v>
      </c>
      <c r="J33" s="12" t="s">
        <v>431</v>
      </c>
      <c r="K33" s="12">
        <v>11</v>
      </c>
      <c r="L33" s="2">
        <v>-1.27</v>
      </c>
      <c r="M33" s="12" t="str">
        <f>INDEX('Filter by FeH Age'!$A$1:$N$74, MATCH(RRppm!$A33, 'Filter by FeH Age'!$A:$A, FALSE), 12)</f>
        <v>1.27</v>
      </c>
      <c r="N33" s="12">
        <v>9.1999999999999993</v>
      </c>
      <c r="O33" s="12" t="str">
        <f>INDEX('Filter by FeH Age'!$A$1:$N$74, MATCH(RRppm!$A33, 'Filter by FeH Age'!$A:$A, FALSE), 13)</f>
        <v>9.2Gyr</v>
      </c>
      <c r="P33">
        <v>20</v>
      </c>
      <c r="Q33" s="16">
        <f t="shared" si="0"/>
        <v>1187.2959335114278</v>
      </c>
      <c r="R33" t="s">
        <v>1522</v>
      </c>
      <c r="S33" t="s">
        <v>425</v>
      </c>
      <c r="T33">
        <v>-1900</v>
      </c>
      <c r="U33">
        <v>19.5</v>
      </c>
      <c r="V33">
        <v>3</v>
      </c>
      <c r="W33" s="2" t="b">
        <v>0</v>
      </c>
      <c r="X33" s="2">
        <v>15000</v>
      </c>
      <c r="Y33" t="b">
        <v>1</v>
      </c>
      <c r="Z33">
        <v>1</v>
      </c>
      <c r="AA33">
        <v>10</v>
      </c>
      <c r="AB33">
        <v>-1.27</v>
      </c>
      <c r="AC33">
        <v>1000</v>
      </c>
      <c r="AD33">
        <v>1</v>
      </c>
      <c r="AE33">
        <v>0.61667000000000005</v>
      </c>
      <c r="AF33">
        <v>18593</v>
      </c>
      <c r="AG33">
        <v>72</v>
      </c>
      <c r="AH33">
        <v>22</v>
      </c>
    </row>
    <row r="34" spans="1:34">
      <c r="A34" s="12" t="s">
        <v>435</v>
      </c>
      <c r="B34" s="12">
        <v>15</v>
      </c>
      <c r="C34" s="12">
        <v>4731</v>
      </c>
      <c r="D34" s="12">
        <v>6</v>
      </c>
      <c r="E34" s="12">
        <v>48</v>
      </c>
      <c r="F34" s="12">
        <v>59.4</v>
      </c>
      <c r="G34" s="12">
        <v>-36</v>
      </c>
      <c r="H34" s="12">
        <v>0</v>
      </c>
      <c r="I34" s="12">
        <v>-19</v>
      </c>
      <c r="J34" s="12"/>
      <c r="K34" s="12"/>
      <c r="L34" s="2">
        <v>-1.76</v>
      </c>
      <c r="M34" s="12" t="str">
        <f>INDEX('Filter by FeH Age'!$A$1:$N$74, MATCH(RRppm!$A34, 'Filter by FeH Age'!$A:$A, FALSE), 12)</f>
        <v>-1.76</v>
      </c>
      <c r="N34" s="12">
        <v>13.2</v>
      </c>
      <c r="O34" s="12" t="str">
        <f>INDEX('Filter by FeH Age'!$A$1:$N$74, MATCH(RRppm!$A34, 'Filter by FeH Age'!$A:$A, FALSE), 13)</f>
        <v>13.2±0.4 Gyr</v>
      </c>
      <c r="P34">
        <v>3</v>
      </c>
      <c r="Q34" s="16">
        <f t="shared" ref="Q34:Q65" si="1">P34/C34*1000000</f>
        <v>634.11540900443879</v>
      </c>
      <c r="R34" t="s">
        <v>1523</v>
      </c>
      <c r="S34" t="s">
        <v>435</v>
      </c>
      <c r="T34">
        <v>-2000</v>
      </c>
      <c r="U34">
        <v>20</v>
      </c>
      <c r="V34">
        <v>3</v>
      </c>
      <c r="W34" s="2" t="b">
        <v>0</v>
      </c>
      <c r="X34" s="2">
        <v>15000</v>
      </c>
      <c r="Y34" t="b">
        <v>1</v>
      </c>
      <c r="Z34">
        <v>1</v>
      </c>
      <c r="AA34">
        <v>10</v>
      </c>
      <c r="AB34">
        <v>-1.5</v>
      </c>
      <c r="AC34">
        <v>1000</v>
      </c>
      <c r="AD34">
        <v>1</v>
      </c>
      <c r="AE34">
        <v>0.25</v>
      </c>
      <c r="AF34">
        <v>5859</v>
      </c>
      <c r="AG34">
        <v>16</v>
      </c>
      <c r="AH34">
        <v>7</v>
      </c>
    </row>
    <row r="35" spans="1:34">
      <c r="A35" s="12" t="s">
        <v>444</v>
      </c>
      <c r="B35" s="12">
        <v>20</v>
      </c>
      <c r="C35" s="12">
        <v>2345</v>
      </c>
      <c r="D35" s="12">
        <v>7</v>
      </c>
      <c r="E35" s="12">
        <v>38</v>
      </c>
      <c r="F35" s="12">
        <v>8.51</v>
      </c>
      <c r="G35" s="12">
        <v>38</v>
      </c>
      <c r="H35" s="12">
        <v>52</v>
      </c>
      <c r="I35" s="12">
        <v>54.9</v>
      </c>
      <c r="J35" s="12" t="s">
        <v>451</v>
      </c>
      <c r="K35" s="12">
        <v>6</v>
      </c>
      <c r="L35" s="2">
        <v>-2.14</v>
      </c>
      <c r="M35" s="12" t="str">
        <f>INDEX('Filter by FeH Age'!$A$1:$N$74, MATCH(RRppm!$A35, 'Filter by FeH Age'!$A:$A, FALSE), 12)</f>
        <v>2.14</v>
      </c>
      <c r="N35" s="12">
        <v>12.3</v>
      </c>
      <c r="O35" s="12" t="str">
        <f>INDEX('Filter by FeH Age'!$A$1:$N$74, MATCH(RRppm!$A35, 'Filter by FeH Age'!$A:$A, FALSE), 13)</f>
        <v>12.3Gyr</v>
      </c>
      <c r="P35">
        <v>25</v>
      </c>
      <c r="Q35" s="16">
        <f t="shared" si="1"/>
        <v>10660.980810234541</v>
      </c>
      <c r="R35" t="s">
        <v>1524</v>
      </c>
      <c r="S35" t="s">
        <v>444</v>
      </c>
      <c r="T35">
        <v>-2300</v>
      </c>
      <c r="U35">
        <v>22</v>
      </c>
      <c r="V35">
        <v>3</v>
      </c>
      <c r="W35" s="2" t="b">
        <v>0</v>
      </c>
      <c r="X35" s="2">
        <v>15000</v>
      </c>
      <c r="Y35" t="b">
        <v>1</v>
      </c>
      <c r="Z35">
        <v>1</v>
      </c>
      <c r="AA35">
        <v>10</v>
      </c>
      <c r="AB35">
        <v>-1.5</v>
      </c>
      <c r="AC35">
        <v>1000</v>
      </c>
      <c r="AD35">
        <v>1</v>
      </c>
      <c r="AE35">
        <v>0.33333000000000002</v>
      </c>
      <c r="AF35">
        <v>3058</v>
      </c>
      <c r="AG35">
        <v>57</v>
      </c>
      <c r="AH35">
        <v>17</v>
      </c>
    </row>
    <row r="36" spans="1:34">
      <c r="A36" s="12" t="s">
        <v>456</v>
      </c>
      <c r="B36" s="12">
        <v>34</v>
      </c>
      <c r="C36" s="12">
        <v>30638</v>
      </c>
      <c r="D36" s="12">
        <v>9</v>
      </c>
      <c r="E36" s="12">
        <v>12</v>
      </c>
      <c r="F36" s="12">
        <v>3.1</v>
      </c>
      <c r="G36" s="12">
        <v>-64</v>
      </c>
      <c r="H36" s="12">
        <v>-51</v>
      </c>
      <c r="I36" s="12">
        <v>-48.6</v>
      </c>
      <c r="J36" s="12" t="s">
        <v>462</v>
      </c>
      <c r="K36" s="12">
        <v>13.8</v>
      </c>
      <c r="L36" s="2">
        <v>-1.1399999999999999</v>
      </c>
      <c r="M36" s="12" t="str">
        <f>INDEX('Filter by FeH Age'!$A$1:$N$74, MATCH(RRppm!$A36, 'Filter by FeH Age'!$A:$A, FALSE), 12)</f>
        <v>1.14</v>
      </c>
      <c r="N36" s="12">
        <v>10.199999999999999</v>
      </c>
      <c r="O36" s="12" t="str">
        <f>INDEX('Filter by FeH Age'!$A$1:$N$74, MATCH(RRppm!$A36, 'Filter by FeH Age'!$A:$A, FALSE), 13)</f>
        <v>10.2Gyr</v>
      </c>
      <c r="P36">
        <v>15</v>
      </c>
      <c r="Q36" s="16">
        <f t="shared" si="1"/>
        <v>489.58809321757298</v>
      </c>
      <c r="R36" t="s">
        <v>1525</v>
      </c>
      <c r="S36" t="s">
        <v>456</v>
      </c>
      <c r="T36">
        <v>-1900</v>
      </c>
      <c r="U36">
        <v>20</v>
      </c>
      <c r="V36">
        <v>3</v>
      </c>
      <c r="W36" s="2" t="b">
        <v>0</v>
      </c>
      <c r="X36" s="2">
        <v>15000</v>
      </c>
      <c r="Y36" t="b">
        <v>1</v>
      </c>
      <c r="Z36">
        <v>1</v>
      </c>
      <c r="AA36">
        <v>10</v>
      </c>
      <c r="AB36">
        <v>-1.1399999999999999</v>
      </c>
      <c r="AC36">
        <v>1000</v>
      </c>
      <c r="AD36">
        <v>1</v>
      </c>
      <c r="AE36">
        <v>0.56667000000000001</v>
      </c>
      <c r="AF36">
        <v>38664</v>
      </c>
      <c r="AG36">
        <v>126</v>
      </c>
      <c r="AH36">
        <v>19</v>
      </c>
    </row>
    <row r="37" spans="1:34">
      <c r="A37" s="12" t="s">
        <v>466</v>
      </c>
      <c r="B37" s="12">
        <v>35</v>
      </c>
      <c r="C37" s="12">
        <v>33501</v>
      </c>
      <c r="D37" s="12">
        <v>10</v>
      </c>
      <c r="E37" s="12">
        <v>17</v>
      </c>
      <c r="F37" s="12">
        <v>36.82</v>
      </c>
      <c r="G37" s="12">
        <v>-46</v>
      </c>
      <c r="H37" s="12">
        <v>-24</v>
      </c>
      <c r="I37" s="12">
        <v>-44.9</v>
      </c>
      <c r="J37" s="12" t="s">
        <v>473</v>
      </c>
      <c r="K37" s="12">
        <v>18.2</v>
      </c>
      <c r="L37" s="2">
        <v>-1.24</v>
      </c>
      <c r="M37" s="12" t="str">
        <f>INDEX('Filter by FeH Age'!$A$1:$N$74, MATCH(RRppm!$A37, 'Filter by FeH Age'!$A:$A, FALSE), 12)</f>
        <v>1.24</v>
      </c>
      <c r="N37" s="12">
        <v>12.2</v>
      </c>
      <c r="O37" s="12" t="str">
        <f>INDEX('Filter by FeH Age'!$A$1:$N$74, MATCH(RRppm!$A37, 'Filter by FeH Age'!$A:$A, FALSE), 13)</f>
        <v>12.2±0.5 Gyr</v>
      </c>
      <c r="P37">
        <v>75</v>
      </c>
      <c r="Q37" s="16">
        <f t="shared" si="1"/>
        <v>2238.7391421151606</v>
      </c>
      <c r="R37" t="s">
        <v>1526</v>
      </c>
      <c r="S37" t="s">
        <v>466</v>
      </c>
      <c r="T37">
        <v>-2200</v>
      </c>
      <c r="U37">
        <v>18</v>
      </c>
      <c r="V37">
        <v>3</v>
      </c>
      <c r="W37" s="2" t="b">
        <v>0</v>
      </c>
      <c r="X37" s="2">
        <v>15000</v>
      </c>
      <c r="Y37" t="b">
        <v>1</v>
      </c>
      <c r="Z37">
        <v>1</v>
      </c>
      <c r="AA37">
        <v>10</v>
      </c>
      <c r="AB37">
        <v>-1.24</v>
      </c>
      <c r="AC37">
        <v>1000</v>
      </c>
      <c r="AD37">
        <v>1</v>
      </c>
      <c r="AE37">
        <v>0.58333000000000002</v>
      </c>
      <c r="AF37">
        <v>48807</v>
      </c>
      <c r="AG37">
        <v>212</v>
      </c>
      <c r="AH37">
        <v>29</v>
      </c>
    </row>
    <row r="38" spans="1:34">
      <c r="A38" s="12" t="s">
        <v>490</v>
      </c>
      <c r="B38" s="12">
        <v>35</v>
      </c>
      <c r="C38" s="12">
        <v>24107</v>
      </c>
      <c r="D38" s="12">
        <v>12</v>
      </c>
      <c r="E38" s="12">
        <v>25</v>
      </c>
      <c r="F38" s="12">
        <v>45.43</v>
      </c>
      <c r="G38" s="12">
        <v>-72</v>
      </c>
      <c r="H38" s="12">
        <v>-39</v>
      </c>
      <c r="I38" s="12">
        <v>-32.700000000000003</v>
      </c>
      <c r="J38" s="12" t="s">
        <v>498</v>
      </c>
      <c r="K38" s="12">
        <v>18</v>
      </c>
      <c r="L38" s="2">
        <v>-2.33</v>
      </c>
      <c r="M38" s="12" t="str">
        <f>INDEX('Filter by FeH Age'!$A$1:$N$74, MATCH(RRppm!$A38, 'Filter by FeH Age'!$A:$A, FALSE), 12)</f>
        <v>2.33</v>
      </c>
      <c r="N38" s="12">
        <v>12.54</v>
      </c>
      <c r="O38" s="12" t="str">
        <f>INDEX('Filter by FeH Age'!$A$1:$N$74, MATCH(RRppm!$A38, 'Filter by FeH Age'!$A:$A, FALSE), 13)</f>
        <v>12.54Gyr</v>
      </c>
      <c r="P38">
        <v>1</v>
      </c>
      <c r="Q38" s="16">
        <f t="shared" si="1"/>
        <v>41.481727299124742</v>
      </c>
      <c r="R38" t="s">
        <v>1527</v>
      </c>
      <c r="S38" t="s">
        <v>490</v>
      </c>
      <c r="T38">
        <v>-2500</v>
      </c>
      <c r="U38">
        <v>20</v>
      </c>
      <c r="V38">
        <v>3</v>
      </c>
      <c r="W38" s="2" t="b">
        <v>0</v>
      </c>
      <c r="X38" s="2">
        <v>15000</v>
      </c>
      <c r="Y38" t="b">
        <v>1</v>
      </c>
      <c r="Z38">
        <v>1</v>
      </c>
      <c r="AA38">
        <v>10</v>
      </c>
      <c r="AB38">
        <v>-1.5</v>
      </c>
      <c r="AC38">
        <v>1000</v>
      </c>
      <c r="AD38">
        <v>1</v>
      </c>
      <c r="AE38">
        <v>0.58333000000000002</v>
      </c>
      <c r="AF38">
        <v>32509</v>
      </c>
      <c r="AG38">
        <v>51</v>
      </c>
      <c r="AH38">
        <v>8</v>
      </c>
    </row>
    <row r="39" spans="1:34">
      <c r="A39" s="12" t="s">
        <v>504</v>
      </c>
      <c r="B39" s="12">
        <v>22</v>
      </c>
      <c r="C39" s="12">
        <v>16566</v>
      </c>
      <c r="D39" s="12">
        <v>12</v>
      </c>
      <c r="E39" s="12">
        <v>59</v>
      </c>
      <c r="F39" s="12">
        <v>33.92</v>
      </c>
      <c r="G39" s="12">
        <v>-70</v>
      </c>
      <c r="H39" s="12">
        <v>-52</v>
      </c>
      <c r="I39" s="12">
        <v>-35.4</v>
      </c>
      <c r="J39" s="12" t="s">
        <v>510</v>
      </c>
      <c r="K39" s="12">
        <v>13.5</v>
      </c>
      <c r="L39" s="2">
        <v>-1.71</v>
      </c>
      <c r="M39" s="12" t="str">
        <f>INDEX('Filter by FeH Age'!$A$1:$N$74, MATCH(RRppm!$A39, 'Filter by FeH Age'!$A:$A, FALSE), 12)</f>
        <v>1.71</v>
      </c>
      <c r="N39" s="12">
        <v>12.54</v>
      </c>
      <c r="O39" s="12" t="str">
        <f>INDEX('Filter by FeH Age'!$A$1:$N$74, MATCH(RRppm!$A39, 'Filter by FeH Age'!$A:$A, FALSE), 13)</f>
        <v>12.54Gyr</v>
      </c>
      <c r="P39">
        <v>17</v>
      </c>
      <c r="Q39" s="16">
        <f t="shared" si="1"/>
        <v>1026.1982373536157</v>
      </c>
      <c r="R39" t="s">
        <v>1528</v>
      </c>
      <c r="S39" t="s">
        <v>504</v>
      </c>
      <c r="T39">
        <v>-2200</v>
      </c>
      <c r="U39">
        <v>19</v>
      </c>
      <c r="V39">
        <v>3</v>
      </c>
      <c r="W39" s="2" t="b">
        <v>0</v>
      </c>
      <c r="X39" s="2">
        <v>15000</v>
      </c>
      <c r="Y39" t="b">
        <v>1</v>
      </c>
      <c r="Z39">
        <v>1</v>
      </c>
      <c r="AA39">
        <v>10</v>
      </c>
      <c r="AB39">
        <v>-1.5</v>
      </c>
      <c r="AC39">
        <v>1000</v>
      </c>
      <c r="AD39">
        <v>1</v>
      </c>
      <c r="AE39">
        <v>0.36667</v>
      </c>
      <c r="AF39">
        <v>23837</v>
      </c>
      <c r="AG39">
        <v>78</v>
      </c>
      <c r="AH39">
        <v>20</v>
      </c>
    </row>
    <row r="40" spans="1:34">
      <c r="A40" s="12" t="s">
        <v>514</v>
      </c>
      <c r="B40" s="12">
        <v>19</v>
      </c>
      <c r="C40" s="12">
        <v>3658</v>
      </c>
      <c r="D40" s="12">
        <v>13</v>
      </c>
      <c r="E40" s="12">
        <v>16</v>
      </c>
      <c r="F40" s="12">
        <v>27.09</v>
      </c>
      <c r="G40" s="12">
        <v>17</v>
      </c>
      <c r="H40" s="12">
        <v>42</v>
      </c>
      <c r="I40" s="12">
        <v>0.9</v>
      </c>
      <c r="J40" s="12" t="s">
        <v>520</v>
      </c>
      <c r="K40" s="12">
        <v>10.5</v>
      </c>
      <c r="L40" s="2">
        <v>-2.2999999999999998</v>
      </c>
      <c r="M40" s="12" t="str">
        <f>INDEX('Filter by FeH Age'!$A$1:$N$74, MATCH(RRppm!$A40, 'Filter by FeH Age'!$A:$A, FALSE), 12)</f>
        <v>2.30</v>
      </c>
      <c r="N40" s="12">
        <v>12.3</v>
      </c>
      <c r="O40" s="12" t="str">
        <f>INDEX('Filter by FeH Age'!$A$1:$N$74, MATCH(RRppm!$A40, 'Filter by FeH Age'!$A:$A, FALSE), 13)</f>
        <v>12.3±0.7Gyr</v>
      </c>
      <c r="P40">
        <v>6</v>
      </c>
      <c r="Q40" s="16">
        <f t="shared" si="1"/>
        <v>1640.2405686167303</v>
      </c>
      <c r="R40" t="s">
        <v>1529</v>
      </c>
      <c r="S40" t="s">
        <v>514</v>
      </c>
      <c r="T40">
        <v>-1700</v>
      </c>
      <c r="U40">
        <v>20</v>
      </c>
      <c r="V40">
        <v>3</v>
      </c>
      <c r="W40" s="2" t="b">
        <v>0</v>
      </c>
      <c r="X40" s="2">
        <v>15000</v>
      </c>
      <c r="Y40" t="b">
        <v>1</v>
      </c>
      <c r="Z40">
        <v>1</v>
      </c>
      <c r="AA40">
        <v>10</v>
      </c>
      <c r="AB40">
        <v>-1.5</v>
      </c>
      <c r="AC40">
        <v>1000</v>
      </c>
      <c r="AD40">
        <v>1</v>
      </c>
      <c r="AE40">
        <v>0.31667000000000001</v>
      </c>
      <c r="AF40">
        <v>3976</v>
      </c>
      <c r="AG40">
        <v>16</v>
      </c>
      <c r="AH40">
        <v>7</v>
      </c>
    </row>
    <row r="41" spans="1:34">
      <c r="A41" s="12" t="s">
        <v>524</v>
      </c>
      <c r="B41" s="12">
        <v>14</v>
      </c>
      <c r="C41" s="12">
        <v>12437</v>
      </c>
      <c r="D41" s="12">
        <v>13</v>
      </c>
      <c r="E41" s="12">
        <v>46</v>
      </c>
      <c r="F41" s="12">
        <v>26.81</v>
      </c>
      <c r="G41" s="12">
        <v>-51</v>
      </c>
      <c r="H41" s="12">
        <v>-22</v>
      </c>
      <c r="I41" s="12">
        <v>-27.3</v>
      </c>
      <c r="J41" s="12" t="s">
        <v>529</v>
      </c>
      <c r="K41" s="12">
        <v>4</v>
      </c>
      <c r="L41" s="2">
        <v>-1.41</v>
      </c>
      <c r="M41" s="12" t="str">
        <f>INDEX('Filter by FeH Age'!$A$1:$N$74, MATCH(RRppm!$A41, 'Filter by FeH Age'!$A:$A, FALSE), 12)</f>
        <v>1.41</v>
      </c>
      <c r="N41" s="12">
        <v>12.54</v>
      </c>
      <c r="O41" s="12" t="str">
        <f>INDEX('Filter by FeH Age'!$A$1:$N$74, MATCH(RRppm!$A41, 'Filter by FeH Age'!$A:$A, FALSE), 13)</f>
        <v>12.54Gyr</v>
      </c>
      <c r="P41">
        <v>20</v>
      </c>
      <c r="Q41" s="16">
        <f t="shared" si="1"/>
        <v>1608.1048484361179</v>
      </c>
      <c r="R41" t="s">
        <v>1530</v>
      </c>
      <c r="S41" t="s">
        <v>524</v>
      </c>
      <c r="T41">
        <v>-2000</v>
      </c>
      <c r="U41">
        <v>20</v>
      </c>
      <c r="V41">
        <v>3</v>
      </c>
      <c r="W41" s="2" t="b">
        <v>0</v>
      </c>
      <c r="X41" s="2">
        <v>15000</v>
      </c>
      <c r="Y41" t="b">
        <v>1</v>
      </c>
      <c r="Z41">
        <v>1</v>
      </c>
      <c r="AA41">
        <v>10</v>
      </c>
      <c r="AB41">
        <v>-1.41</v>
      </c>
      <c r="AC41">
        <v>1000</v>
      </c>
      <c r="AD41">
        <v>1</v>
      </c>
      <c r="AE41">
        <v>0.23333000000000001</v>
      </c>
      <c r="AF41">
        <v>15642</v>
      </c>
      <c r="AG41">
        <v>56</v>
      </c>
      <c r="AH41">
        <v>11</v>
      </c>
    </row>
    <row r="42" spans="1:34">
      <c r="A42" s="12" t="s">
        <v>533</v>
      </c>
      <c r="B42" s="12">
        <v>36</v>
      </c>
      <c r="C42" s="12">
        <v>6277</v>
      </c>
      <c r="D42" s="12">
        <v>14</v>
      </c>
      <c r="E42" s="12">
        <v>5</v>
      </c>
      <c r="F42" s="12">
        <v>27.29</v>
      </c>
      <c r="G42" s="12">
        <v>28</v>
      </c>
      <c r="H42" s="12">
        <v>32</v>
      </c>
      <c r="I42" s="12">
        <v>4</v>
      </c>
      <c r="J42" s="12" t="s">
        <v>540</v>
      </c>
      <c r="K42" s="12">
        <v>11</v>
      </c>
      <c r="L42" s="2">
        <v>-2.2000000000000002</v>
      </c>
      <c r="M42" s="12" t="str">
        <f>INDEX('Filter by FeH Age'!$A$1:$N$74, MATCH(RRppm!$A42, 'Filter by FeH Age'!$A:$A, FALSE), 12)</f>
        <v>2.20</v>
      </c>
      <c r="N42" s="12">
        <v>13.57</v>
      </c>
      <c r="O42" s="12" t="str">
        <f>INDEX('Filter by FeH Age'!$A$1:$N$74, MATCH(RRppm!$A42, 'Filter by FeH Age'!$A:$A, FALSE), 13)</f>
        <v>13.57Gyr</v>
      </c>
      <c r="P42">
        <v>6</v>
      </c>
      <c r="Q42" s="16">
        <f t="shared" si="1"/>
        <v>955.87063884021029</v>
      </c>
      <c r="R42" t="s">
        <v>1531</v>
      </c>
      <c r="S42" t="s">
        <v>533</v>
      </c>
      <c r="T42">
        <v>-1700</v>
      </c>
      <c r="U42">
        <v>20</v>
      </c>
      <c r="V42">
        <v>3</v>
      </c>
      <c r="W42" s="2" t="b">
        <v>0</v>
      </c>
      <c r="X42" s="2">
        <v>15000</v>
      </c>
      <c r="Y42" t="b">
        <v>1</v>
      </c>
      <c r="Z42">
        <v>1</v>
      </c>
      <c r="AA42">
        <v>10</v>
      </c>
      <c r="AB42">
        <v>-1.5</v>
      </c>
      <c r="AC42">
        <v>1000</v>
      </c>
      <c r="AD42">
        <v>1</v>
      </c>
      <c r="AE42">
        <v>0.6</v>
      </c>
      <c r="AF42">
        <v>7365</v>
      </c>
      <c r="AG42">
        <v>49</v>
      </c>
      <c r="AH42">
        <v>34</v>
      </c>
    </row>
    <row r="43" spans="1:34">
      <c r="A43" s="12" t="s">
        <v>553</v>
      </c>
      <c r="B43" s="12">
        <v>5</v>
      </c>
      <c r="C43" s="12">
        <v>934</v>
      </c>
      <c r="D43" s="12">
        <v>14</v>
      </c>
      <c r="E43" s="12">
        <v>39</v>
      </c>
      <c r="F43" s="12">
        <v>36.5</v>
      </c>
      <c r="G43" s="12">
        <v>-26</v>
      </c>
      <c r="H43" s="12">
        <v>-32</v>
      </c>
      <c r="I43" s="12">
        <v>-18</v>
      </c>
      <c r="J43" s="12" t="s">
        <v>559</v>
      </c>
      <c r="K43" s="12">
        <v>3.6</v>
      </c>
      <c r="L43" s="2">
        <v>-1.74</v>
      </c>
      <c r="M43" s="12" t="str">
        <f>INDEX('Filter by FeH Age'!$A$1:$N$74, MATCH(RRppm!$A43, 'Filter by FeH Age'!$A:$A, FALSE), 12)</f>
        <v>1.74</v>
      </c>
      <c r="N43" s="12">
        <v>13.44</v>
      </c>
      <c r="O43" s="12" t="str">
        <f>INDEX('Filter by FeH Age'!$A$1:$N$74, MATCH(RRppm!$A43, 'Filter by FeH Age'!$A:$A, FALSE), 13)</f>
        <v>13.44Gyr</v>
      </c>
      <c r="P43" s="14">
        <v>0</v>
      </c>
      <c r="Q43" s="16">
        <f t="shared" si="1"/>
        <v>0</v>
      </c>
      <c r="R43" t="s">
        <v>1532</v>
      </c>
      <c r="S43" t="s">
        <v>553</v>
      </c>
      <c r="T43">
        <v>-2100</v>
      </c>
      <c r="U43">
        <v>22</v>
      </c>
      <c r="V43">
        <v>3</v>
      </c>
      <c r="W43" s="2" t="b">
        <v>0</v>
      </c>
      <c r="X43" s="2">
        <v>15000</v>
      </c>
      <c r="Y43" t="b">
        <v>1</v>
      </c>
      <c r="Z43">
        <v>1</v>
      </c>
      <c r="AA43">
        <v>10</v>
      </c>
      <c r="AB43">
        <v>-1.5</v>
      </c>
      <c r="AC43">
        <v>1000</v>
      </c>
      <c r="AD43">
        <v>1</v>
      </c>
      <c r="AE43">
        <v>8.3330000000000001E-2</v>
      </c>
      <c r="AF43">
        <v>1041</v>
      </c>
      <c r="AG43">
        <v>2</v>
      </c>
      <c r="AH43">
        <v>0</v>
      </c>
    </row>
    <row r="44" spans="1:34">
      <c r="A44" s="12" t="s">
        <v>563</v>
      </c>
      <c r="B44" s="12">
        <v>8</v>
      </c>
      <c r="C44" s="12">
        <v>2612</v>
      </c>
      <c r="D44" s="12">
        <v>15</v>
      </c>
      <c r="E44" s="12">
        <v>3</v>
      </c>
      <c r="F44" s="12">
        <v>58.6</v>
      </c>
      <c r="G44" s="12">
        <v>-33</v>
      </c>
      <c r="H44" s="12">
        <v>-4</v>
      </c>
      <c r="I44" s="12">
        <v>-7</v>
      </c>
      <c r="J44" s="12" t="s">
        <v>570</v>
      </c>
      <c r="K44" s="12">
        <v>6.2</v>
      </c>
      <c r="L44" s="2">
        <v>-1.6</v>
      </c>
      <c r="M44" s="12" t="str">
        <f>INDEX('Filter by FeH Age'!$A$1:$N$74, MATCH(RRppm!$A44, 'Filter by FeH Age'!$A:$A, FALSE), 12)</f>
        <v>1.60</v>
      </c>
      <c r="N44" s="12">
        <v>12.8</v>
      </c>
      <c r="O44" s="12" t="str">
        <f>INDEX('Filter by FeH Age'!$A$1:$N$74, MATCH(RRppm!$A44, 'Filter by FeH Age'!$A:$A, FALSE), 13)</f>
        <v>12.80Gyr</v>
      </c>
      <c r="P44">
        <v>16</v>
      </c>
      <c r="Q44" s="16">
        <f t="shared" si="1"/>
        <v>6125.5742725880555</v>
      </c>
      <c r="R44" t="s">
        <v>1533</v>
      </c>
      <c r="S44" t="s">
        <v>563</v>
      </c>
      <c r="T44">
        <v>-2200</v>
      </c>
      <c r="U44">
        <v>22</v>
      </c>
      <c r="V44">
        <v>3</v>
      </c>
      <c r="W44" s="2" t="b">
        <v>0</v>
      </c>
      <c r="X44" s="2">
        <v>15000</v>
      </c>
      <c r="Y44" t="b">
        <v>1</v>
      </c>
      <c r="Z44">
        <v>1</v>
      </c>
      <c r="AA44">
        <v>10</v>
      </c>
      <c r="AB44">
        <v>-1.5</v>
      </c>
      <c r="AC44">
        <v>1000</v>
      </c>
      <c r="AD44">
        <v>1</v>
      </c>
      <c r="AE44">
        <v>0.13333</v>
      </c>
      <c r="AF44">
        <v>3110</v>
      </c>
      <c r="AG44">
        <v>41</v>
      </c>
      <c r="AH44">
        <v>20</v>
      </c>
    </row>
    <row r="45" spans="1:34">
      <c r="A45" s="12" t="s">
        <v>592</v>
      </c>
      <c r="B45" s="12">
        <v>14</v>
      </c>
      <c r="C45" s="12">
        <v>13215</v>
      </c>
      <c r="D45" s="12">
        <v>15</v>
      </c>
      <c r="E45" s="12">
        <v>46</v>
      </c>
      <c r="F45" s="12">
        <v>3</v>
      </c>
      <c r="G45" s="12">
        <v>-37</v>
      </c>
      <c r="H45" s="12">
        <v>-47</v>
      </c>
      <c r="I45" s="12">
        <v>-11.1</v>
      </c>
      <c r="J45" s="12" t="s">
        <v>597</v>
      </c>
      <c r="K45" s="12">
        <v>5</v>
      </c>
      <c r="L45" s="2">
        <v>-1.35</v>
      </c>
      <c r="M45" s="12" t="str">
        <f>INDEX('Filter by FeH Age'!$A$1:$N$74, MATCH(RRppm!$A45, 'Filter by FeH Age'!$A:$A, FALSE), 12)</f>
        <v>1.35</v>
      </c>
      <c r="N45" s="12">
        <v>12.16</v>
      </c>
      <c r="O45" s="12" t="str">
        <f>INDEX('Filter by FeH Age'!$A$1:$N$74, MATCH(RRppm!$A45, 'Filter by FeH Age'!$A:$A, FALSE), 13)</f>
        <v>12.16Gyr</v>
      </c>
      <c r="P45">
        <v>9</v>
      </c>
      <c r="Q45" s="16">
        <f t="shared" si="1"/>
        <v>681.04426787741204</v>
      </c>
      <c r="R45" t="s">
        <v>1534</v>
      </c>
      <c r="S45" t="s">
        <v>592</v>
      </c>
      <c r="T45">
        <v>-2100</v>
      </c>
      <c r="U45">
        <v>20</v>
      </c>
      <c r="V45">
        <v>3</v>
      </c>
      <c r="W45" s="2" t="b">
        <v>0</v>
      </c>
      <c r="X45" s="2">
        <v>15000</v>
      </c>
      <c r="Y45" t="b">
        <v>1</v>
      </c>
      <c r="Z45">
        <v>1</v>
      </c>
      <c r="AA45">
        <v>10</v>
      </c>
      <c r="AB45">
        <v>-1.35</v>
      </c>
      <c r="AC45">
        <v>1000</v>
      </c>
      <c r="AD45">
        <v>1</v>
      </c>
      <c r="AE45">
        <v>0.23333000000000001</v>
      </c>
      <c r="AF45">
        <v>17337</v>
      </c>
      <c r="AG45">
        <v>35</v>
      </c>
      <c r="AH45">
        <v>6</v>
      </c>
    </row>
    <row r="46" spans="1:34">
      <c r="A46" s="12" t="s">
        <v>601</v>
      </c>
      <c r="B46" s="12">
        <v>29</v>
      </c>
      <c r="C46" s="12">
        <v>9827</v>
      </c>
      <c r="D46" s="12">
        <v>16</v>
      </c>
      <c r="E46" s="12">
        <v>25</v>
      </c>
      <c r="F46" s="12">
        <v>48.12</v>
      </c>
      <c r="G46" s="12">
        <v>-72</v>
      </c>
      <c r="H46" s="12">
        <v>-12</v>
      </c>
      <c r="I46" s="12">
        <v>-7.9</v>
      </c>
      <c r="J46" s="12" t="s">
        <v>606</v>
      </c>
      <c r="K46" s="12">
        <v>10.7</v>
      </c>
      <c r="L46" s="2">
        <v>-1.76</v>
      </c>
      <c r="M46" s="12" t="str">
        <f>INDEX('Filter by FeH Age'!$A$1:$N$74, MATCH(RRppm!$A46, 'Filter by FeH Age'!$A:$A, FALSE), 12)</f>
        <v>1.76</v>
      </c>
      <c r="N46" s="12">
        <v>12.54</v>
      </c>
      <c r="O46" s="12" t="str">
        <f>INDEX('Filter by FeH Age'!$A$1:$N$74, MATCH(RRppm!$A46, 'Filter by FeH Age'!$A:$A, FALSE), 13)</f>
        <v>12.54Gyr</v>
      </c>
      <c r="P46">
        <v>3</v>
      </c>
      <c r="Q46" s="16">
        <f t="shared" si="1"/>
        <v>305.28136766052711</v>
      </c>
      <c r="R46" t="s">
        <v>1535</v>
      </c>
      <c r="S46" t="s">
        <v>601</v>
      </c>
      <c r="T46">
        <v>-2000</v>
      </c>
      <c r="U46">
        <v>20</v>
      </c>
      <c r="V46">
        <v>3</v>
      </c>
      <c r="W46" s="2" t="b">
        <v>0</v>
      </c>
      <c r="X46" s="2">
        <v>15000</v>
      </c>
      <c r="Y46" t="b">
        <v>1</v>
      </c>
      <c r="Z46">
        <v>1</v>
      </c>
      <c r="AA46">
        <v>10</v>
      </c>
      <c r="AB46">
        <v>-1.5</v>
      </c>
      <c r="AC46">
        <v>1000</v>
      </c>
      <c r="AD46">
        <v>1</v>
      </c>
      <c r="AE46">
        <v>0.48332999999999998</v>
      </c>
      <c r="AF46">
        <v>14646</v>
      </c>
      <c r="AG46">
        <v>42</v>
      </c>
      <c r="AH46">
        <v>19</v>
      </c>
    </row>
    <row r="47" spans="1:34">
      <c r="A47" s="12" t="s">
        <v>640</v>
      </c>
      <c r="B47" s="12">
        <v>7</v>
      </c>
      <c r="C47" s="12">
        <v>3281</v>
      </c>
      <c r="D47" s="12">
        <v>17</v>
      </c>
      <c r="E47" s="12">
        <v>4</v>
      </c>
      <c r="F47" s="12">
        <v>28.747</v>
      </c>
      <c r="G47" s="12">
        <v>-24</v>
      </c>
      <c r="H47" s="12">
        <v>-45</v>
      </c>
      <c r="I47" s="12">
        <v>-51.22</v>
      </c>
      <c r="J47" s="12" t="s">
        <v>646</v>
      </c>
      <c r="K47" s="12">
        <v>6.2</v>
      </c>
      <c r="L47" s="2">
        <v>-1.26</v>
      </c>
      <c r="M47" s="12" t="str">
        <f>INDEX('Filter by FeH Age'!$A$1:$N$74, MATCH(RRppm!$A47, 'Filter by FeH Age'!$A:$A, FALSE), 12)</f>
        <v>-1.26</v>
      </c>
      <c r="N47" s="12">
        <v>13.3</v>
      </c>
      <c r="O47" s="12" t="str">
        <f>INDEX('Filter by FeH Age'!$A$1:$N$74, MATCH(RRppm!$A47, 'Filter by FeH Age'!$A:$A, FALSE), 13)</f>
        <v>13.3~ billion years</v>
      </c>
      <c r="P47">
        <v>8</v>
      </c>
      <c r="Q47" s="16">
        <f t="shared" si="1"/>
        <v>2438.2810118866196</v>
      </c>
      <c r="R47" t="s">
        <v>1536</v>
      </c>
      <c r="S47" t="s">
        <v>640</v>
      </c>
      <c r="T47">
        <v>-2200</v>
      </c>
      <c r="U47">
        <v>21</v>
      </c>
      <c r="V47">
        <v>3</v>
      </c>
      <c r="W47" s="2" t="b">
        <v>0</v>
      </c>
      <c r="X47" s="2">
        <v>15000</v>
      </c>
      <c r="Y47" t="b">
        <v>1</v>
      </c>
      <c r="Z47">
        <v>1</v>
      </c>
      <c r="AA47">
        <v>10</v>
      </c>
      <c r="AB47">
        <v>-1.26</v>
      </c>
      <c r="AC47">
        <v>1000</v>
      </c>
      <c r="AD47">
        <v>1</v>
      </c>
      <c r="AE47">
        <v>0.11667</v>
      </c>
      <c r="AF47">
        <v>8367</v>
      </c>
      <c r="AG47">
        <v>27</v>
      </c>
      <c r="AH47">
        <v>7</v>
      </c>
    </row>
    <row r="48" spans="1:34">
      <c r="A48" s="12" t="s">
        <v>665</v>
      </c>
      <c r="B48" s="12">
        <v>7</v>
      </c>
      <c r="C48" s="12">
        <v>2081</v>
      </c>
      <c r="D48" s="12">
        <v>17</v>
      </c>
      <c r="E48" s="12">
        <v>14</v>
      </c>
      <c r="F48" s="12">
        <v>32.25</v>
      </c>
      <c r="G48" s="12">
        <v>-29</v>
      </c>
      <c r="H48" s="12">
        <v>-27</v>
      </c>
      <c r="I48" s="12">
        <v>43.3</v>
      </c>
      <c r="J48" s="12" t="s">
        <v>671</v>
      </c>
      <c r="K48" s="12">
        <v>3.8</v>
      </c>
      <c r="L48" s="2">
        <v>-0.45</v>
      </c>
      <c r="M48" s="12" t="str">
        <f>INDEX('Filter by FeH Age'!$A$1:$N$74, MATCH(RRppm!$A48, 'Filter by FeH Age'!$A:$A, FALSE), 12)</f>
        <v>-0.45</v>
      </c>
      <c r="N48" s="12">
        <v>12.3</v>
      </c>
      <c r="O48" s="12" t="str">
        <f>INDEX('Filter by FeH Age'!$A$1:$N$74, MATCH(RRppm!$A48, 'Filter by FeH Age'!$A:$A, FALSE), 13)</f>
        <v>~12.3 Gyr</v>
      </c>
      <c r="P48">
        <v>5</v>
      </c>
      <c r="Q48" s="16">
        <f t="shared" si="1"/>
        <v>2402.6910139356082</v>
      </c>
      <c r="R48" t="s">
        <v>1537</v>
      </c>
      <c r="S48" t="s">
        <v>665</v>
      </c>
      <c r="T48">
        <v>-3000</v>
      </c>
      <c r="U48">
        <v>20</v>
      </c>
      <c r="V48">
        <v>3</v>
      </c>
      <c r="W48" s="2" t="b">
        <v>0</v>
      </c>
      <c r="X48" s="2">
        <v>15000</v>
      </c>
      <c r="Y48" t="b">
        <v>1</v>
      </c>
      <c r="Z48">
        <v>1</v>
      </c>
      <c r="AA48">
        <v>10</v>
      </c>
      <c r="AB48">
        <v>-0.45</v>
      </c>
      <c r="AC48">
        <v>1000</v>
      </c>
      <c r="AD48">
        <v>1</v>
      </c>
      <c r="AE48">
        <v>0.11667</v>
      </c>
      <c r="AF48">
        <v>17289</v>
      </c>
      <c r="AG48">
        <v>76</v>
      </c>
      <c r="AH48">
        <v>7</v>
      </c>
    </row>
    <row r="49" spans="1:34">
      <c r="A49" s="12" t="s">
        <v>714</v>
      </c>
      <c r="B49" s="12">
        <v>12</v>
      </c>
      <c r="C49" s="12">
        <v>9605</v>
      </c>
      <c r="D49" s="12">
        <v>17</v>
      </c>
      <c r="E49" s="12">
        <v>25</v>
      </c>
      <c r="F49" s="12">
        <v>29.11</v>
      </c>
      <c r="G49" s="12">
        <v>-48</v>
      </c>
      <c r="H49" s="12">
        <v>-25</v>
      </c>
      <c r="I49" s="12">
        <v>-19.8</v>
      </c>
      <c r="J49" s="12" t="s">
        <v>722</v>
      </c>
      <c r="K49" s="12">
        <v>7.1</v>
      </c>
      <c r="L49" s="2">
        <v>-0.7</v>
      </c>
      <c r="M49" s="12" t="str">
        <f>INDEX('Filter by FeH Age'!$A$1:$N$74, MATCH(RRppm!$A49, 'Filter by FeH Age'!$A:$A, FALSE), 12)</f>
        <v>0.70</v>
      </c>
      <c r="N49" s="12">
        <v>12.67</v>
      </c>
      <c r="O49" s="12" t="str">
        <f>INDEX('Filter by FeH Age'!$A$1:$N$74, MATCH(RRppm!$A49, 'Filter by FeH Age'!$A:$A, FALSE), 13)</f>
        <v>12.67Gyr</v>
      </c>
      <c r="P49">
        <v>2</v>
      </c>
      <c r="Q49" s="16">
        <f t="shared" si="1"/>
        <v>208.22488287350339</v>
      </c>
      <c r="R49" t="s">
        <v>1538</v>
      </c>
      <c r="S49" t="s">
        <v>714</v>
      </c>
      <c r="T49">
        <v>-2400</v>
      </c>
      <c r="U49">
        <v>18</v>
      </c>
      <c r="V49">
        <v>3</v>
      </c>
      <c r="W49" s="2" t="b">
        <v>0</v>
      </c>
      <c r="X49" s="2">
        <v>15000</v>
      </c>
      <c r="Y49" t="b">
        <v>1</v>
      </c>
      <c r="Z49">
        <v>1</v>
      </c>
      <c r="AA49">
        <v>10</v>
      </c>
      <c r="AB49">
        <v>-0.7</v>
      </c>
      <c r="AC49">
        <v>1000</v>
      </c>
      <c r="AD49">
        <v>1</v>
      </c>
      <c r="AE49">
        <v>0.2</v>
      </c>
      <c r="AF49">
        <v>19801</v>
      </c>
      <c r="AG49">
        <v>44</v>
      </c>
      <c r="AH49">
        <v>9</v>
      </c>
    </row>
    <row r="50" spans="1:34">
      <c r="A50" s="12" t="s">
        <v>726</v>
      </c>
      <c r="B50" s="12">
        <v>31</v>
      </c>
      <c r="C50" s="12">
        <v>21266</v>
      </c>
      <c r="D50" s="12">
        <v>17</v>
      </c>
      <c r="E50" s="12">
        <v>31</v>
      </c>
      <c r="F50" s="12">
        <v>54.99</v>
      </c>
      <c r="G50" s="12">
        <v>-67</v>
      </c>
      <c r="H50" s="12">
        <v>-2</v>
      </c>
      <c r="I50" s="12">
        <v>-54</v>
      </c>
      <c r="J50" s="12" t="s">
        <v>732</v>
      </c>
      <c r="K50" s="12">
        <v>9</v>
      </c>
      <c r="L50" s="2">
        <v>-0.99</v>
      </c>
      <c r="M50" s="12" t="str">
        <f>INDEX('Filter by FeH Age'!$A$1:$N$74, MATCH(RRppm!$A50, 'Filter by FeH Age'!$A:$A, FALSE), 12)</f>
        <v>0.99</v>
      </c>
      <c r="N50" s="12">
        <v>13.57</v>
      </c>
      <c r="O50" s="12" t="str">
        <f>INDEX('Filter by FeH Age'!$A$1:$N$74, MATCH(RRppm!$A50, 'Filter by FeH Age'!$A:$A, FALSE), 13)</f>
        <v>13.57Gyr</v>
      </c>
      <c r="P50">
        <v>22</v>
      </c>
      <c r="Q50" s="16">
        <f t="shared" si="1"/>
        <v>1034.515188563905</v>
      </c>
      <c r="R50" t="s">
        <v>1539</v>
      </c>
      <c r="S50" t="s">
        <v>726</v>
      </c>
      <c r="T50">
        <v>-1800</v>
      </c>
      <c r="U50">
        <v>19</v>
      </c>
      <c r="V50">
        <v>3</v>
      </c>
      <c r="W50" s="2" t="b">
        <v>0</v>
      </c>
      <c r="X50" s="2">
        <v>15000</v>
      </c>
      <c r="Y50" t="b">
        <v>1</v>
      </c>
      <c r="Z50">
        <v>1</v>
      </c>
      <c r="AA50">
        <v>10</v>
      </c>
      <c r="AB50">
        <v>-0.99</v>
      </c>
      <c r="AC50">
        <v>1000</v>
      </c>
      <c r="AD50">
        <v>1</v>
      </c>
      <c r="AE50">
        <v>0.51666999999999996</v>
      </c>
      <c r="AF50">
        <v>27636</v>
      </c>
      <c r="AG50">
        <v>104</v>
      </c>
      <c r="AH50">
        <v>42</v>
      </c>
    </row>
    <row r="51" spans="1:34">
      <c r="A51" s="12" t="s">
        <v>752</v>
      </c>
      <c r="B51" s="12">
        <v>12</v>
      </c>
      <c r="C51" s="12">
        <v>15396</v>
      </c>
      <c r="D51" s="12">
        <v>17</v>
      </c>
      <c r="E51" s="12">
        <v>36</v>
      </c>
      <c r="F51" s="12">
        <v>17.460999999999999</v>
      </c>
      <c r="G51" s="12">
        <v>-44</v>
      </c>
      <c r="H51" s="12">
        <v>-44</v>
      </c>
      <c r="I51" s="12">
        <v>-8.34</v>
      </c>
      <c r="J51" s="12" t="s">
        <v>757</v>
      </c>
      <c r="K51" s="12">
        <v>10.4</v>
      </c>
      <c r="L51" s="2">
        <v>-0.55000000000000004</v>
      </c>
      <c r="M51" s="12" t="str">
        <f>INDEX('Filter by FeH Age'!$A$1:$N$74, MATCH(RRppm!$A51, 'Filter by FeH Age'!$A:$A, FALSE), 12)</f>
        <v>0.55</v>
      </c>
      <c r="N51" s="12">
        <v>11.5</v>
      </c>
      <c r="O51" s="12" t="str">
        <f>INDEX('Filter by FeH Age'!$A$1:$N$74, MATCH(RRppm!$A51, 'Filter by FeH Age'!$A:$A, FALSE), 13)</f>
        <v>11.5±1.5 Gyr</v>
      </c>
      <c r="P51">
        <v>7</v>
      </c>
      <c r="Q51" s="16">
        <f t="shared" si="1"/>
        <v>454.66354897375942</v>
      </c>
      <c r="R51" t="s">
        <v>1540</v>
      </c>
      <c r="S51" t="s">
        <v>752</v>
      </c>
      <c r="T51">
        <v>-2500</v>
      </c>
      <c r="U51">
        <v>20</v>
      </c>
      <c r="V51">
        <v>3</v>
      </c>
      <c r="W51" s="2" t="b">
        <v>0</v>
      </c>
      <c r="X51" s="2">
        <v>15000</v>
      </c>
      <c r="Y51" t="b">
        <v>1</v>
      </c>
      <c r="Z51">
        <v>1</v>
      </c>
      <c r="AA51">
        <v>10</v>
      </c>
      <c r="AB51">
        <v>-0.55000000000000004</v>
      </c>
      <c r="AC51">
        <v>1000</v>
      </c>
      <c r="AD51">
        <v>1</v>
      </c>
      <c r="AE51">
        <v>0.2</v>
      </c>
      <c r="AF51">
        <v>28469</v>
      </c>
      <c r="AG51">
        <v>110</v>
      </c>
      <c r="AH51">
        <v>20</v>
      </c>
    </row>
    <row r="52" spans="1:34">
      <c r="A52" s="12" t="s">
        <v>760</v>
      </c>
      <c r="B52" s="12">
        <v>35</v>
      </c>
      <c r="C52" s="12">
        <v>36447</v>
      </c>
      <c r="D52" s="12">
        <v>17</v>
      </c>
      <c r="E52" s="12">
        <v>40</v>
      </c>
      <c r="F52" s="12">
        <v>42.09</v>
      </c>
      <c r="G52" s="12">
        <v>-53</v>
      </c>
      <c r="H52" s="12">
        <v>-40</v>
      </c>
      <c r="I52" s="12">
        <v>-27.6</v>
      </c>
      <c r="J52" s="12" t="s">
        <v>766</v>
      </c>
      <c r="K52" s="12">
        <v>32</v>
      </c>
      <c r="L52" s="2">
        <v>-1.76</v>
      </c>
      <c r="M52" s="12" t="str">
        <f>INDEX('Filter by FeH Age'!$A$1:$N$74, MATCH(RRppm!$A52, 'Filter by FeH Age'!$A:$A, FALSE), 12)</f>
        <v>1.76</v>
      </c>
      <c r="N52" s="12">
        <v>13.4</v>
      </c>
      <c r="O52" s="12" t="str">
        <f>INDEX('Filter by FeH Age'!$A$1:$N$74, MATCH(RRppm!$A52, 'Filter by FeH Age'!$A:$A, FALSE), 13)</f>
        <v>13.4 ± 0.8 Gyr</v>
      </c>
      <c r="P52" s="14">
        <v>0</v>
      </c>
      <c r="Q52" s="16">
        <f t="shared" si="1"/>
        <v>0</v>
      </c>
      <c r="R52" t="s">
        <v>1541</v>
      </c>
      <c r="S52" t="s">
        <v>760</v>
      </c>
      <c r="T52">
        <v>-2300</v>
      </c>
      <c r="U52">
        <v>16.5</v>
      </c>
      <c r="V52">
        <v>3</v>
      </c>
      <c r="W52" s="2" t="b">
        <v>0</v>
      </c>
      <c r="X52" s="2">
        <v>15000</v>
      </c>
      <c r="Y52" t="b">
        <v>1</v>
      </c>
      <c r="Z52">
        <v>1</v>
      </c>
      <c r="AA52">
        <v>10</v>
      </c>
      <c r="AB52">
        <v>-1.5</v>
      </c>
      <c r="AC52">
        <v>1000</v>
      </c>
      <c r="AD52">
        <v>1</v>
      </c>
      <c r="AE52">
        <v>0.58333000000000002</v>
      </c>
      <c r="AF52">
        <v>65831</v>
      </c>
      <c r="AG52">
        <v>168</v>
      </c>
      <c r="AH52">
        <v>139</v>
      </c>
    </row>
    <row r="53" spans="1:34">
      <c r="A53" s="12" t="s">
        <v>781</v>
      </c>
      <c r="B53" s="12">
        <v>18</v>
      </c>
      <c r="C53" s="12">
        <v>1079</v>
      </c>
      <c r="D53" s="12">
        <v>17</v>
      </c>
      <c r="E53" s="12">
        <v>44</v>
      </c>
      <c r="F53" s="12">
        <v>54.71</v>
      </c>
      <c r="G53" s="12">
        <v>3</v>
      </c>
      <c r="H53" s="12">
        <v>10</v>
      </c>
      <c r="I53" s="12">
        <v>12.5</v>
      </c>
      <c r="J53" s="12" t="s">
        <v>787</v>
      </c>
      <c r="K53" s="12">
        <v>4.2</v>
      </c>
      <c r="L53" s="2">
        <v>-2.34</v>
      </c>
      <c r="M53" s="12" t="str">
        <f>INDEX('Filter by FeH Age'!$A$1:$N$74, MATCH(RRppm!$A53, 'Filter by FeH Age'!$A:$A, FALSE), 12)</f>
        <v>2.34</v>
      </c>
      <c r="N53" s="12">
        <v>13</v>
      </c>
      <c r="O53" s="12" t="str">
        <f>INDEX('Filter by FeH Age'!$A$1:$N$74, MATCH(RRppm!$A53, 'Filter by FeH Age'!$A:$A, FALSE), 13)</f>
        <v>13.0±1.5 Gyr</v>
      </c>
      <c r="P53">
        <v>15</v>
      </c>
      <c r="Q53" s="16">
        <f t="shared" si="1"/>
        <v>13901.760889712697</v>
      </c>
      <c r="R53" t="s">
        <v>1542</v>
      </c>
      <c r="S53" t="s">
        <v>781</v>
      </c>
      <c r="T53">
        <v>-2400</v>
      </c>
      <c r="U53">
        <v>21.5</v>
      </c>
      <c r="V53">
        <v>3</v>
      </c>
      <c r="W53" s="2" t="b">
        <v>0</v>
      </c>
      <c r="X53" s="2">
        <v>15000</v>
      </c>
      <c r="Y53" t="b">
        <v>1</v>
      </c>
      <c r="Z53">
        <v>1</v>
      </c>
      <c r="AA53">
        <v>10</v>
      </c>
      <c r="AB53">
        <v>-1.5</v>
      </c>
      <c r="AC53">
        <v>1000</v>
      </c>
      <c r="AD53">
        <v>1</v>
      </c>
      <c r="AE53">
        <v>0.3</v>
      </c>
      <c r="AF53">
        <v>5945</v>
      </c>
      <c r="AG53">
        <v>29</v>
      </c>
      <c r="AH53">
        <v>3</v>
      </c>
    </row>
    <row r="54" spans="1:34">
      <c r="A54" s="12" t="s">
        <v>801</v>
      </c>
      <c r="B54" s="12">
        <v>10</v>
      </c>
      <c r="C54" s="12">
        <v>2682</v>
      </c>
      <c r="D54" s="12">
        <v>17</v>
      </c>
      <c r="E54" s="12">
        <v>50</v>
      </c>
      <c r="F54" s="12">
        <v>13.06</v>
      </c>
      <c r="G54" s="12">
        <v>-37</v>
      </c>
      <c r="H54" s="12">
        <v>-3</v>
      </c>
      <c r="I54" s="12">
        <v>-5.2</v>
      </c>
      <c r="J54" s="12" t="s">
        <v>806</v>
      </c>
      <c r="K54" s="12">
        <v>9.6</v>
      </c>
      <c r="L54" s="2">
        <v>-0.53</v>
      </c>
      <c r="M54" s="12" t="str">
        <f>INDEX('Filter by FeH Age'!$A$1:$N$74, MATCH(RRppm!$A54, 'Filter by FeH Age'!$A:$A, FALSE), 12)</f>
        <v>0.53</v>
      </c>
      <c r="N54" s="12">
        <v>13.35</v>
      </c>
      <c r="O54" s="12" t="str">
        <f>INDEX('Filter by FeH Age'!$A$1:$N$74, MATCH(RRppm!$A54, 'Filter by FeH Age'!$A:$A, FALSE), 13)</f>
        <v>13−13.7Gyr</v>
      </c>
      <c r="P54">
        <v>23</v>
      </c>
      <c r="Q54" s="16">
        <f t="shared" si="1"/>
        <v>8575.6897837434753</v>
      </c>
      <c r="R54" t="s">
        <v>1543</v>
      </c>
      <c r="S54" t="s">
        <v>801</v>
      </c>
      <c r="T54">
        <v>-3000</v>
      </c>
      <c r="U54">
        <v>20</v>
      </c>
      <c r="V54">
        <v>3</v>
      </c>
      <c r="W54" s="2" t="b">
        <v>0</v>
      </c>
      <c r="X54" s="2">
        <v>15000</v>
      </c>
      <c r="Y54" t="b">
        <v>1</v>
      </c>
      <c r="Z54">
        <v>1</v>
      </c>
      <c r="AA54">
        <v>10</v>
      </c>
      <c r="AB54">
        <v>-0.53</v>
      </c>
      <c r="AC54">
        <v>1000</v>
      </c>
      <c r="AD54">
        <v>1</v>
      </c>
      <c r="AE54">
        <v>0.16667000000000001</v>
      </c>
      <c r="AF54">
        <v>29141</v>
      </c>
      <c r="AG54">
        <v>186</v>
      </c>
      <c r="AH54">
        <v>16</v>
      </c>
    </row>
    <row r="55" spans="1:34">
      <c r="A55" s="12" t="s">
        <v>822</v>
      </c>
      <c r="B55" s="12">
        <v>7</v>
      </c>
      <c r="C55" s="12">
        <v>4524</v>
      </c>
      <c r="D55" s="12">
        <v>17</v>
      </c>
      <c r="E55" s="12">
        <v>59</v>
      </c>
      <c r="F55" s="12">
        <v>3.68</v>
      </c>
      <c r="G55" s="12">
        <v>-44</v>
      </c>
      <c r="H55" s="12">
        <v>-15</v>
      </c>
      <c r="I55" s="12">
        <v>-57.4</v>
      </c>
      <c r="J55" s="12" t="s">
        <v>827</v>
      </c>
      <c r="K55" s="12">
        <v>5.6</v>
      </c>
      <c r="L55" s="2">
        <v>-0.7</v>
      </c>
      <c r="M55" s="12" t="str">
        <f>INDEX('Filter by FeH Age'!$A$1:$N$74, MATCH(RRppm!$A55, 'Filter by FeH Age'!$A:$A, FALSE), 12)</f>
        <v>0.70</v>
      </c>
      <c r="N55" s="12">
        <v>12.42</v>
      </c>
      <c r="O55" s="12" t="str">
        <f>INDEX('Filter by FeH Age'!$A$1:$N$74, MATCH(RRppm!$A55, 'Filter by FeH Age'!$A:$A, FALSE), 13)</f>
        <v>12.42Gyr</v>
      </c>
      <c r="P55">
        <v>1</v>
      </c>
      <c r="Q55" s="16">
        <f t="shared" si="1"/>
        <v>221.04332449160034</v>
      </c>
      <c r="R55" t="s">
        <v>1544</v>
      </c>
      <c r="S55" t="s">
        <v>822</v>
      </c>
      <c r="T55">
        <v>-2000</v>
      </c>
      <c r="U55">
        <v>20</v>
      </c>
      <c r="V55">
        <v>3</v>
      </c>
      <c r="W55" s="2" t="b">
        <v>0</v>
      </c>
      <c r="X55" s="2">
        <v>15000</v>
      </c>
      <c r="Y55" t="b">
        <v>1</v>
      </c>
      <c r="Z55">
        <v>1</v>
      </c>
      <c r="AA55">
        <v>10</v>
      </c>
      <c r="AB55">
        <v>-0.7</v>
      </c>
      <c r="AC55">
        <v>1000</v>
      </c>
      <c r="AD55">
        <v>1</v>
      </c>
      <c r="AE55">
        <v>0.11667</v>
      </c>
      <c r="AF55">
        <v>7325</v>
      </c>
      <c r="AG55">
        <v>11</v>
      </c>
      <c r="AH55">
        <v>2</v>
      </c>
    </row>
    <row r="56" spans="1:34">
      <c r="A56" s="12" t="s">
        <v>830</v>
      </c>
      <c r="B56" s="12">
        <v>17</v>
      </c>
      <c r="C56" s="12">
        <v>1288</v>
      </c>
      <c r="D56" s="12">
        <v>18</v>
      </c>
      <c r="E56" s="12">
        <v>3</v>
      </c>
      <c r="F56" s="12">
        <v>34.1</v>
      </c>
      <c r="G56" s="12">
        <v>-30</v>
      </c>
      <c r="H56" s="12">
        <v>-2</v>
      </c>
      <c r="I56" s="12">
        <v>-2.2999999999999998</v>
      </c>
      <c r="J56" s="12" t="s">
        <v>834</v>
      </c>
      <c r="K56" s="12">
        <v>16.399999999999999</v>
      </c>
      <c r="L56" s="2">
        <v>-1.34</v>
      </c>
      <c r="M56" s="12" t="str">
        <f>INDEX('Filter by FeH Age'!$A$1:$N$74, MATCH(RRppm!$A56, 'Filter by FeH Age'!$A:$A, FALSE), 12)</f>
        <v>1.34</v>
      </c>
      <c r="N56" s="12">
        <v>12</v>
      </c>
      <c r="O56" s="12" t="str">
        <f>INDEX('Filter by FeH Age'!$A$1:$N$74, MATCH(RRppm!$A56, 'Filter by FeH Age'!$A:$A, FALSE), 13)</f>
        <v>12.0Gyr</v>
      </c>
      <c r="P56">
        <v>28</v>
      </c>
      <c r="Q56" s="16">
        <f t="shared" si="1"/>
        <v>21739.130434782608</v>
      </c>
      <c r="R56" t="s">
        <v>1545</v>
      </c>
      <c r="S56" t="s">
        <v>830</v>
      </c>
      <c r="T56">
        <v>-3000</v>
      </c>
      <c r="U56">
        <v>20</v>
      </c>
      <c r="V56">
        <v>3</v>
      </c>
      <c r="W56" s="2" t="b">
        <v>0</v>
      </c>
      <c r="X56" s="2">
        <v>15000</v>
      </c>
      <c r="Y56" t="b">
        <v>1</v>
      </c>
      <c r="Z56">
        <v>1</v>
      </c>
      <c r="AA56">
        <v>10</v>
      </c>
      <c r="AB56">
        <v>-1.34</v>
      </c>
      <c r="AC56">
        <v>1000</v>
      </c>
      <c r="AD56">
        <v>1</v>
      </c>
      <c r="AE56">
        <v>0.28333000000000003</v>
      </c>
      <c r="AF56">
        <v>79962</v>
      </c>
      <c r="AG56">
        <v>524</v>
      </c>
      <c r="AH56">
        <v>83</v>
      </c>
    </row>
    <row r="57" spans="1:34">
      <c r="A57" s="12" t="s">
        <v>872</v>
      </c>
      <c r="B57" s="12">
        <v>15</v>
      </c>
      <c r="C57" s="12">
        <v>17642</v>
      </c>
      <c r="D57" s="12">
        <v>18</v>
      </c>
      <c r="E57" s="12">
        <v>8</v>
      </c>
      <c r="F57" s="12">
        <v>2.36</v>
      </c>
      <c r="G57" s="12">
        <v>-43</v>
      </c>
      <c r="H57" s="12">
        <v>-42</v>
      </c>
      <c r="I57" s="12">
        <v>-53.6</v>
      </c>
      <c r="J57" s="12" t="s">
        <v>269</v>
      </c>
      <c r="K57" s="12">
        <v>15</v>
      </c>
      <c r="L57" s="2">
        <v>-1.53</v>
      </c>
      <c r="M57" s="12" t="str">
        <f>INDEX('Filter by FeH Age'!$A$1:$N$74, MATCH(RRppm!$A57, 'Filter by FeH Age'!$A:$A, FALSE), 12)</f>
        <v>1.53</v>
      </c>
      <c r="N57" s="12">
        <v>12.93</v>
      </c>
      <c r="O57" s="12" t="str">
        <f>INDEX('Filter by FeH Age'!$A$1:$N$74, MATCH(RRppm!$A57, 'Filter by FeH Age'!$A:$A, FALSE), 13)</f>
        <v>12.93Gyr</v>
      </c>
      <c r="P57">
        <v>4</v>
      </c>
      <c r="Q57" s="16">
        <f t="shared" si="1"/>
        <v>226.73166307674867</v>
      </c>
      <c r="R57" t="s">
        <v>1546</v>
      </c>
      <c r="S57" t="s">
        <v>872</v>
      </c>
      <c r="T57">
        <v>-1900</v>
      </c>
      <c r="U57">
        <v>19</v>
      </c>
      <c r="V57">
        <v>3</v>
      </c>
      <c r="W57" s="2" t="b">
        <v>0</v>
      </c>
      <c r="X57" s="2">
        <v>15000</v>
      </c>
      <c r="Y57" t="b">
        <v>1</v>
      </c>
      <c r="Z57">
        <v>1</v>
      </c>
      <c r="AA57">
        <v>10</v>
      </c>
      <c r="AB57">
        <v>-1.5</v>
      </c>
      <c r="AC57">
        <v>1000</v>
      </c>
      <c r="AD57">
        <v>1</v>
      </c>
      <c r="AE57">
        <v>0.25</v>
      </c>
      <c r="AF57">
        <v>28923</v>
      </c>
      <c r="AG57">
        <v>55</v>
      </c>
      <c r="AH57">
        <v>23</v>
      </c>
    </row>
    <row r="58" spans="1:34">
      <c r="A58" s="12" t="s">
        <v>913</v>
      </c>
      <c r="B58" s="12">
        <v>12</v>
      </c>
      <c r="C58" s="12">
        <v>5906</v>
      </c>
      <c r="D58" s="12">
        <v>18</v>
      </c>
      <c r="E58" s="12">
        <v>18</v>
      </c>
      <c r="F58" s="12">
        <v>37.6</v>
      </c>
      <c r="G58" s="12">
        <v>-52</v>
      </c>
      <c r="H58" s="12">
        <v>-12</v>
      </c>
      <c r="I58" s="12">
        <v>-56.8</v>
      </c>
      <c r="J58" s="12" t="s">
        <v>919</v>
      </c>
      <c r="K58" s="12">
        <v>7.9</v>
      </c>
      <c r="L58" s="2">
        <v>-1.53</v>
      </c>
      <c r="M58" s="12" t="str">
        <f>INDEX('Filter by FeH Age'!$A$1:$N$74, MATCH(RRppm!$A58, 'Filter by FeH Age'!$A:$A, FALSE), 12)</f>
        <v>1.53</v>
      </c>
      <c r="N58" s="12">
        <v>11.6</v>
      </c>
      <c r="O58" s="12" t="str">
        <f>INDEX('Filter by FeH Age'!$A$1:$N$74, MATCH(RRppm!$A58, 'Filter by FeH Age'!$A:$A, FALSE), 13)</f>
        <v>11.6±1.7 Gyr</v>
      </c>
      <c r="P58">
        <v>30</v>
      </c>
      <c r="Q58" s="16">
        <f t="shared" si="1"/>
        <v>5079.5800880460547</v>
      </c>
      <c r="R58" t="s">
        <v>1547</v>
      </c>
      <c r="S58" t="s">
        <v>913</v>
      </c>
      <c r="T58">
        <v>-2000</v>
      </c>
      <c r="U58">
        <v>20</v>
      </c>
      <c r="V58">
        <v>3</v>
      </c>
      <c r="W58" s="2" t="b">
        <v>0</v>
      </c>
      <c r="X58" s="2">
        <v>15000</v>
      </c>
      <c r="Y58" t="b">
        <v>1</v>
      </c>
      <c r="Z58">
        <v>1</v>
      </c>
      <c r="AA58">
        <v>10</v>
      </c>
      <c r="AB58">
        <v>-1.5</v>
      </c>
      <c r="AC58">
        <v>1000</v>
      </c>
      <c r="AD58">
        <v>1</v>
      </c>
      <c r="AE58">
        <v>0.2</v>
      </c>
      <c r="AF58">
        <v>7854</v>
      </c>
      <c r="AG58">
        <v>70</v>
      </c>
      <c r="AH58">
        <v>26</v>
      </c>
    </row>
    <row r="59" spans="1:34">
      <c r="A59" s="12" t="s">
        <v>946</v>
      </c>
      <c r="B59" s="12">
        <v>5</v>
      </c>
      <c r="C59" s="12">
        <v>3747</v>
      </c>
      <c r="D59" s="12">
        <v>18</v>
      </c>
      <c r="E59" s="12">
        <v>53</v>
      </c>
      <c r="F59" s="12">
        <v>4.32</v>
      </c>
      <c r="G59" s="12">
        <v>-8</v>
      </c>
      <c r="H59" s="12">
        <v>-42</v>
      </c>
      <c r="I59" s="12">
        <v>-21.5</v>
      </c>
      <c r="J59" s="12" t="s">
        <v>313</v>
      </c>
      <c r="K59" s="12">
        <v>7.2</v>
      </c>
      <c r="L59" s="2">
        <v>-0.94</v>
      </c>
      <c r="M59" s="12" t="str">
        <f>INDEX('Filter by FeH Age'!$A$1:$N$74, MATCH(RRppm!$A59, 'Filter by FeH Age'!$A:$A, FALSE), 12)</f>
        <v>0.94</v>
      </c>
      <c r="N59" s="12">
        <v>10.4</v>
      </c>
      <c r="O59" s="12" t="str">
        <f>INDEX('Filter by FeH Age'!$A$1:$N$74, MATCH(RRppm!$A59, 'Filter by FeH Age'!$A:$A, FALSE), 13)</f>
        <v>10.4Gyr</v>
      </c>
      <c r="P59">
        <v>10</v>
      </c>
      <c r="Q59" s="16">
        <f t="shared" si="1"/>
        <v>2668.8017080330933</v>
      </c>
      <c r="R59" t="s">
        <v>1548</v>
      </c>
      <c r="S59" t="s">
        <v>946</v>
      </c>
      <c r="T59">
        <v>-2300</v>
      </c>
      <c r="U59">
        <v>20</v>
      </c>
      <c r="V59">
        <v>3</v>
      </c>
      <c r="W59" s="2" t="b">
        <v>0</v>
      </c>
      <c r="X59" s="2">
        <v>15000</v>
      </c>
      <c r="Y59" t="b">
        <v>1</v>
      </c>
      <c r="Z59">
        <v>1</v>
      </c>
      <c r="AA59">
        <v>10</v>
      </c>
      <c r="AB59">
        <v>-0.94</v>
      </c>
      <c r="AC59">
        <v>1000</v>
      </c>
      <c r="AD59">
        <v>1</v>
      </c>
      <c r="AE59">
        <v>8.3330000000000001E-2</v>
      </c>
      <c r="AF59">
        <v>8621</v>
      </c>
      <c r="AG59">
        <v>38</v>
      </c>
      <c r="AH59">
        <v>5</v>
      </c>
    </row>
    <row r="60" spans="1:34">
      <c r="A60" s="12" t="s">
        <v>965</v>
      </c>
      <c r="B60" s="12">
        <v>10</v>
      </c>
      <c r="C60" s="12">
        <v>13381</v>
      </c>
      <c r="D60" s="12">
        <v>18</v>
      </c>
      <c r="E60" s="12">
        <v>59</v>
      </c>
      <c r="F60" s="12">
        <v>33.15</v>
      </c>
      <c r="G60" s="12">
        <v>-36</v>
      </c>
      <c r="H60" s="12">
        <v>-37</v>
      </c>
      <c r="I60" s="12">
        <v>-56.1</v>
      </c>
      <c r="J60" s="12" t="s">
        <v>431</v>
      </c>
      <c r="K60" s="12">
        <v>11</v>
      </c>
      <c r="L60" s="2">
        <v>-0.96</v>
      </c>
      <c r="M60" s="12" t="str">
        <f>INDEX('Filter by FeH Age'!$A$1:$N$74, MATCH(RRppm!$A60, 'Filter by FeH Age'!$A:$A, FALSE), 12)</f>
        <v>0.96</v>
      </c>
      <c r="N60" s="12">
        <v>13.06</v>
      </c>
      <c r="O60" s="12" t="str">
        <f>INDEX('Filter by FeH Age'!$A$1:$N$74, MATCH(RRppm!$A60, 'Filter by FeH Age'!$A:$A, FALSE), 13)</f>
        <v>13.06Gyr</v>
      </c>
      <c r="P60">
        <v>18</v>
      </c>
      <c r="Q60" s="16">
        <f t="shared" si="1"/>
        <v>1345.190942380988</v>
      </c>
      <c r="R60" t="s">
        <v>1549</v>
      </c>
      <c r="S60" t="s">
        <v>965</v>
      </c>
      <c r="T60">
        <v>-2000</v>
      </c>
      <c r="U60">
        <v>19</v>
      </c>
      <c r="V60">
        <v>3</v>
      </c>
      <c r="W60" s="2" t="b">
        <v>0</v>
      </c>
      <c r="X60" s="2">
        <v>15000</v>
      </c>
      <c r="Y60" t="b">
        <v>1</v>
      </c>
      <c r="Z60">
        <v>1</v>
      </c>
      <c r="AA60">
        <v>10</v>
      </c>
      <c r="AB60">
        <v>-0.96</v>
      </c>
      <c r="AC60">
        <v>1000</v>
      </c>
      <c r="AD60">
        <v>1</v>
      </c>
      <c r="AE60">
        <v>0.16667000000000001</v>
      </c>
      <c r="AF60">
        <v>15451</v>
      </c>
      <c r="AG60">
        <v>54</v>
      </c>
      <c r="AH60">
        <v>17</v>
      </c>
    </row>
    <row r="61" spans="1:34">
      <c r="A61" s="12" t="s">
        <v>972</v>
      </c>
      <c r="B61" s="12">
        <v>65</v>
      </c>
      <c r="C61" s="12">
        <v>56035</v>
      </c>
      <c r="D61" s="12">
        <v>19</v>
      </c>
      <c r="E61" s="12">
        <v>10</v>
      </c>
      <c r="F61" s="12">
        <v>52.11</v>
      </c>
      <c r="G61" s="12">
        <v>-59</v>
      </c>
      <c r="H61" s="12">
        <v>-59</v>
      </c>
      <c r="I61" s="12">
        <v>-4.4000000000000004</v>
      </c>
      <c r="J61" s="12" t="s">
        <v>978</v>
      </c>
      <c r="K61" s="12">
        <v>20.399999999999999</v>
      </c>
      <c r="L61" s="2">
        <v>-1.24</v>
      </c>
      <c r="M61" s="12" t="str">
        <f>INDEX('Filter by FeH Age'!$A$1:$N$74, MATCH(RRppm!$A61, 'Filter by FeH Age'!$A:$A, FALSE), 12)</f>
        <v>1.24</v>
      </c>
      <c r="N61" s="12">
        <v>11.78</v>
      </c>
      <c r="O61" s="12" t="str">
        <f>INDEX('Filter by FeH Age'!$A$1:$N$74, MATCH(RRppm!$A61, 'Filter by FeH Age'!$A:$A, FALSE), 13)</f>
        <v>11.78Gyr</v>
      </c>
      <c r="P61" s="14">
        <v>0</v>
      </c>
      <c r="Q61" s="16">
        <f t="shared" si="1"/>
        <v>0</v>
      </c>
      <c r="R61" t="s">
        <v>1550</v>
      </c>
      <c r="S61" t="s">
        <v>972</v>
      </c>
      <c r="T61">
        <v>-1800</v>
      </c>
      <c r="U61">
        <v>17</v>
      </c>
      <c r="V61">
        <v>3</v>
      </c>
      <c r="W61" s="2" t="b">
        <v>0</v>
      </c>
      <c r="X61" s="2">
        <v>15000</v>
      </c>
      <c r="Y61" t="b">
        <v>1</v>
      </c>
      <c r="Z61">
        <v>1</v>
      </c>
      <c r="AA61">
        <v>10</v>
      </c>
      <c r="AB61">
        <v>-1.24</v>
      </c>
      <c r="AC61">
        <v>1000</v>
      </c>
      <c r="AD61">
        <v>1</v>
      </c>
      <c r="AE61">
        <v>1.0833299999999999</v>
      </c>
      <c r="AF61">
        <v>72233</v>
      </c>
      <c r="AG61">
        <v>174</v>
      </c>
      <c r="AH61">
        <v>72</v>
      </c>
    </row>
    <row r="62" spans="1:34">
      <c r="A62" s="12" t="s">
        <v>1010</v>
      </c>
      <c r="B62" s="12">
        <v>5</v>
      </c>
      <c r="C62" s="12">
        <v>768</v>
      </c>
      <c r="D62" s="12">
        <v>23</v>
      </c>
      <c r="E62" s="12">
        <v>8</v>
      </c>
      <c r="F62" s="12">
        <v>26.7</v>
      </c>
      <c r="G62" s="12">
        <v>-15</v>
      </c>
      <c r="H62" s="12">
        <v>-36</v>
      </c>
      <c r="I62" s="12">
        <v>-39</v>
      </c>
      <c r="J62" s="12" t="s">
        <v>787</v>
      </c>
      <c r="K62" s="12">
        <v>4.2</v>
      </c>
      <c r="L62" s="2">
        <v>-1.69</v>
      </c>
      <c r="M62" s="12" t="str">
        <f>INDEX('Filter by FeH Age'!$A$1:$N$74, MATCH(RRppm!$A62, 'Filter by FeH Age'!$A:$A, FALSE), 12)</f>
        <v>-1.69</v>
      </c>
      <c r="N62" s="12">
        <v>12</v>
      </c>
      <c r="O62" s="12" t="str">
        <f>INDEX('Filter by FeH Age'!$A$1:$N$74, MATCH(RRppm!$A62, 'Filter by FeH Age'!$A:$A, FALSE), 13)</f>
        <v>12 Gyr</v>
      </c>
      <c r="P62">
        <v>1</v>
      </c>
      <c r="Q62" s="16">
        <f t="shared" si="1"/>
        <v>1302.0833333333333</v>
      </c>
      <c r="R62" t="s">
        <v>1551</v>
      </c>
      <c r="S62" t="s">
        <v>1010</v>
      </c>
      <c r="T62">
        <v>-1700</v>
      </c>
      <c r="U62">
        <v>21</v>
      </c>
      <c r="V62">
        <v>3</v>
      </c>
      <c r="W62" s="2" t="b">
        <v>0</v>
      </c>
      <c r="X62" s="2">
        <v>15000</v>
      </c>
      <c r="Y62" t="b">
        <v>1</v>
      </c>
      <c r="Z62">
        <v>1</v>
      </c>
      <c r="AA62">
        <v>10</v>
      </c>
      <c r="AB62">
        <v>-1.5</v>
      </c>
      <c r="AC62">
        <v>1000</v>
      </c>
      <c r="AD62">
        <v>1</v>
      </c>
      <c r="AE62">
        <v>8.3330000000000001E-2</v>
      </c>
      <c r="AF62">
        <v>801</v>
      </c>
      <c r="AG62">
        <v>4</v>
      </c>
      <c r="AH62">
        <v>2</v>
      </c>
    </row>
    <row r="63" spans="1:34">
      <c r="A63" s="12" t="s">
        <v>1155</v>
      </c>
      <c r="B63" s="12">
        <v>18</v>
      </c>
      <c r="C63" s="12">
        <v>5099</v>
      </c>
      <c r="D63" s="12">
        <v>17</v>
      </c>
      <c r="E63" s="12">
        <v>43</v>
      </c>
      <c r="F63" s="12">
        <v>42.2</v>
      </c>
      <c r="G63" s="12">
        <v>-26</v>
      </c>
      <c r="H63" s="12">
        <v>-13</v>
      </c>
      <c r="I63" s="12">
        <v>-21</v>
      </c>
      <c r="J63" s="12"/>
      <c r="K63" s="12"/>
      <c r="L63" s="2">
        <v>-0.91</v>
      </c>
      <c r="M63" s="12" t="str">
        <f>INDEX('Filter by FeH Age'!$A$1:$N$74, MATCH(RRppm!$A63, 'Filter by FeH Age'!$A:$A, FALSE), 12)</f>
        <v>0.91</v>
      </c>
      <c r="N63" s="12">
        <v>12.4</v>
      </c>
      <c r="O63" s="12" t="str">
        <f>INDEX('Filter by FeH Age'!$A$1:$N$74, MATCH(RRppm!$A63, 'Filter by FeH Age'!$A:$A, FALSE), 13)</f>
        <v>12.4 ± 0.9 Gyr</v>
      </c>
      <c r="P63">
        <v>32</v>
      </c>
      <c r="Q63" s="16">
        <f t="shared" si="1"/>
        <v>6275.7403412433805</v>
      </c>
      <c r="R63" t="s">
        <v>1552</v>
      </c>
      <c r="S63" t="s">
        <v>1155</v>
      </c>
      <c r="T63">
        <v>-4500</v>
      </c>
      <c r="U63">
        <v>20</v>
      </c>
      <c r="V63">
        <v>3</v>
      </c>
      <c r="W63" s="2" t="b">
        <v>0</v>
      </c>
      <c r="X63" s="2">
        <v>15000</v>
      </c>
      <c r="Y63" t="b">
        <v>1</v>
      </c>
      <c r="Z63">
        <v>1</v>
      </c>
      <c r="AA63">
        <v>10</v>
      </c>
      <c r="AB63">
        <v>-0.91</v>
      </c>
      <c r="AC63">
        <v>1000</v>
      </c>
      <c r="AD63">
        <v>1</v>
      </c>
      <c r="AE63">
        <v>0.3</v>
      </c>
      <c r="AF63">
        <v>75568</v>
      </c>
      <c r="AG63">
        <v>1551</v>
      </c>
      <c r="AH63">
        <v>14</v>
      </c>
    </row>
  </sheetData>
  <phoneticPr fontId="3" type="noConversion"/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T144"/>
  <sheetViews>
    <sheetView topLeftCell="L1" zoomScale="115" zoomScaleNormal="115" workbookViewId="0">
      <selection activeCell="C10" sqref="C10:Q10"/>
    </sheetView>
  </sheetViews>
  <sheetFormatPr defaultRowHeight="15"/>
  <cols>
    <col min="1" max="5" width="20.640625" style="14" customWidth="1"/>
    <col min="6" max="6" width="28.2109375" customWidth="1"/>
    <col min="7" max="7" width="27.640625" customWidth="1"/>
    <col min="8" max="19" width="20.640625" style="14" customWidth="1"/>
    <col min="20" max="20" width="35.42578125" style="14" customWidth="1"/>
  </cols>
  <sheetData>
    <row r="1" spans="1:18">
      <c r="A1" s="14" t="s">
        <v>1474</v>
      </c>
      <c r="B1" s="14" t="s">
        <v>1475</v>
      </c>
      <c r="C1" s="14" t="s">
        <v>1476</v>
      </c>
      <c r="D1" s="14" t="s">
        <v>1477</v>
      </c>
      <c r="E1" s="14" t="s">
        <v>1478</v>
      </c>
      <c r="F1" s="13" t="s">
        <v>1479</v>
      </c>
      <c r="G1" s="11" t="s">
        <v>1480</v>
      </c>
      <c r="H1" s="11" t="s">
        <v>1481</v>
      </c>
      <c r="I1" s="11" t="s">
        <v>1482</v>
      </c>
      <c r="J1" s="14" t="s">
        <v>1483</v>
      </c>
      <c r="K1" s="14" t="s">
        <v>1484</v>
      </c>
      <c r="L1" s="14" t="s">
        <v>1485</v>
      </c>
      <c r="M1" s="14" t="s">
        <v>1486</v>
      </c>
      <c r="N1" s="14" t="s">
        <v>1487</v>
      </c>
      <c r="O1" s="14" t="s">
        <v>1488</v>
      </c>
      <c r="P1" s="14" t="s">
        <v>1489</v>
      </c>
      <c r="Q1" s="14" t="s">
        <v>1490</v>
      </c>
      <c r="R1" s="14" t="s">
        <v>1472</v>
      </c>
    </row>
    <row r="2" spans="1:18">
      <c r="A2" t="s">
        <v>1553</v>
      </c>
      <c r="B2" t="s">
        <v>53</v>
      </c>
      <c r="C2">
        <v>-1800</v>
      </c>
      <c r="D2">
        <v>18</v>
      </c>
      <c r="E2">
        <v>0</v>
      </c>
      <c r="F2" s="2" t="b">
        <v>0</v>
      </c>
      <c r="G2" s="2">
        <v>15000</v>
      </c>
      <c r="H2" t="b">
        <v>1</v>
      </c>
      <c r="I2">
        <v>1</v>
      </c>
      <c r="J2">
        <v>10</v>
      </c>
      <c r="K2">
        <v>-1.65</v>
      </c>
      <c r="L2">
        <v>1000</v>
      </c>
      <c r="M2">
        <v>1</v>
      </c>
      <c r="N2">
        <v>0.35</v>
      </c>
      <c r="O2">
        <v>24171</v>
      </c>
      <c r="P2">
        <v>76</v>
      </c>
      <c r="Q2">
        <v>0</v>
      </c>
      <c r="R2">
        <v>35</v>
      </c>
    </row>
    <row r="3" spans="1:18">
      <c r="A3" t="s">
        <v>1554</v>
      </c>
      <c r="B3" t="s">
        <v>53</v>
      </c>
      <c r="C3">
        <v>-1800</v>
      </c>
      <c r="D3">
        <v>19.5</v>
      </c>
      <c r="E3">
        <v>0</v>
      </c>
      <c r="F3" s="2" t="b">
        <v>0</v>
      </c>
      <c r="G3" s="2">
        <v>15000</v>
      </c>
      <c r="H3" t="b">
        <v>1</v>
      </c>
      <c r="I3">
        <v>1</v>
      </c>
      <c r="J3">
        <v>10</v>
      </c>
      <c r="K3">
        <v>-1.65</v>
      </c>
      <c r="L3">
        <v>1000</v>
      </c>
      <c r="M3">
        <v>1</v>
      </c>
      <c r="N3">
        <v>0.35</v>
      </c>
      <c r="O3">
        <v>24171</v>
      </c>
      <c r="P3">
        <v>76</v>
      </c>
      <c r="Q3">
        <v>0</v>
      </c>
      <c r="R3">
        <v>35</v>
      </c>
    </row>
    <row r="4" spans="1:18">
      <c r="A4" t="s">
        <v>1555</v>
      </c>
      <c r="B4" t="s">
        <v>53</v>
      </c>
      <c r="C4">
        <v>-1800</v>
      </c>
      <c r="D4">
        <v>19.5</v>
      </c>
      <c r="E4">
        <v>5</v>
      </c>
      <c r="F4" s="2" t="b">
        <v>0</v>
      </c>
      <c r="G4" s="2">
        <v>15000</v>
      </c>
      <c r="H4" t="b">
        <v>1</v>
      </c>
      <c r="I4">
        <v>1</v>
      </c>
      <c r="J4">
        <v>10</v>
      </c>
      <c r="K4">
        <v>-1.65</v>
      </c>
      <c r="L4">
        <v>1000</v>
      </c>
      <c r="M4">
        <v>1</v>
      </c>
      <c r="N4">
        <v>0.35</v>
      </c>
      <c r="O4">
        <v>24171</v>
      </c>
      <c r="P4">
        <v>37</v>
      </c>
      <c r="Q4">
        <v>39</v>
      </c>
      <c r="R4">
        <v>17</v>
      </c>
    </row>
    <row r="5" spans="1:18">
      <c r="A5" t="s">
        <v>1556</v>
      </c>
      <c r="B5" t="s">
        <v>53</v>
      </c>
      <c r="C5">
        <v>-1800</v>
      </c>
      <c r="D5">
        <v>19.5</v>
      </c>
      <c r="E5">
        <v>3</v>
      </c>
      <c r="F5" s="2" t="b">
        <v>0</v>
      </c>
      <c r="G5" s="2">
        <v>15000</v>
      </c>
      <c r="H5" t="b">
        <v>1</v>
      </c>
      <c r="I5">
        <v>1</v>
      </c>
      <c r="J5">
        <v>10</v>
      </c>
      <c r="K5">
        <v>-1.65</v>
      </c>
      <c r="L5">
        <v>1000</v>
      </c>
      <c r="M5">
        <v>1</v>
      </c>
      <c r="N5">
        <v>0.35</v>
      </c>
      <c r="O5">
        <v>24171</v>
      </c>
      <c r="P5">
        <v>37</v>
      </c>
      <c r="Q5">
        <v>0</v>
      </c>
      <c r="R5">
        <v>17</v>
      </c>
    </row>
    <row r="6" spans="1:18">
      <c r="A6" t="s">
        <v>1557</v>
      </c>
      <c r="B6" t="s">
        <v>53</v>
      </c>
      <c r="C6">
        <v>-1900</v>
      </c>
      <c r="D6">
        <v>19.5</v>
      </c>
      <c r="E6">
        <v>5</v>
      </c>
      <c r="F6" s="2" t="b">
        <v>0</v>
      </c>
      <c r="G6" s="2">
        <v>15000</v>
      </c>
      <c r="H6" t="b">
        <v>1</v>
      </c>
      <c r="I6">
        <v>1</v>
      </c>
      <c r="J6">
        <v>10</v>
      </c>
      <c r="K6">
        <v>-1.65</v>
      </c>
      <c r="L6">
        <v>1000</v>
      </c>
      <c r="M6">
        <v>1</v>
      </c>
      <c r="N6">
        <v>0.35</v>
      </c>
      <c r="O6">
        <v>24171</v>
      </c>
      <c r="P6">
        <v>76</v>
      </c>
      <c r="Q6">
        <v>39</v>
      </c>
      <c r="R6">
        <v>17</v>
      </c>
    </row>
    <row r="7" spans="1:18">
      <c r="A7" t="s">
        <v>1558</v>
      </c>
      <c r="B7" t="s">
        <v>53</v>
      </c>
      <c r="C7">
        <v>-1800</v>
      </c>
      <c r="D7">
        <v>19.5</v>
      </c>
      <c r="E7">
        <v>0</v>
      </c>
      <c r="F7" s="2" t="b">
        <v>0</v>
      </c>
      <c r="G7" s="2">
        <v>15000</v>
      </c>
      <c r="H7" t="b">
        <v>1</v>
      </c>
      <c r="I7">
        <v>1</v>
      </c>
      <c r="J7">
        <v>10</v>
      </c>
      <c r="K7">
        <v>-1.65</v>
      </c>
      <c r="L7">
        <v>1000</v>
      </c>
      <c r="M7">
        <v>1</v>
      </c>
      <c r="N7">
        <v>0.35</v>
      </c>
      <c r="O7">
        <v>24171</v>
      </c>
      <c r="P7">
        <v>76</v>
      </c>
      <c r="Q7">
        <v>0</v>
      </c>
      <c r="R7">
        <v>35</v>
      </c>
    </row>
    <row r="8" spans="1:18">
      <c r="A8" t="s">
        <v>1559</v>
      </c>
      <c r="B8" t="s">
        <v>53</v>
      </c>
      <c r="C8">
        <v>-1800</v>
      </c>
      <c r="D8">
        <v>19.5</v>
      </c>
      <c r="E8">
        <v>0</v>
      </c>
      <c r="F8" s="2" t="b">
        <v>0</v>
      </c>
      <c r="G8" s="2">
        <v>15000</v>
      </c>
      <c r="H8" t="b">
        <v>1</v>
      </c>
      <c r="I8">
        <v>1</v>
      </c>
      <c r="J8">
        <v>10</v>
      </c>
      <c r="K8">
        <v>-1.65</v>
      </c>
      <c r="L8">
        <v>1000</v>
      </c>
      <c r="M8">
        <v>1</v>
      </c>
      <c r="N8">
        <v>0.35</v>
      </c>
      <c r="O8">
        <v>24171</v>
      </c>
      <c r="P8">
        <v>76</v>
      </c>
      <c r="Q8">
        <v>0</v>
      </c>
      <c r="R8">
        <v>35</v>
      </c>
    </row>
    <row r="9" spans="1:18">
      <c r="A9" t="s">
        <v>1560</v>
      </c>
      <c r="B9" t="s">
        <v>53</v>
      </c>
      <c r="C9">
        <v>-1800</v>
      </c>
      <c r="D9">
        <v>19.5</v>
      </c>
      <c r="E9">
        <v>5</v>
      </c>
      <c r="F9" s="2" t="b">
        <v>0</v>
      </c>
      <c r="G9" s="2">
        <v>15000</v>
      </c>
      <c r="H9" t="b">
        <v>1</v>
      </c>
      <c r="I9">
        <v>1</v>
      </c>
      <c r="J9">
        <v>10</v>
      </c>
      <c r="K9">
        <v>-1.65</v>
      </c>
      <c r="L9">
        <v>1000</v>
      </c>
      <c r="M9">
        <v>1</v>
      </c>
      <c r="N9">
        <v>0.35</v>
      </c>
      <c r="O9">
        <v>24171</v>
      </c>
      <c r="P9">
        <v>76</v>
      </c>
      <c r="Q9">
        <v>39</v>
      </c>
      <c r="R9">
        <v>17</v>
      </c>
    </row>
    <row r="10" spans="1:18">
      <c r="A10" t="s">
        <v>1561</v>
      </c>
      <c r="B10" t="s">
        <v>53</v>
      </c>
      <c r="C10">
        <v>-1800</v>
      </c>
      <c r="D10">
        <v>19.5</v>
      </c>
      <c r="E10">
        <v>3</v>
      </c>
      <c r="F10" s="2" t="b">
        <v>0</v>
      </c>
      <c r="G10" s="2">
        <v>15000</v>
      </c>
      <c r="H10" t="b">
        <v>1</v>
      </c>
      <c r="I10">
        <v>1</v>
      </c>
      <c r="J10">
        <v>10</v>
      </c>
      <c r="K10">
        <v>-1.65</v>
      </c>
      <c r="L10">
        <v>1000</v>
      </c>
      <c r="M10">
        <v>1</v>
      </c>
      <c r="N10">
        <v>0.35</v>
      </c>
      <c r="O10">
        <v>24171</v>
      </c>
      <c r="P10">
        <v>76</v>
      </c>
      <c r="Q10">
        <v>39</v>
      </c>
      <c r="R10">
        <v>17</v>
      </c>
    </row>
    <row r="11" spans="1:18">
      <c r="A11" t="s">
        <v>1562</v>
      </c>
      <c r="B11" t="s">
        <v>53</v>
      </c>
      <c r="C11">
        <v>-1800</v>
      </c>
      <c r="D11">
        <v>19.5</v>
      </c>
      <c r="E11">
        <v>5</v>
      </c>
      <c r="F11" s="2" t="b">
        <v>0</v>
      </c>
      <c r="G11" s="2">
        <v>15000</v>
      </c>
      <c r="H11" t="b">
        <v>1</v>
      </c>
      <c r="I11">
        <v>1</v>
      </c>
      <c r="J11">
        <v>10</v>
      </c>
      <c r="K11">
        <v>-1.65</v>
      </c>
      <c r="L11">
        <v>1000</v>
      </c>
      <c r="M11">
        <v>1</v>
      </c>
      <c r="N11">
        <v>0.35</v>
      </c>
      <c r="O11">
        <v>24171</v>
      </c>
      <c r="P11">
        <v>76</v>
      </c>
      <c r="Q11">
        <v>39</v>
      </c>
      <c r="R11">
        <v>17</v>
      </c>
    </row>
    <row r="12" spans="1:18">
      <c r="A12" t="s">
        <v>1563</v>
      </c>
      <c r="B12" t="s">
        <v>67</v>
      </c>
      <c r="C12">
        <v>-1800</v>
      </c>
      <c r="D12">
        <v>19.5</v>
      </c>
      <c r="E12">
        <v>0</v>
      </c>
      <c r="F12" s="2" t="b">
        <v>0</v>
      </c>
      <c r="G12" s="2">
        <v>15000</v>
      </c>
      <c r="H12" t="b">
        <v>1</v>
      </c>
      <c r="I12">
        <v>1</v>
      </c>
      <c r="J12">
        <v>10</v>
      </c>
      <c r="K12">
        <v>-1.34</v>
      </c>
      <c r="L12">
        <v>1000</v>
      </c>
      <c r="M12">
        <v>1</v>
      </c>
      <c r="N12">
        <v>0.76666999999999996</v>
      </c>
      <c r="O12">
        <v>38802</v>
      </c>
      <c r="P12">
        <v>292</v>
      </c>
      <c r="Q12">
        <v>0</v>
      </c>
      <c r="R12">
        <v>209</v>
      </c>
    </row>
    <row r="13" spans="1:18">
      <c r="A13" t="s">
        <v>1564</v>
      </c>
      <c r="B13" t="s">
        <v>67</v>
      </c>
      <c r="C13">
        <v>-1700</v>
      </c>
      <c r="D13">
        <v>19</v>
      </c>
      <c r="E13">
        <v>0</v>
      </c>
      <c r="F13" s="2" t="b">
        <v>0</v>
      </c>
      <c r="G13" s="2">
        <v>15000</v>
      </c>
      <c r="H13" t="b">
        <v>1</v>
      </c>
      <c r="I13">
        <v>1</v>
      </c>
      <c r="J13">
        <v>10</v>
      </c>
      <c r="K13">
        <v>-1.34</v>
      </c>
      <c r="L13">
        <v>1000</v>
      </c>
      <c r="M13">
        <v>1</v>
      </c>
      <c r="N13">
        <v>0.76666999999999996</v>
      </c>
      <c r="O13">
        <v>38802</v>
      </c>
      <c r="P13">
        <v>292</v>
      </c>
      <c r="Q13">
        <v>0</v>
      </c>
      <c r="R13">
        <v>209</v>
      </c>
    </row>
    <row r="14" spans="1:18">
      <c r="A14" t="s">
        <v>1565</v>
      </c>
      <c r="B14" t="s">
        <v>67</v>
      </c>
      <c r="C14">
        <v>-1700</v>
      </c>
      <c r="D14">
        <v>19</v>
      </c>
      <c r="E14">
        <v>1</v>
      </c>
      <c r="F14" s="2" t="b">
        <v>0</v>
      </c>
      <c r="G14" s="2">
        <v>15000</v>
      </c>
      <c r="H14" t="b">
        <v>1</v>
      </c>
      <c r="I14">
        <v>1</v>
      </c>
      <c r="J14">
        <v>10</v>
      </c>
      <c r="K14">
        <v>-1.34</v>
      </c>
      <c r="L14">
        <v>1000</v>
      </c>
      <c r="M14">
        <v>1</v>
      </c>
      <c r="N14">
        <v>0.76666999999999996</v>
      </c>
      <c r="O14">
        <v>38802</v>
      </c>
      <c r="P14">
        <v>292</v>
      </c>
      <c r="Q14">
        <v>118</v>
      </c>
      <c r="R14">
        <v>150</v>
      </c>
    </row>
    <row r="15" spans="1:18">
      <c r="A15" t="s">
        <v>1566</v>
      </c>
      <c r="B15" t="s">
        <v>67</v>
      </c>
      <c r="C15">
        <v>-1700</v>
      </c>
      <c r="D15">
        <v>19</v>
      </c>
      <c r="E15">
        <v>3</v>
      </c>
      <c r="F15" s="2" t="b">
        <v>0</v>
      </c>
      <c r="G15" s="2">
        <v>15000</v>
      </c>
      <c r="H15" t="b">
        <v>1</v>
      </c>
      <c r="I15">
        <v>1</v>
      </c>
      <c r="J15">
        <v>10</v>
      </c>
      <c r="K15">
        <v>-1.34</v>
      </c>
      <c r="L15">
        <v>1000</v>
      </c>
      <c r="M15">
        <v>1</v>
      </c>
      <c r="N15">
        <v>0.76666999999999996</v>
      </c>
      <c r="O15">
        <v>38802</v>
      </c>
      <c r="P15">
        <v>292</v>
      </c>
      <c r="Q15">
        <v>131</v>
      </c>
      <c r="R15">
        <v>140</v>
      </c>
    </row>
    <row r="16" spans="1:18">
      <c r="A16" t="s">
        <v>1567</v>
      </c>
      <c r="B16" t="s">
        <v>67</v>
      </c>
      <c r="C16">
        <v>-1700</v>
      </c>
      <c r="D16">
        <v>19</v>
      </c>
      <c r="E16">
        <v>5</v>
      </c>
      <c r="F16" s="2" t="b">
        <v>0</v>
      </c>
      <c r="G16" s="2">
        <v>15000</v>
      </c>
      <c r="H16" t="b">
        <v>1</v>
      </c>
      <c r="I16">
        <v>1</v>
      </c>
      <c r="J16">
        <v>10</v>
      </c>
      <c r="K16">
        <v>-1.34</v>
      </c>
      <c r="L16">
        <v>1000</v>
      </c>
      <c r="M16">
        <v>1</v>
      </c>
      <c r="N16">
        <v>0.76666999999999996</v>
      </c>
      <c r="O16">
        <v>38802</v>
      </c>
      <c r="P16">
        <v>292</v>
      </c>
      <c r="Q16">
        <v>143</v>
      </c>
      <c r="R16">
        <v>128</v>
      </c>
    </row>
    <row r="17" spans="1:18">
      <c r="A17" t="s">
        <v>1568</v>
      </c>
      <c r="B17" t="s">
        <v>67</v>
      </c>
      <c r="C17">
        <v>-1700</v>
      </c>
      <c r="D17">
        <v>19</v>
      </c>
      <c r="E17">
        <v>7</v>
      </c>
      <c r="F17" s="2" t="b">
        <v>0</v>
      </c>
      <c r="G17" s="2">
        <v>15000</v>
      </c>
      <c r="H17" t="b">
        <v>1</v>
      </c>
      <c r="I17">
        <v>1</v>
      </c>
      <c r="J17">
        <v>10</v>
      </c>
      <c r="K17">
        <v>-1.34</v>
      </c>
      <c r="L17">
        <v>1000</v>
      </c>
      <c r="M17">
        <v>1</v>
      </c>
      <c r="N17">
        <v>0.76666999999999996</v>
      </c>
      <c r="O17">
        <v>38802</v>
      </c>
      <c r="P17">
        <v>292</v>
      </c>
      <c r="Q17">
        <v>159</v>
      </c>
      <c r="R17">
        <v>112</v>
      </c>
    </row>
    <row r="18" spans="1:18">
      <c r="A18" t="s">
        <v>1569</v>
      </c>
      <c r="B18" t="s">
        <v>67</v>
      </c>
      <c r="C18">
        <v>1700</v>
      </c>
      <c r="D18">
        <v>-19</v>
      </c>
      <c r="E18">
        <v>0</v>
      </c>
      <c r="F18" s="2" t="b">
        <v>0</v>
      </c>
      <c r="G18" s="2">
        <v>15000</v>
      </c>
      <c r="H18" t="b">
        <v>1</v>
      </c>
      <c r="I18">
        <v>1</v>
      </c>
      <c r="J18">
        <v>10</v>
      </c>
      <c r="K18">
        <v>-1.34</v>
      </c>
      <c r="L18">
        <v>1000</v>
      </c>
      <c r="M18">
        <v>1</v>
      </c>
      <c r="N18">
        <v>0.76666999999999996</v>
      </c>
      <c r="O18">
        <v>38802</v>
      </c>
      <c r="P18">
        <v>292</v>
      </c>
      <c r="Q18">
        <v>0</v>
      </c>
      <c r="R18">
        <v>209</v>
      </c>
    </row>
    <row r="19" spans="1:18">
      <c r="A19" t="s">
        <v>1570</v>
      </c>
      <c r="B19" t="s">
        <v>67</v>
      </c>
      <c r="C19">
        <v>-1700</v>
      </c>
      <c r="D19">
        <v>19</v>
      </c>
      <c r="E19">
        <v>10</v>
      </c>
      <c r="F19" s="2" t="b">
        <v>0</v>
      </c>
      <c r="G19" s="2">
        <v>15000</v>
      </c>
      <c r="H19" t="b">
        <v>1</v>
      </c>
      <c r="I19">
        <v>1</v>
      </c>
      <c r="J19">
        <v>10</v>
      </c>
      <c r="K19">
        <v>-1.34</v>
      </c>
      <c r="L19">
        <v>1000</v>
      </c>
      <c r="M19">
        <v>1</v>
      </c>
      <c r="N19">
        <v>0.76666999999999996</v>
      </c>
      <c r="O19">
        <v>38802</v>
      </c>
      <c r="P19">
        <v>292</v>
      </c>
      <c r="Q19">
        <v>187</v>
      </c>
      <c r="R19">
        <v>85</v>
      </c>
    </row>
    <row r="20" spans="1:18">
      <c r="A20" t="s">
        <v>1571</v>
      </c>
      <c r="B20" t="s">
        <v>67</v>
      </c>
      <c r="C20">
        <v>-1700</v>
      </c>
      <c r="D20">
        <v>19</v>
      </c>
      <c r="E20">
        <v>3</v>
      </c>
      <c r="F20" s="2" t="b">
        <v>0</v>
      </c>
      <c r="G20" s="2">
        <v>15000</v>
      </c>
      <c r="H20" t="b">
        <v>1</v>
      </c>
      <c r="I20">
        <v>1</v>
      </c>
      <c r="J20">
        <v>10</v>
      </c>
      <c r="K20">
        <v>-1.34</v>
      </c>
      <c r="L20">
        <v>1000</v>
      </c>
      <c r="M20">
        <v>1</v>
      </c>
      <c r="N20">
        <v>0.76666999999999996</v>
      </c>
      <c r="O20">
        <v>38802</v>
      </c>
      <c r="P20">
        <v>292</v>
      </c>
      <c r="Q20">
        <v>131</v>
      </c>
      <c r="R20">
        <v>140</v>
      </c>
    </row>
    <row r="21" spans="1:18">
      <c r="A21" t="s">
        <v>1572</v>
      </c>
      <c r="B21" t="s">
        <v>53</v>
      </c>
      <c r="C21">
        <v>-1800</v>
      </c>
      <c r="D21">
        <v>19.5</v>
      </c>
      <c r="E21">
        <v>3</v>
      </c>
      <c r="F21" s="2" t="b">
        <v>0</v>
      </c>
      <c r="G21" s="2">
        <v>15000</v>
      </c>
      <c r="H21" t="b">
        <v>1</v>
      </c>
      <c r="I21">
        <v>1</v>
      </c>
      <c r="J21">
        <v>10</v>
      </c>
      <c r="K21">
        <v>-1.65</v>
      </c>
      <c r="L21">
        <v>1000</v>
      </c>
      <c r="M21">
        <v>1</v>
      </c>
      <c r="N21">
        <v>0.35</v>
      </c>
      <c r="O21">
        <v>24171</v>
      </c>
      <c r="P21">
        <v>76</v>
      </c>
      <c r="Q21">
        <v>39</v>
      </c>
      <c r="R21">
        <v>17</v>
      </c>
    </row>
    <row r="22" spans="1:18">
      <c r="A22" t="s">
        <v>1573</v>
      </c>
      <c r="B22" t="s">
        <v>53</v>
      </c>
      <c r="C22">
        <v>0</v>
      </c>
      <c r="D22">
        <v>0</v>
      </c>
      <c r="E22">
        <v>0</v>
      </c>
      <c r="F22" s="2" t="b">
        <v>0</v>
      </c>
      <c r="G22" s="2">
        <v>15000</v>
      </c>
      <c r="H22" t="b">
        <v>1</v>
      </c>
      <c r="I22">
        <v>1</v>
      </c>
      <c r="J22">
        <v>10</v>
      </c>
      <c r="K22">
        <v>-1.65</v>
      </c>
      <c r="L22">
        <v>1000</v>
      </c>
      <c r="M22">
        <v>1</v>
      </c>
      <c r="N22">
        <v>0.35</v>
      </c>
      <c r="O22">
        <v>24171</v>
      </c>
      <c r="P22">
        <v>76</v>
      </c>
      <c r="Q22">
        <v>0</v>
      </c>
      <c r="R22">
        <v>35</v>
      </c>
    </row>
    <row r="23" spans="1:18">
      <c r="A23" t="s">
        <v>1493</v>
      </c>
      <c r="B23" t="s">
        <v>53</v>
      </c>
      <c r="C23">
        <v>-1800</v>
      </c>
      <c r="D23">
        <v>19.5</v>
      </c>
      <c r="E23">
        <v>3</v>
      </c>
      <c r="F23" s="2" t="b">
        <v>0</v>
      </c>
      <c r="G23" s="2">
        <v>15000</v>
      </c>
      <c r="H23" t="b">
        <v>1</v>
      </c>
      <c r="I23">
        <v>1</v>
      </c>
      <c r="J23">
        <v>10</v>
      </c>
      <c r="K23">
        <v>-1.65</v>
      </c>
      <c r="L23">
        <v>1000</v>
      </c>
      <c r="M23">
        <v>1</v>
      </c>
      <c r="N23">
        <v>0.35</v>
      </c>
      <c r="O23">
        <v>24171</v>
      </c>
      <c r="P23">
        <v>76</v>
      </c>
      <c r="Q23">
        <v>39</v>
      </c>
      <c r="R23">
        <v>17</v>
      </c>
    </row>
    <row r="24" spans="1:18">
      <c r="A24" t="s">
        <v>1492</v>
      </c>
      <c r="B24" t="s">
        <v>39</v>
      </c>
      <c r="C24">
        <v>-1550</v>
      </c>
      <c r="D24">
        <v>19</v>
      </c>
      <c r="E24">
        <v>3</v>
      </c>
      <c r="F24" s="2" t="b">
        <v>0</v>
      </c>
      <c r="G24" s="2">
        <v>15000</v>
      </c>
      <c r="H24" t="b">
        <v>1</v>
      </c>
      <c r="I24">
        <v>1</v>
      </c>
      <c r="J24">
        <v>10</v>
      </c>
      <c r="K24">
        <v>-0.78</v>
      </c>
      <c r="L24">
        <v>1000</v>
      </c>
      <c r="M24">
        <v>1</v>
      </c>
      <c r="N24">
        <v>1.0333300000000001</v>
      </c>
      <c r="O24">
        <v>118738</v>
      </c>
      <c r="P24">
        <v>251</v>
      </c>
      <c r="Q24">
        <v>59</v>
      </c>
      <c r="R24">
        <v>18</v>
      </c>
    </row>
    <row r="25" spans="1:18">
      <c r="A25" t="s">
        <v>1491</v>
      </c>
      <c r="B25" t="s">
        <v>25</v>
      </c>
      <c r="C25">
        <v>-1950</v>
      </c>
      <c r="D25">
        <v>17.5</v>
      </c>
      <c r="E25">
        <v>3</v>
      </c>
      <c r="F25" s="2" t="b">
        <v>0</v>
      </c>
      <c r="G25" s="2">
        <v>15000</v>
      </c>
      <c r="H25" t="b">
        <v>1</v>
      </c>
      <c r="I25">
        <v>1</v>
      </c>
      <c r="J25">
        <v>10</v>
      </c>
      <c r="K25">
        <v>-1.35</v>
      </c>
      <c r="L25">
        <v>1000</v>
      </c>
      <c r="M25">
        <v>1</v>
      </c>
      <c r="N25">
        <v>1.0833299999999999</v>
      </c>
      <c r="O25">
        <v>268280</v>
      </c>
      <c r="P25">
        <v>575</v>
      </c>
      <c r="Q25">
        <v>279</v>
      </c>
      <c r="R25">
        <v>114</v>
      </c>
    </row>
    <row r="26" spans="1:18">
      <c r="A26" t="s">
        <v>1494</v>
      </c>
      <c r="B26" t="s">
        <v>67</v>
      </c>
      <c r="C26">
        <v>-1750</v>
      </c>
      <c r="D26">
        <v>19</v>
      </c>
      <c r="E26">
        <v>3</v>
      </c>
      <c r="F26" s="2" t="b">
        <v>0</v>
      </c>
      <c r="G26" s="2">
        <v>15000</v>
      </c>
      <c r="H26" t="b">
        <v>1</v>
      </c>
      <c r="I26">
        <v>1</v>
      </c>
      <c r="J26">
        <v>10</v>
      </c>
      <c r="K26">
        <v>-1.34</v>
      </c>
      <c r="L26">
        <v>1000</v>
      </c>
      <c r="M26">
        <v>1</v>
      </c>
      <c r="N26">
        <v>0.76666999999999996</v>
      </c>
      <c r="O26">
        <v>38802</v>
      </c>
      <c r="P26">
        <v>292</v>
      </c>
      <c r="Q26">
        <v>133</v>
      </c>
      <c r="R26">
        <v>138</v>
      </c>
    </row>
    <row r="27" spans="1:18">
      <c r="A27" t="s">
        <v>1495</v>
      </c>
      <c r="B27" t="s">
        <v>81</v>
      </c>
      <c r="C27">
        <v>-2600</v>
      </c>
      <c r="D27">
        <v>17</v>
      </c>
      <c r="E27">
        <v>3</v>
      </c>
      <c r="F27" s="2" t="b">
        <v>0</v>
      </c>
      <c r="G27" s="2">
        <v>15000</v>
      </c>
      <c r="H27" t="b">
        <v>1</v>
      </c>
      <c r="I27">
        <v>1</v>
      </c>
      <c r="J27">
        <v>10</v>
      </c>
      <c r="K27">
        <v>-1.07</v>
      </c>
      <c r="L27">
        <v>1000</v>
      </c>
      <c r="M27">
        <v>1</v>
      </c>
      <c r="N27">
        <v>0.41666999999999998</v>
      </c>
      <c r="O27">
        <v>39385</v>
      </c>
      <c r="P27">
        <v>155</v>
      </c>
      <c r="Q27">
        <v>17</v>
      </c>
      <c r="R27">
        <v>40</v>
      </c>
    </row>
    <row r="28" spans="1:18">
      <c r="A28" t="s">
        <v>1496</v>
      </c>
      <c r="B28" t="s">
        <v>94</v>
      </c>
      <c r="C28">
        <v>-1700</v>
      </c>
      <c r="D28">
        <v>19</v>
      </c>
      <c r="E28">
        <v>3</v>
      </c>
      <c r="F28" s="2" t="b">
        <v>0</v>
      </c>
      <c r="G28" s="2">
        <v>15000</v>
      </c>
      <c r="H28" t="b">
        <v>1</v>
      </c>
      <c r="I28">
        <v>1</v>
      </c>
      <c r="J28">
        <v>10</v>
      </c>
      <c r="K28">
        <v>-1.1200000000000001</v>
      </c>
      <c r="L28">
        <v>1000</v>
      </c>
      <c r="M28">
        <v>1</v>
      </c>
      <c r="N28">
        <v>0.53332999999999997</v>
      </c>
      <c r="O28">
        <v>38368</v>
      </c>
      <c r="P28">
        <v>139</v>
      </c>
      <c r="Q28">
        <v>56</v>
      </c>
      <c r="R28">
        <v>58</v>
      </c>
    </row>
    <row r="29" spans="1:18">
      <c r="A29" t="s">
        <v>1498</v>
      </c>
      <c r="B29" t="s">
        <v>120</v>
      </c>
      <c r="C29">
        <v>-2000</v>
      </c>
      <c r="D29">
        <v>19</v>
      </c>
      <c r="E29">
        <v>3</v>
      </c>
      <c r="F29" s="2" t="b">
        <v>0</v>
      </c>
      <c r="G29" s="2">
        <v>15000</v>
      </c>
      <c r="H29" t="b">
        <v>1</v>
      </c>
      <c r="I29">
        <v>1</v>
      </c>
      <c r="J29">
        <v>10</v>
      </c>
      <c r="K29">
        <v>-1.25</v>
      </c>
      <c r="L29">
        <v>1000</v>
      </c>
      <c r="M29">
        <v>1</v>
      </c>
      <c r="N29">
        <v>0.43332999999999999</v>
      </c>
      <c r="O29">
        <v>38291</v>
      </c>
      <c r="P29">
        <v>89</v>
      </c>
      <c r="Q29">
        <v>30</v>
      </c>
      <c r="R29">
        <v>4</v>
      </c>
    </row>
    <row r="30" spans="1:18">
      <c r="A30" t="s">
        <v>1499</v>
      </c>
      <c r="B30" t="s">
        <v>132</v>
      </c>
      <c r="C30">
        <v>-1820</v>
      </c>
      <c r="D30">
        <v>19</v>
      </c>
      <c r="E30">
        <v>3</v>
      </c>
      <c r="F30" s="2" t="b">
        <v>0</v>
      </c>
      <c r="G30" s="2">
        <v>15000</v>
      </c>
      <c r="H30" t="b">
        <v>1</v>
      </c>
      <c r="I30">
        <v>1</v>
      </c>
      <c r="J30">
        <v>10</v>
      </c>
      <c r="K30">
        <v>-1.1399999999999999</v>
      </c>
      <c r="L30">
        <v>1000</v>
      </c>
      <c r="M30">
        <v>1</v>
      </c>
      <c r="N30">
        <v>0.35</v>
      </c>
      <c r="O30">
        <v>27043</v>
      </c>
      <c r="P30">
        <v>53</v>
      </c>
      <c r="Q30">
        <v>14</v>
      </c>
      <c r="R30">
        <v>1</v>
      </c>
    </row>
    <row r="31" spans="1:18">
      <c r="A31" t="s">
        <v>1500</v>
      </c>
      <c r="B31" t="s">
        <v>143</v>
      </c>
      <c r="C31">
        <v>-1700</v>
      </c>
      <c r="D31">
        <v>18.5</v>
      </c>
      <c r="E31">
        <v>3</v>
      </c>
      <c r="F31" s="2" t="b">
        <v>0</v>
      </c>
      <c r="G31" s="2">
        <v>15000</v>
      </c>
      <c r="H31" t="b">
        <v>1</v>
      </c>
      <c r="I31">
        <v>1</v>
      </c>
      <c r="J31">
        <v>10</v>
      </c>
      <c r="K31">
        <v>-1.33</v>
      </c>
      <c r="L31">
        <v>1000</v>
      </c>
      <c r="M31">
        <v>1</v>
      </c>
      <c r="N31">
        <v>0.65</v>
      </c>
      <c r="O31">
        <v>48756</v>
      </c>
      <c r="P31">
        <v>100</v>
      </c>
      <c r="Q31">
        <v>65</v>
      </c>
      <c r="R31">
        <v>4</v>
      </c>
    </row>
    <row r="32" spans="1:18">
      <c r="A32" t="s">
        <v>1501</v>
      </c>
      <c r="B32" t="s">
        <v>167</v>
      </c>
      <c r="C32">
        <v>-1800</v>
      </c>
      <c r="D32">
        <v>19.5</v>
      </c>
      <c r="E32">
        <v>3</v>
      </c>
      <c r="F32" s="2" t="b">
        <v>0</v>
      </c>
      <c r="G32" s="2">
        <v>15000</v>
      </c>
      <c r="H32" t="b">
        <v>1</v>
      </c>
      <c r="I32">
        <v>1</v>
      </c>
      <c r="J32">
        <v>10</v>
      </c>
      <c r="K32">
        <v>-1.5</v>
      </c>
      <c r="L32">
        <v>1000</v>
      </c>
      <c r="M32">
        <v>1</v>
      </c>
      <c r="N32">
        <v>0.58333000000000002</v>
      </c>
      <c r="O32">
        <v>33424</v>
      </c>
      <c r="P32">
        <v>198</v>
      </c>
      <c r="Q32">
        <v>65</v>
      </c>
      <c r="R32">
        <v>89</v>
      </c>
    </row>
    <row r="33" spans="1:18">
      <c r="A33" t="s">
        <v>1502</v>
      </c>
      <c r="B33" t="s">
        <v>179</v>
      </c>
      <c r="C33">
        <v>-2400</v>
      </c>
      <c r="D33">
        <v>20</v>
      </c>
      <c r="E33">
        <v>3</v>
      </c>
      <c r="F33" s="2" t="b">
        <v>0</v>
      </c>
      <c r="G33" s="2">
        <v>15000</v>
      </c>
      <c r="H33" t="b">
        <v>1</v>
      </c>
      <c r="I33">
        <v>1</v>
      </c>
      <c r="J33">
        <v>10</v>
      </c>
      <c r="K33">
        <v>-1.5</v>
      </c>
      <c r="L33">
        <v>1000</v>
      </c>
      <c r="M33">
        <v>1</v>
      </c>
      <c r="N33">
        <v>0.15</v>
      </c>
      <c r="O33">
        <v>23430</v>
      </c>
      <c r="P33">
        <v>62</v>
      </c>
      <c r="Q33">
        <v>15</v>
      </c>
      <c r="R33">
        <v>10</v>
      </c>
    </row>
    <row r="34" spans="1:18">
      <c r="A34" t="s">
        <v>1503</v>
      </c>
      <c r="B34" t="s">
        <v>191</v>
      </c>
      <c r="C34">
        <v>-2300</v>
      </c>
      <c r="D34">
        <v>18</v>
      </c>
      <c r="E34">
        <v>3</v>
      </c>
      <c r="F34" s="2" t="b">
        <v>0</v>
      </c>
      <c r="G34" s="2">
        <v>15000</v>
      </c>
      <c r="H34" t="b">
        <v>1</v>
      </c>
      <c r="I34">
        <v>1</v>
      </c>
      <c r="J34">
        <v>10</v>
      </c>
      <c r="K34">
        <v>-1.49</v>
      </c>
      <c r="L34">
        <v>1000</v>
      </c>
      <c r="M34">
        <v>1</v>
      </c>
      <c r="N34">
        <v>0.33333000000000002</v>
      </c>
      <c r="O34">
        <v>99266</v>
      </c>
      <c r="P34">
        <v>246</v>
      </c>
      <c r="Q34">
        <v>194</v>
      </c>
      <c r="R34">
        <v>19</v>
      </c>
    </row>
    <row r="35" spans="1:18">
      <c r="A35" t="s">
        <v>1497</v>
      </c>
      <c r="B35" t="s">
        <v>107</v>
      </c>
      <c r="C35">
        <v>-2300</v>
      </c>
      <c r="D35">
        <v>20</v>
      </c>
      <c r="E35">
        <v>3</v>
      </c>
      <c r="F35" s="2" t="b">
        <v>0</v>
      </c>
      <c r="G35" s="2">
        <v>15000</v>
      </c>
      <c r="H35" t="b">
        <v>1</v>
      </c>
      <c r="I35">
        <v>1</v>
      </c>
      <c r="J35">
        <v>10</v>
      </c>
      <c r="K35">
        <v>-1.5</v>
      </c>
      <c r="L35">
        <v>1000</v>
      </c>
      <c r="M35">
        <v>1</v>
      </c>
      <c r="N35">
        <v>0.55000000000000004</v>
      </c>
      <c r="O35">
        <v>106435</v>
      </c>
      <c r="P35">
        <v>271</v>
      </c>
      <c r="Q35">
        <v>87</v>
      </c>
      <c r="R35">
        <v>31</v>
      </c>
    </row>
    <row r="36" spans="1:18">
      <c r="A36" t="s">
        <v>1504</v>
      </c>
      <c r="B36" t="s">
        <v>204</v>
      </c>
      <c r="C36">
        <v>-2500</v>
      </c>
      <c r="D36">
        <v>19</v>
      </c>
      <c r="E36">
        <v>3</v>
      </c>
      <c r="F36" s="2" t="b">
        <v>0</v>
      </c>
      <c r="G36" s="2">
        <v>15000</v>
      </c>
      <c r="H36" t="b">
        <v>1</v>
      </c>
      <c r="I36">
        <v>1</v>
      </c>
      <c r="J36">
        <v>10</v>
      </c>
      <c r="K36">
        <v>-1.32</v>
      </c>
      <c r="L36">
        <v>1000</v>
      </c>
      <c r="M36">
        <v>1</v>
      </c>
      <c r="N36">
        <v>0.11667</v>
      </c>
      <c r="O36">
        <v>15376</v>
      </c>
      <c r="P36">
        <v>69</v>
      </c>
      <c r="Q36">
        <v>16</v>
      </c>
      <c r="R36">
        <v>15</v>
      </c>
    </row>
    <row r="37" spans="1:18">
      <c r="A37" t="s">
        <v>1505</v>
      </c>
      <c r="B37" t="s">
        <v>214</v>
      </c>
      <c r="C37">
        <v>-1750</v>
      </c>
      <c r="D37">
        <v>19</v>
      </c>
      <c r="E37">
        <v>3</v>
      </c>
      <c r="F37" s="2" t="b">
        <v>0</v>
      </c>
      <c r="G37" s="2">
        <v>15000</v>
      </c>
      <c r="H37" t="b">
        <v>1</v>
      </c>
      <c r="I37">
        <v>1</v>
      </c>
      <c r="J37">
        <v>10</v>
      </c>
      <c r="K37">
        <v>-1.5</v>
      </c>
      <c r="L37">
        <v>1000</v>
      </c>
      <c r="M37">
        <v>1</v>
      </c>
      <c r="N37">
        <v>0.28333000000000003</v>
      </c>
      <c r="O37">
        <v>15919</v>
      </c>
      <c r="P37">
        <v>24</v>
      </c>
      <c r="Q37">
        <v>11</v>
      </c>
      <c r="R37">
        <v>5</v>
      </c>
    </row>
    <row r="38" spans="1:18">
      <c r="A38" t="s">
        <v>1506</v>
      </c>
      <c r="B38" t="s">
        <v>226</v>
      </c>
      <c r="C38">
        <v>-1850</v>
      </c>
      <c r="D38">
        <v>20</v>
      </c>
      <c r="E38">
        <v>3</v>
      </c>
      <c r="F38" s="2" t="b">
        <v>0</v>
      </c>
      <c r="G38" s="2">
        <v>15000</v>
      </c>
      <c r="H38" t="b">
        <v>1</v>
      </c>
      <c r="I38">
        <v>1</v>
      </c>
      <c r="J38">
        <v>10</v>
      </c>
      <c r="K38">
        <v>-1.5</v>
      </c>
      <c r="L38">
        <v>1000</v>
      </c>
      <c r="M38">
        <v>1</v>
      </c>
      <c r="N38">
        <v>0.5</v>
      </c>
      <c r="O38">
        <v>17800</v>
      </c>
      <c r="P38">
        <v>89</v>
      </c>
      <c r="Q38">
        <v>32</v>
      </c>
      <c r="R38">
        <v>43</v>
      </c>
    </row>
    <row r="39" spans="1:18">
      <c r="A39" t="s">
        <v>1507</v>
      </c>
      <c r="B39" t="s">
        <v>237</v>
      </c>
      <c r="C39">
        <v>-2000</v>
      </c>
      <c r="D39">
        <v>18</v>
      </c>
      <c r="E39">
        <v>3</v>
      </c>
      <c r="F39" s="2" t="b">
        <v>0</v>
      </c>
      <c r="G39" s="2">
        <v>15000</v>
      </c>
      <c r="H39" t="b">
        <v>1</v>
      </c>
      <c r="I39">
        <v>1</v>
      </c>
      <c r="J39">
        <v>10</v>
      </c>
      <c r="K39">
        <v>-1.5</v>
      </c>
      <c r="L39">
        <v>1000</v>
      </c>
      <c r="M39">
        <v>1</v>
      </c>
      <c r="N39">
        <v>0.4</v>
      </c>
      <c r="O39">
        <v>38884</v>
      </c>
      <c r="P39">
        <v>46</v>
      </c>
      <c r="Q39">
        <v>25</v>
      </c>
      <c r="R39">
        <v>8</v>
      </c>
    </row>
    <row r="40" spans="1:18">
      <c r="A40" t="s">
        <v>1508</v>
      </c>
      <c r="B40" t="s">
        <v>250</v>
      </c>
      <c r="C40">
        <v>-2000</v>
      </c>
      <c r="D40">
        <v>20</v>
      </c>
      <c r="E40">
        <v>3</v>
      </c>
      <c r="F40" s="2" t="b">
        <v>0</v>
      </c>
      <c r="G40" s="2">
        <v>15000</v>
      </c>
      <c r="H40" t="b">
        <v>1</v>
      </c>
      <c r="I40">
        <v>1</v>
      </c>
      <c r="J40">
        <v>10</v>
      </c>
      <c r="K40">
        <v>-1.5</v>
      </c>
      <c r="L40">
        <v>1000</v>
      </c>
      <c r="M40">
        <v>1</v>
      </c>
      <c r="N40">
        <v>0.15</v>
      </c>
      <c r="O40">
        <v>12021</v>
      </c>
      <c r="P40">
        <v>20</v>
      </c>
      <c r="Q40">
        <v>5</v>
      </c>
      <c r="R40">
        <v>2</v>
      </c>
    </row>
    <row r="41" spans="1:18">
      <c r="A41" t="s">
        <v>1509</v>
      </c>
      <c r="B41" t="s">
        <v>264</v>
      </c>
      <c r="C41">
        <v>-2700</v>
      </c>
      <c r="D41">
        <v>19.5</v>
      </c>
      <c r="E41">
        <v>3</v>
      </c>
      <c r="F41" s="2" t="b">
        <v>0</v>
      </c>
      <c r="G41" s="2">
        <v>15000</v>
      </c>
      <c r="H41" t="b">
        <v>1</v>
      </c>
      <c r="I41">
        <v>1</v>
      </c>
      <c r="J41">
        <v>10</v>
      </c>
      <c r="K41">
        <v>-1.02</v>
      </c>
      <c r="L41">
        <v>1000</v>
      </c>
      <c r="M41">
        <v>1</v>
      </c>
      <c r="N41">
        <v>0.16667000000000001</v>
      </c>
      <c r="O41">
        <v>36649</v>
      </c>
      <c r="P41">
        <v>249</v>
      </c>
      <c r="Q41">
        <v>22</v>
      </c>
      <c r="R41">
        <v>158</v>
      </c>
    </row>
    <row r="42" spans="1:18">
      <c r="A42" t="s">
        <v>1510</v>
      </c>
      <c r="B42" t="s">
        <v>274</v>
      </c>
      <c r="C42">
        <v>-1700</v>
      </c>
      <c r="D42">
        <v>19.5</v>
      </c>
      <c r="E42">
        <v>3</v>
      </c>
      <c r="F42" s="2" t="b">
        <v>0</v>
      </c>
      <c r="G42" s="2">
        <v>15000</v>
      </c>
      <c r="H42" t="b">
        <v>1</v>
      </c>
      <c r="I42">
        <v>1</v>
      </c>
      <c r="J42">
        <v>10</v>
      </c>
      <c r="K42">
        <v>-1.5</v>
      </c>
      <c r="L42">
        <v>1000</v>
      </c>
      <c r="M42">
        <v>1</v>
      </c>
      <c r="N42">
        <v>0.5</v>
      </c>
      <c r="O42">
        <v>14431</v>
      </c>
      <c r="P42">
        <v>68</v>
      </c>
      <c r="Q42">
        <v>17</v>
      </c>
      <c r="R42">
        <v>41</v>
      </c>
    </row>
    <row r="43" spans="1:18">
      <c r="A43" t="s">
        <v>1511</v>
      </c>
      <c r="B43" t="s">
        <v>286</v>
      </c>
      <c r="C43">
        <v>-2300</v>
      </c>
      <c r="D43">
        <v>19</v>
      </c>
      <c r="E43">
        <v>3</v>
      </c>
      <c r="F43" s="2" t="b">
        <v>0</v>
      </c>
      <c r="G43" s="2">
        <v>15000</v>
      </c>
      <c r="H43" t="b">
        <v>1</v>
      </c>
      <c r="I43">
        <v>1</v>
      </c>
      <c r="J43">
        <v>10</v>
      </c>
      <c r="K43">
        <v>-0.78</v>
      </c>
      <c r="L43">
        <v>1000</v>
      </c>
      <c r="M43">
        <v>1</v>
      </c>
      <c r="N43">
        <v>0.11667</v>
      </c>
      <c r="O43">
        <v>10421</v>
      </c>
      <c r="P43">
        <v>30</v>
      </c>
      <c r="Q43">
        <v>2</v>
      </c>
      <c r="R43">
        <v>1</v>
      </c>
    </row>
    <row r="44" spans="1:18">
      <c r="A44" t="s">
        <v>1512</v>
      </c>
      <c r="B44" t="s">
        <v>294</v>
      </c>
      <c r="C44">
        <v>-1900</v>
      </c>
      <c r="D44">
        <v>19</v>
      </c>
      <c r="E44">
        <v>3</v>
      </c>
      <c r="F44" s="2" t="b">
        <v>0</v>
      </c>
      <c r="G44" s="2">
        <v>15000</v>
      </c>
      <c r="H44" t="b">
        <v>1</v>
      </c>
      <c r="I44">
        <v>1</v>
      </c>
      <c r="J44">
        <v>10</v>
      </c>
      <c r="K44">
        <v>-1.35</v>
      </c>
      <c r="L44">
        <v>1000</v>
      </c>
      <c r="M44">
        <v>1</v>
      </c>
      <c r="N44">
        <v>0.15</v>
      </c>
      <c r="O44">
        <v>11601</v>
      </c>
      <c r="P44">
        <v>22</v>
      </c>
      <c r="Q44">
        <v>11</v>
      </c>
      <c r="R44">
        <v>3</v>
      </c>
    </row>
    <row r="45" spans="1:18">
      <c r="A45" t="s">
        <v>1513</v>
      </c>
      <c r="B45" t="s">
        <v>305</v>
      </c>
      <c r="C45">
        <v>-2000</v>
      </c>
      <c r="D45">
        <v>20</v>
      </c>
      <c r="E45">
        <v>3</v>
      </c>
      <c r="F45" s="2" t="b">
        <v>0</v>
      </c>
      <c r="G45" s="2">
        <v>15000</v>
      </c>
      <c r="H45" t="b">
        <v>1</v>
      </c>
      <c r="I45">
        <v>1</v>
      </c>
      <c r="J45">
        <v>10</v>
      </c>
      <c r="K45">
        <v>-0.78</v>
      </c>
      <c r="L45">
        <v>1000</v>
      </c>
      <c r="M45">
        <v>1</v>
      </c>
      <c r="N45">
        <v>0.2</v>
      </c>
      <c r="O45">
        <v>22057</v>
      </c>
      <c r="P45">
        <v>77</v>
      </c>
      <c r="Q45">
        <v>11</v>
      </c>
      <c r="R45">
        <v>1</v>
      </c>
    </row>
    <row r="46" spans="1:18">
      <c r="A46" t="s">
        <v>1514</v>
      </c>
      <c r="B46" t="s">
        <v>318</v>
      </c>
      <c r="C46">
        <v>-2000</v>
      </c>
      <c r="D46">
        <v>20.5</v>
      </c>
      <c r="E46">
        <v>3</v>
      </c>
      <c r="F46" s="2" t="b">
        <v>0</v>
      </c>
      <c r="G46" s="2">
        <v>15000</v>
      </c>
      <c r="H46" t="b">
        <v>1</v>
      </c>
      <c r="I46">
        <v>1</v>
      </c>
      <c r="J46">
        <v>10</v>
      </c>
      <c r="K46">
        <v>-1.48</v>
      </c>
      <c r="L46">
        <v>1000</v>
      </c>
      <c r="M46">
        <v>1</v>
      </c>
      <c r="N46">
        <v>0.18332999999999999</v>
      </c>
      <c r="O46">
        <v>6068</v>
      </c>
      <c r="P46">
        <v>50</v>
      </c>
      <c r="Q46">
        <v>16</v>
      </c>
      <c r="R46">
        <v>28</v>
      </c>
    </row>
    <row r="47" spans="1:18">
      <c r="A47" t="s">
        <v>1515</v>
      </c>
      <c r="B47" t="s">
        <v>340</v>
      </c>
      <c r="C47">
        <v>-1900</v>
      </c>
      <c r="D47">
        <v>19.5</v>
      </c>
      <c r="E47">
        <v>3</v>
      </c>
      <c r="F47" s="2" t="b">
        <v>0</v>
      </c>
      <c r="G47" s="2">
        <v>15000</v>
      </c>
      <c r="H47" t="b">
        <v>1</v>
      </c>
      <c r="I47">
        <v>1</v>
      </c>
      <c r="J47">
        <v>10</v>
      </c>
      <c r="K47">
        <v>-1.5</v>
      </c>
      <c r="L47">
        <v>1000</v>
      </c>
      <c r="M47">
        <v>1</v>
      </c>
      <c r="N47">
        <v>0.25</v>
      </c>
      <c r="O47">
        <v>11099</v>
      </c>
      <c r="P47">
        <v>32</v>
      </c>
      <c r="Q47">
        <v>20</v>
      </c>
      <c r="R47">
        <v>1</v>
      </c>
    </row>
    <row r="48" spans="1:18">
      <c r="A48" t="s">
        <v>1516</v>
      </c>
      <c r="B48" t="s">
        <v>351</v>
      </c>
      <c r="C48">
        <v>-2000</v>
      </c>
      <c r="D48">
        <v>20</v>
      </c>
      <c r="E48">
        <v>3</v>
      </c>
      <c r="F48" s="2" t="b">
        <v>0</v>
      </c>
      <c r="G48" s="2">
        <v>15000</v>
      </c>
      <c r="H48" t="b">
        <v>1</v>
      </c>
      <c r="I48">
        <v>1</v>
      </c>
      <c r="J48">
        <v>10</v>
      </c>
      <c r="K48">
        <v>-1.47</v>
      </c>
      <c r="L48">
        <v>1000</v>
      </c>
      <c r="M48">
        <v>1</v>
      </c>
      <c r="N48">
        <v>0.2</v>
      </c>
      <c r="O48">
        <v>13488</v>
      </c>
      <c r="P48">
        <v>37</v>
      </c>
      <c r="Q48">
        <v>8</v>
      </c>
      <c r="R48">
        <v>7</v>
      </c>
    </row>
    <row r="49" spans="1:18">
      <c r="A49" t="s">
        <v>1517</v>
      </c>
      <c r="B49" t="s">
        <v>363</v>
      </c>
      <c r="C49">
        <v>-1800</v>
      </c>
      <c r="D49">
        <v>18</v>
      </c>
      <c r="E49">
        <v>3</v>
      </c>
      <c r="F49" s="2" t="b">
        <v>0</v>
      </c>
      <c r="G49" s="2">
        <v>15000</v>
      </c>
      <c r="H49" t="b">
        <v>1</v>
      </c>
      <c r="I49">
        <v>1</v>
      </c>
      <c r="J49">
        <v>10</v>
      </c>
      <c r="K49">
        <v>-1.5</v>
      </c>
      <c r="L49">
        <v>1000</v>
      </c>
      <c r="M49">
        <v>1</v>
      </c>
      <c r="N49">
        <v>0.58333000000000002</v>
      </c>
      <c r="O49">
        <v>25951</v>
      </c>
      <c r="P49">
        <v>63</v>
      </c>
      <c r="Q49">
        <v>39</v>
      </c>
      <c r="R49">
        <v>11</v>
      </c>
    </row>
    <row r="50" spans="1:18">
      <c r="A50" t="s">
        <v>1518</v>
      </c>
      <c r="B50" t="s">
        <v>375</v>
      </c>
      <c r="C50">
        <v>-2300</v>
      </c>
      <c r="D50">
        <v>20</v>
      </c>
      <c r="E50">
        <v>3</v>
      </c>
      <c r="F50" s="2" t="b">
        <v>0</v>
      </c>
      <c r="G50" s="2">
        <v>15000</v>
      </c>
      <c r="H50" t="b">
        <v>1</v>
      </c>
      <c r="I50">
        <v>1</v>
      </c>
      <c r="J50">
        <v>10</v>
      </c>
      <c r="K50">
        <v>-0.95</v>
      </c>
      <c r="L50">
        <v>1000</v>
      </c>
      <c r="M50">
        <v>1</v>
      </c>
      <c r="N50">
        <v>0.26667000000000002</v>
      </c>
      <c r="O50">
        <v>13682</v>
      </c>
      <c r="P50">
        <v>33</v>
      </c>
      <c r="Q50">
        <v>4</v>
      </c>
      <c r="R50">
        <v>19</v>
      </c>
    </row>
    <row r="51" spans="1:18">
      <c r="A51" t="s">
        <v>1519</v>
      </c>
      <c r="B51" t="s">
        <v>394</v>
      </c>
      <c r="C51">
        <v>-1800</v>
      </c>
      <c r="D51">
        <v>19</v>
      </c>
      <c r="E51">
        <v>3</v>
      </c>
      <c r="F51" s="2" t="b">
        <v>0</v>
      </c>
      <c r="G51" s="2">
        <v>15000</v>
      </c>
      <c r="H51" t="b">
        <v>1</v>
      </c>
      <c r="I51">
        <v>1</v>
      </c>
      <c r="J51">
        <v>10</v>
      </c>
      <c r="K51">
        <v>-1.1399999999999999</v>
      </c>
      <c r="L51">
        <v>1000</v>
      </c>
      <c r="M51">
        <v>1</v>
      </c>
      <c r="N51">
        <v>0.43332999999999999</v>
      </c>
      <c r="O51">
        <v>14952</v>
      </c>
      <c r="P51">
        <v>24</v>
      </c>
      <c r="Q51">
        <v>10</v>
      </c>
      <c r="R51">
        <v>1</v>
      </c>
    </row>
    <row r="52" spans="1:18">
      <c r="A52" t="s">
        <v>1520</v>
      </c>
      <c r="B52" t="s">
        <v>405</v>
      </c>
      <c r="C52">
        <v>-1800</v>
      </c>
      <c r="D52">
        <v>19</v>
      </c>
      <c r="E52">
        <v>3</v>
      </c>
      <c r="F52" s="2" t="b">
        <v>0</v>
      </c>
      <c r="G52" s="2">
        <v>15000</v>
      </c>
      <c r="H52" t="b">
        <v>1</v>
      </c>
      <c r="I52">
        <v>1</v>
      </c>
      <c r="J52">
        <v>10</v>
      </c>
      <c r="K52">
        <v>-1.0900000000000001</v>
      </c>
      <c r="L52">
        <v>1000</v>
      </c>
      <c r="M52">
        <v>1</v>
      </c>
      <c r="N52">
        <v>0.35</v>
      </c>
      <c r="O52">
        <v>20343</v>
      </c>
      <c r="P52">
        <v>74</v>
      </c>
      <c r="Q52">
        <v>21</v>
      </c>
      <c r="R52">
        <v>16</v>
      </c>
    </row>
    <row r="53" spans="1:18">
      <c r="A53" t="s">
        <v>1521</v>
      </c>
      <c r="B53" t="s">
        <v>414</v>
      </c>
      <c r="C53">
        <v>-2000</v>
      </c>
      <c r="D53">
        <v>20</v>
      </c>
      <c r="E53">
        <v>3</v>
      </c>
      <c r="F53" s="2" t="b">
        <v>0</v>
      </c>
      <c r="G53" s="2">
        <v>15000</v>
      </c>
      <c r="H53" t="b">
        <v>1</v>
      </c>
      <c r="I53">
        <v>1</v>
      </c>
      <c r="J53">
        <v>10</v>
      </c>
      <c r="K53">
        <v>-1.38</v>
      </c>
      <c r="L53">
        <v>1000</v>
      </c>
      <c r="M53">
        <v>1</v>
      </c>
      <c r="N53">
        <v>0.36667</v>
      </c>
      <c r="O53">
        <v>8864</v>
      </c>
      <c r="P53">
        <v>43</v>
      </c>
      <c r="Q53">
        <v>20</v>
      </c>
      <c r="R53">
        <v>13</v>
      </c>
    </row>
    <row r="54" spans="1:18">
      <c r="A54" t="s">
        <v>1522</v>
      </c>
      <c r="B54" t="s">
        <v>425</v>
      </c>
      <c r="C54">
        <v>-1900</v>
      </c>
      <c r="D54">
        <v>19.5</v>
      </c>
      <c r="E54">
        <v>3</v>
      </c>
      <c r="F54" s="2" t="b">
        <v>0</v>
      </c>
      <c r="G54" s="2">
        <v>15000</v>
      </c>
      <c r="H54" t="b">
        <v>1</v>
      </c>
      <c r="I54">
        <v>1</v>
      </c>
      <c r="J54">
        <v>10</v>
      </c>
      <c r="K54">
        <v>-1.27</v>
      </c>
      <c r="L54">
        <v>1000</v>
      </c>
      <c r="M54">
        <v>1</v>
      </c>
      <c r="N54">
        <v>0.61667000000000005</v>
      </c>
      <c r="O54">
        <v>18593</v>
      </c>
      <c r="P54">
        <v>72</v>
      </c>
      <c r="Q54">
        <v>22</v>
      </c>
      <c r="R54">
        <v>20</v>
      </c>
    </row>
    <row r="55" spans="1:18">
      <c r="A55" t="s">
        <v>1523</v>
      </c>
      <c r="B55" t="s">
        <v>435</v>
      </c>
      <c r="C55">
        <v>-2000</v>
      </c>
      <c r="D55">
        <v>20</v>
      </c>
      <c r="E55">
        <v>3</v>
      </c>
      <c r="F55" s="2" t="b">
        <v>0</v>
      </c>
      <c r="G55" s="2">
        <v>15000</v>
      </c>
      <c r="H55" t="b">
        <v>1</v>
      </c>
      <c r="I55">
        <v>1</v>
      </c>
      <c r="J55">
        <v>10</v>
      </c>
      <c r="K55">
        <v>-1.5</v>
      </c>
      <c r="L55">
        <v>1000</v>
      </c>
      <c r="M55">
        <v>1</v>
      </c>
      <c r="N55">
        <v>0.25</v>
      </c>
      <c r="O55">
        <v>5859</v>
      </c>
      <c r="P55">
        <v>16</v>
      </c>
      <c r="Q55">
        <v>7</v>
      </c>
      <c r="R55">
        <v>3</v>
      </c>
    </row>
    <row r="56" spans="1:18">
      <c r="A56" t="s">
        <v>1524</v>
      </c>
      <c r="B56" t="s">
        <v>444</v>
      </c>
      <c r="C56">
        <v>-2300</v>
      </c>
      <c r="D56">
        <v>22</v>
      </c>
      <c r="E56">
        <v>3</v>
      </c>
      <c r="F56" s="2" t="b">
        <v>0</v>
      </c>
      <c r="G56" s="2">
        <v>15000</v>
      </c>
      <c r="H56" t="b">
        <v>1</v>
      </c>
      <c r="I56">
        <v>1</v>
      </c>
      <c r="J56">
        <v>10</v>
      </c>
      <c r="K56">
        <v>-1.5</v>
      </c>
      <c r="L56">
        <v>1000</v>
      </c>
      <c r="M56">
        <v>1</v>
      </c>
      <c r="N56">
        <v>0.33333000000000002</v>
      </c>
      <c r="O56">
        <v>3058</v>
      </c>
      <c r="P56">
        <v>57</v>
      </c>
      <c r="Q56">
        <v>17</v>
      </c>
      <c r="R56">
        <v>25</v>
      </c>
    </row>
    <row r="57" spans="1:18">
      <c r="A57" t="s">
        <v>1525</v>
      </c>
      <c r="B57" t="s">
        <v>456</v>
      </c>
      <c r="C57">
        <v>-1900</v>
      </c>
      <c r="D57">
        <v>20</v>
      </c>
      <c r="E57">
        <v>3</v>
      </c>
      <c r="F57" s="2" t="b">
        <v>0</v>
      </c>
      <c r="G57" s="2">
        <v>15000</v>
      </c>
      <c r="H57" t="b">
        <v>1</v>
      </c>
      <c r="I57">
        <v>1</v>
      </c>
      <c r="J57">
        <v>10</v>
      </c>
      <c r="K57">
        <v>-1.1399999999999999</v>
      </c>
      <c r="L57">
        <v>1000</v>
      </c>
      <c r="M57">
        <v>1</v>
      </c>
      <c r="N57">
        <v>0.56667000000000001</v>
      </c>
      <c r="O57">
        <v>38664</v>
      </c>
      <c r="P57">
        <v>126</v>
      </c>
      <c r="Q57">
        <v>19</v>
      </c>
      <c r="R57">
        <v>15</v>
      </c>
    </row>
    <row r="58" spans="1:18">
      <c r="A58" t="s">
        <v>1526</v>
      </c>
      <c r="B58" t="s">
        <v>466</v>
      </c>
      <c r="C58">
        <v>-2200</v>
      </c>
      <c r="D58">
        <v>18</v>
      </c>
      <c r="E58">
        <v>3</v>
      </c>
      <c r="F58" s="2" t="b">
        <v>0</v>
      </c>
      <c r="G58" s="2">
        <v>15000</v>
      </c>
      <c r="H58" t="b">
        <v>1</v>
      </c>
      <c r="I58">
        <v>1</v>
      </c>
      <c r="J58">
        <v>10</v>
      </c>
      <c r="K58">
        <v>-1.24</v>
      </c>
      <c r="L58">
        <v>1000</v>
      </c>
      <c r="M58">
        <v>1</v>
      </c>
      <c r="N58">
        <v>0.58333000000000002</v>
      </c>
      <c r="O58">
        <v>48807</v>
      </c>
      <c r="P58">
        <v>212</v>
      </c>
      <c r="Q58">
        <v>29</v>
      </c>
      <c r="R58">
        <v>75</v>
      </c>
    </row>
    <row r="59" spans="1:18">
      <c r="A59" t="s">
        <v>1527</v>
      </c>
      <c r="B59" t="s">
        <v>490</v>
      </c>
      <c r="C59">
        <v>-2500</v>
      </c>
      <c r="D59">
        <v>20</v>
      </c>
      <c r="E59">
        <v>3</v>
      </c>
      <c r="F59" s="2" t="b">
        <v>0</v>
      </c>
      <c r="G59" s="2">
        <v>15000</v>
      </c>
      <c r="H59" t="b">
        <v>1</v>
      </c>
      <c r="I59">
        <v>1</v>
      </c>
      <c r="J59">
        <v>10</v>
      </c>
      <c r="K59">
        <v>-1.5</v>
      </c>
      <c r="L59">
        <v>1000</v>
      </c>
      <c r="M59">
        <v>1</v>
      </c>
      <c r="N59">
        <v>0.58333000000000002</v>
      </c>
      <c r="O59">
        <v>32509</v>
      </c>
      <c r="P59">
        <v>51</v>
      </c>
      <c r="Q59">
        <v>8</v>
      </c>
      <c r="R59">
        <v>1</v>
      </c>
    </row>
    <row r="60" spans="1:18">
      <c r="A60" t="s">
        <v>1528</v>
      </c>
      <c r="B60" t="s">
        <v>504</v>
      </c>
      <c r="C60">
        <v>-2200</v>
      </c>
      <c r="D60">
        <v>19</v>
      </c>
      <c r="E60">
        <v>3</v>
      </c>
      <c r="F60" s="2" t="b">
        <v>0</v>
      </c>
      <c r="G60" s="2">
        <v>15000</v>
      </c>
      <c r="H60" t="b">
        <v>1</v>
      </c>
      <c r="I60">
        <v>1</v>
      </c>
      <c r="J60">
        <v>10</v>
      </c>
      <c r="K60">
        <v>-1.5</v>
      </c>
      <c r="L60">
        <v>1000</v>
      </c>
      <c r="M60">
        <v>1</v>
      </c>
      <c r="N60">
        <v>0.36667</v>
      </c>
      <c r="O60">
        <v>23837</v>
      </c>
      <c r="P60">
        <v>78</v>
      </c>
      <c r="Q60">
        <v>20</v>
      </c>
      <c r="R60">
        <v>17</v>
      </c>
    </row>
    <row r="61" spans="1:18">
      <c r="A61" t="s">
        <v>1529</v>
      </c>
      <c r="B61" t="s">
        <v>514</v>
      </c>
      <c r="C61">
        <v>-1700</v>
      </c>
      <c r="D61">
        <v>20</v>
      </c>
      <c r="E61">
        <v>3</v>
      </c>
      <c r="F61" s="2" t="b">
        <v>0</v>
      </c>
      <c r="G61" s="2">
        <v>15000</v>
      </c>
      <c r="H61" t="b">
        <v>1</v>
      </c>
      <c r="I61">
        <v>1</v>
      </c>
      <c r="J61">
        <v>10</v>
      </c>
      <c r="K61">
        <v>-1.5</v>
      </c>
      <c r="L61">
        <v>1000</v>
      </c>
      <c r="M61">
        <v>1</v>
      </c>
      <c r="N61">
        <v>0.31667000000000001</v>
      </c>
      <c r="O61">
        <v>3976</v>
      </c>
      <c r="P61">
        <v>16</v>
      </c>
      <c r="Q61">
        <v>7</v>
      </c>
      <c r="R61">
        <v>6</v>
      </c>
    </row>
    <row r="62" spans="1:18">
      <c r="A62" t="s">
        <v>1530</v>
      </c>
      <c r="B62" t="s">
        <v>524</v>
      </c>
      <c r="C62">
        <v>-2000</v>
      </c>
      <c r="D62">
        <v>20</v>
      </c>
      <c r="E62">
        <v>3</v>
      </c>
      <c r="F62" s="2" t="b">
        <v>0</v>
      </c>
      <c r="G62" s="2">
        <v>15000</v>
      </c>
      <c r="H62" t="b">
        <v>1</v>
      </c>
      <c r="I62">
        <v>1</v>
      </c>
      <c r="J62">
        <v>10</v>
      </c>
      <c r="K62">
        <v>-1.41</v>
      </c>
      <c r="L62">
        <v>1000</v>
      </c>
      <c r="M62">
        <v>1</v>
      </c>
      <c r="N62">
        <v>0.23333000000000001</v>
      </c>
      <c r="O62">
        <v>15642</v>
      </c>
      <c r="P62">
        <v>56</v>
      </c>
      <c r="Q62">
        <v>11</v>
      </c>
      <c r="R62">
        <v>20</v>
      </c>
    </row>
    <row r="63" spans="1:18">
      <c r="A63" t="s">
        <v>1531</v>
      </c>
      <c r="B63" t="s">
        <v>533</v>
      </c>
      <c r="C63">
        <v>-1700</v>
      </c>
      <c r="D63">
        <v>20</v>
      </c>
      <c r="E63">
        <v>3</v>
      </c>
      <c r="F63" s="2" t="b">
        <v>0</v>
      </c>
      <c r="G63" s="2">
        <v>15000</v>
      </c>
      <c r="H63" t="b">
        <v>1</v>
      </c>
      <c r="I63">
        <v>1</v>
      </c>
      <c r="J63">
        <v>10</v>
      </c>
      <c r="K63">
        <v>-1.5</v>
      </c>
      <c r="L63">
        <v>1000</v>
      </c>
      <c r="M63">
        <v>1</v>
      </c>
      <c r="N63">
        <v>0.6</v>
      </c>
      <c r="O63">
        <v>7365</v>
      </c>
      <c r="P63">
        <v>49</v>
      </c>
      <c r="Q63">
        <v>34</v>
      </c>
      <c r="R63">
        <v>6</v>
      </c>
    </row>
    <row r="64" spans="1:18">
      <c r="A64" t="s">
        <v>1533</v>
      </c>
      <c r="B64" t="s">
        <v>563</v>
      </c>
      <c r="C64">
        <v>-2200</v>
      </c>
      <c r="D64">
        <v>22</v>
      </c>
      <c r="E64">
        <v>3</v>
      </c>
      <c r="F64" t="b">
        <v>0</v>
      </c>
      <c r="G64">
        <v>15000</v>
      </c>
      <c r="H64" t="b">
        <v>1</v>
      </c>
      <c r="I64">
        <v>1</v>
      </c>
      <c r="J64">
        <v>10</v>
      </c>
      <c r="K64">
        <v>-1.5</v>
      </c>
      <c r="L64">
        <v>1000</v>
      </c>
      <c r="M64">
        <v>1</v>
      </c>
      <c r="N64">
        <v>0.13333</v>
      </c>
      <c r="O64">
        <v>3110</v>
      </c>
      <c r="P64">
        <v>41</v>
      </c>
      <c r="Q64">
        <v>20</v>
      </c>
      <c r="R64">
        <v>16</v>
      </c>
    </row>
    <row r="65" spans="1:18">
      <c r="A65" t="s">
        <v>1534</v>
      </c>
      <c r="B65" t="s">
        <v>592</v>
      </c>
      <c r="C65">
        <v>-2100</v>
      </c>
      <c r="D65">
        <v>20</v>
      </c>
      <c r="E65">
        <v>3</v>
      </c>
      <c r="F65" t="b">
        <v>0</v>
      </c>
      <c r="G65">
        <v>15000</v>
      </c>
      <c r="H65" t="b">
        <v>1</v>
      </c>
      <c r="I65">
        <v>1</v>
      </c>
      <c r="J65">
        <v>10</v>
      </c>
      <c r="K65">
        <v>-1.35</v>
      </c>
      <c r="L65">
        <v>1000</v>
      </c>
      <c r="M65">
        <v>1</v>
      </c>
      <c r="N65">
        <v>0.23333000000000001</v>
      </c>
      <c r="O65">
        <v>17337</v>
      </c>
      <c r="P65">
        <v>35</v>
      </c>
      <c r="Q65">
        <v>6</v>
      </c>
      <c r="R65">
        <v>9</v>
      </c>
    </row>
    <row r="66" spans="1:18">
      <c r="A66" t="s">
        <v>1535</v>
      </c>
      <c r="B66" t="s">
        <v>601</v>
      </c>
      <c r="C66">
        <v>-2000</v>
      </c>
      <c r="D66">
        <v>20</v>
      </c>
      <c r="E66">
        <v>3</v>
      </c>
      <c r="F66" t="b">
        <v>0</v>
      </c>
      <c r="G66">
        <v>15000</v>
      </c>
      <c r="H66" t="b">
        <v>1</v>
      </c>
      <c r="I66">
        <v>1</v>
      </c>
      <c r="J66">
        <v>10</v>
      </c>
      <c r="K66">
        <v>-1.5</v>
      </c>
      <c r="L66">
        <v>1000</v>
      </c>
      <c r="M66">
        <v>1</v>
      </c>
      <c r="N66">
        <v>0.48332999999999998</v>
      </c>
      <c r="O66">
        <v>14646</v>
      </c>
      <c r="P66">
        <v>42</v>
      </c>
      <c r="Q66">
        <v>19</v>
      </c>
      <c r="R66">
        <v>3</v>
      </c>
    </row>
    <row r="67" spans="1:18">
      <c r="A67" t="s">
        <v>1536</v>
      </c>
      <c r="B67" t="s">
        <v>640</v>
      </c>
      <c r="C67">
        <v>-2200</v>
      </c>
      <c r="D67">
        <v>21</v>
      </c>
      <c r="E67">
        <v>3</v>
      </c>
      <c r="F67" t="b">
        <v>0</v>
      </c>
      <c r="G67">
        <v>15000</v>
      </c>
      <c r="H67" t="b">
        <v>1</v>
      </c>
      <c r="I67">
        <v>1</v>
      </c>
      <c r="J67">
        <v>10</v>
      </c>
      <c r="K67">
        <v>-1.26</v>
      </c>
      <c r="L67">
        <v>1000</v>
      </c>
      <c r="M67">
        <v>1</v>
      </c>
      <c r="N67">
        <v>0.11667</v>
      </c>
      <c r="O67">
        <v>8367</v>
      </c>
      <c r="P67">
        <v>27</v>
      </c>
      <c r="Q67">
        <v>7</v>
      </c>
      <c r="R67">
        <v>8</v>
      </c>
    </row>
    <row r="68" spans="1:18">
      <c r="A68" t="s">
        <v>1537</v>
      </c>
      <c r="B68" t="s">
        <v>665</v>
      </c>
      <c r="C68">
        <v>-3000</v>
      </c>
      <c r="D68">
        <v>20</v>
      </c>
      <c r="E68">
        <v>3</v>
      </c>
      <c r="F68" t="b">
        <v>0</v>
      </c>
      <c r="G68">
        <v>15000</v>
      </c>
      <c r="H68" t="b">
        <v>1</v>
      </c>
      <c r="I68">
        <v>1</v>
      </c>
      <c r="J68">
        <v>10</v>
      </c>
      <c r="K68">
        <v>-0.45</v>
      </c>
      <c r="L68">
        <v>1000</v>
      </c>
      <c r="M68">
        <v>1</v>
      </c>
      <c r="N68">
        <v>0.11667</v>
      </c>
      <c r="O68">
        <v>17289</v>
      </c>
      <c r="P68">
        <v>76</v>
      </c>
      <c r="Q68">
        <v>7</v>
      </c>
      <c r="R68">
        <v>5</v>
      </c>
    </row>
    <row r="69" spans="1:18">
      <c r="A69" t="s">
        <v>1538</v>
      </c>
      <c r="B69" t="s">
        <v>714</v>
      </c>
      <c r="C69">
        <v>-2400</v>
      </c>
      <c r="D69">
        <v>18</v>
      </c>
      <c r="E69">
        <v>3</v>
      </c>
      <c r="F69" t="b">
        <v>0</v>
      </c>
      <c r="G69">
        <v>15000</v>
      </c>
      <c r="H69" t="b">
        <v>1</v>
      </c>
      <c r="I69">
        <v>1</v>
      </c>
      <c r="J69">
        <v>10</v>
      </c>
      <c r="K69">
        <v>-0.7</v>
      </c>
      <c r="L69">
        <v>1000</v>
      </c>
      <c r="M69">
        <v>1</v>
      </c>
      <c r="N69">
        <v>0.2</v>
      </c>
      <c r="O69">
        <v>19801</v>
      </c>
      <c r="P69">
        <v>44</v>
      </c>
      <c r="Q69">
        <v>9</v>
      </c>
      <c r="R69">
        <v>2</v>
      </c>
    </row>
    <row r="70" spans="1:18">
      <c r="A70" t="s">
        <v>1539</v>
      </c>
      <c r="B70" t="s">
        <v>726</v>
      </c>
      <c r="C70">
        <v>-1800</v>
      </c>
      <c r="D70">
        <v>19</v>
      </c>
      <c r="E70">
        <v>3</v>
      </c>
      <c r="F70" t="b">
        <v>0</v>
      </c>
      <c r="G70">
        <v>15000</v>
      </c>
      <c r="H70" t="b">
        <v>1</v>
      </c>
      <c r="I70">
        <v>1</v>
      </c>
      <c r="J70">
        <v>10</v>
      </c>
      <c r="K70">
        <v>-0.99</v>
      </c>
      <c r="L70">
        <v>1000</v>
      </c>
      <c r="M70">
        <v>1</v>
      </c>
      <c r="N70">
        <v>0.51666999999999996</v>
      </c>
      <c r="O70">
        <v>27636</v>
      </c>
      <c r="P70">
        <v>104</v>
      </c>
      <c r="Q70">
        <v>42</v>
      </c>
      <c r="R70">
        <v>22</v>
      </c>
    </row>
    <row r="71" spans="1:18">
      <c r="A71" t="s">
        <v>1540</v>
      </c>
      <c r="B71" t="s">
        <v>752</v>
      </c>
      <c r="C71">
        <v>-2500</v>
      </c>
      <c r="D71">
        <v>20</v>
      </c>
      <c r="E71">
        <v>3</v>
      </c>
      <c r="F71" t="b">
        <v>0</v>
      </c>
      <c r="G71">
        <v>15000</v>
      </c>
      <c r="H71" t="b">
        <v>1</v>
      </c>
      <c r="I71">
        <v>1</v>
      </c>
      <c r="J71">
        <v>10</v>
      </c>
      <c r="K71">
        <v>-0.55000000000000004</v>
      </c>
      <c r="L71">
        <v>1000</v>
      </c>
      <c r="M71">
        <v>1</v>
      </c>
      <c r="N71">
        <v>0.2</v>
      </c>
      <c r="O71">
        <v>28469</v>
      </c>
      <c r="P71">
        <v>110</v>
      </c>
      <c r="Q71">
        <v>20</v>
      </c>
      <c r="R71">
        <v>7</v>
      </c>
    </row>
    <row r="72" spans="1:18">
      <c r="A72" t="s">
        <v>1542</v>
      </c>
      <c r="B72" t="s">
        <v>781</v>
      </c>
      <c r="C72">
        <v>-2400</v>
      </c>
      <c r="D72">
        <v>21.5</v>
      </c>
      <c r="E72">
        <v>3</v>
      </c>
      <c r="F72" t="b">
        <v>0</v>
      </c>
      <c r="G72">
        <v>15000</v>
      </c>
      <c r="H72" t="b">
        <v>1</v>
      </c>
      <c r="I72">
        <v>1</v>
      </c>
      <c r="J72">
        <v>10</v>
      </c>
      <c r="K72">
        <v>-1.5</v>
      </c>
      <c r="L72">
        <v>1000</v>
      </c>
      <c r="M72">
        <v>1</v>
      </c>
      <c r="N72">
        <v>0.3</v>
      </c>
      <c r="O72">
        <v>5945</v>
      </c>
      <c r="P72">
        <v>29</v>
      </c>
      <c r="Q72">
        <v>3</v>
      </c>
      <c r="R72">
        <v>15</v>
      </c>
    </row>
    <row r="73" spans="1:18">
      <c r="A73" t="s">
        <v>1543</v>
      </c>
      <c r="B73" t="s">
        <v>801</v>
      </c>
      <c r="C73">
        <v>-3000</v>
      </c>
      <c r="D73">
        <v>20</v>
      </c>
      <c r="E73">
        <v>3</v>
      </c>
      <c r="F73" t="b">
        <v>0</v>
      </c>
      <c r="G73">
        <v>15000</v>
      </c>
      <c r="H73" t="b">
        <v>1</v>
      </c>
      <c r="I73">
        <v>1</v>
      </c>
      <c r="J73">
        <v>10</v>
      </c>
      <c r="K73">
        <v>-0.53</v>
      </c>
      <c r="L73">
        <v>1000</v>
      </c>
      <c r="M73">
        <v>1</v>
      </c>
      <c r="N73">
        <v>0.16667000000000001</v>
      </c>
      <c r="O73">
        <v>29141</v>
      </c>
      <c r="P73">
        <v>186</v>
      </c>
      <c r="Q73">
        <v>16</v>
      </c>
      <c r="R73">
        <v>23</v>
      </c>
    </row>
    <row r="74" spans="1:18">
      <c r="A74" t="s">
        <v>1544</v>
      </c>
      <c r="B74" t="s">
        <v>822</v>
      </c>
      <c r="C74">
        <v>-2000</v>
      </c>
      <c r="D74">
        <v>20</v>
      </c>
      <c r="E74">
        <v>3</v>
      </c>
      <c r="F74" t="b">
        <v>0</v>
      </c>
      <c r="G74">
        <v>15000</v>
      </c>
      <c r="H74" t="b">
        <v>1</v>
      </c>
      <c r="I74">
        <v>1</v>
      </c>
      <c r="J74">
        <v>10</v>
      </c>
      <c r="K74">
        <v>-0.7</v>
      </c>
      <c r="L74">
        <v>1000</v>
      </c>
      <c r="M74">
        <v>1</v>
      </c>
      <c r="N74">
        <v>0.11667</v>
      </c>
      <c r="O74">
        <v>7325</v>
      </c>
      <c r="P74">
        <v>11</v>
      </c>
      <c r="Q74">
        <v>2</v>
      </c>
      <c r="R74">
        <v>1</v>
      </c>
    </row>
    <row r="75" spans="1:18">
      <c r="A75" t="s">
        <v>1545</v>
      </c>
      <c r="B75" t="s">
        <v>830</v>
      </c>
      <c r="C75">
        <v>-3000</v>
      </c>
      <c r="D75">
        <v>20</v>
      </c>
      <c r="E75">
        <v>3</v>
      </c>
      <c r="F75" t="b">
        <v>0</v>
      </c>
      <c r="G75">
        <v>15000</v>
      </c>
      <c r="H75" t="b">
        <v>1</v>
      </c>
      <c r="I75">
        <v>1</v>
      </c>
      <c r="J75">
        <v>10</v>
      </c>
      <c r="K75">
        <v>-1.34</v>
      </c>
      <c r="L75">
        <v>1000</v>
      </c>
      <c r="M75">
        <v>1</v>
      </c>
      <c r="N75">
        <v>0.28333000000000003</v>
      </c>
      <c r="O75">
        <v>79962</v>
      </c>
      <c r="P75">
        <v>524</v>
      </c>
      <c r="Q75">
        <v>83</v>
      </c>
      <c r="R75">
        <v>28</v>
      </c>
    </row>
    <row r="76" spans="1:18">
      <c r="A76" t="s">
        <v>1546</v>
      </c>
      <c r="B76" t="s">
        <v>872</v>
      </c>
      <c r="C76">
        <v>-1900</v>
      </c>
      <c r="D76">
        <v>19</v>
      </c>
      <c r="E76">
        <v>3</v>
      </c>
      <c r="F76" t="b">
        <v>0</v>
      </c>
      <c r="G76">
        <v>15000</v>
      </c>
      <c r="H76" t="b">
        <v>1</v>
      </c>
      <c r="I76">
        <v>1</v>
      </c>
      <c r="J76">
        <v>10</v>
      </c>
      <c r="K76">
        <v>-1.5</v>
      </c>
      <c r="L76">
        <v>1000</v>
      </c>
      <c r="M76">
        <v>1</v>
      </c>
      <c r="N76">
        <v>0.25</v>
      </c>
      <c r="O76">
        <v>28923</v>
      </c>
      <c r="P76">
        <v>55</v>
      </c>
      <c r="Q76">
        <v>23</v>
      </c>
      <c r="R76">
        <v>4</v>
      </c>
    </row>
    <row r="77" spans="1:18">
      <c r="A77" t="s">
        <v>1547</v>
      </c>
      <c r="B77" t="s">
        <v>913</v>
      </c>
      <c r="C77">
        <v>-2000</v>
      </c>
      <c r="D77">
        <v>20</v>
      </c>
      <c r="E77">
        <v>3</v>
      </c>
      <c r="F77" t="b">
        <v>0</v>
      </c>
      <c r="G77">
        <v>15000</v>
      </c>
      <c r="H77" t="b">
        <v>1</v>
      </c>
      <c r="I77">
        <v>1</v>
      </c>
      <c r="J77">
        <v>10</v>
      </c>
      <c r="K77">
        <v>-1.5</v>
      </c>
      <c r="L77">
        <v>1000</v>
      </c>
      <c r="M77">
        <v>1</v>
      </c>
      <c r="N77">
        <v>0.2</v>
      </c>
      <c r="O77">
        <v>7854</v>
      </c>
      <c r="P77">
        <v>70</v>
      </c>
      <c r="Q77">
        <v>26</v>
      </c>
      <c r="R77">
        <v>30</v>
      </c>
    </row>
    <row r="78" spans="1:18">
      <c r="A78" t="s">
        <v>1548</v>
      </c>
      <c r="B78" t="s">
        <v>946</v>
      </c>
      <c r="C78">
        <v>-2300</v>
      </c>
      <c r="D78">
        <v>20</v>
      </c>
      <c r="E78">
        <v>3</v>
      </c>
      <c r="F78" t="b">
        <v>0</v>
      </c>
      <c r="G78">
        <v>15000</v>
      </c>
      <c r="H78" t="b">
        <v>1</v>
      </c>
      <c r="I78">
        <v>1</v>
      </c>
      <c r="J78">
        <v>10</v>
      </c>
      <c r="K78">
        <v>-0.94</v>
      </c>
      <c r="L78">
        <v>1000</v>
      </c>
      <c r="M78">
        <v>1</v>
      </c>
      <c r="N78">
        <v>8.3330000000000001E-2</v>
      </c>
      <c r="O78">
        <v>8621</v>
      </c>
      <c r="P78">
        <v>38</v>
      </c>
      <c r="Q78">
        <v>5</v>
      </c>
      <c r="R78">
        <v>10</v>
      </c>
    </row>
    <row r="79" spans="1:18">
      <c r="A79" t="s">
        <v>1549</v>
      </c>
      <c r="B79" t="s">
        <v>965</v>
      </c>
      <c r="C79">
        <v>-2000</v>
      </c>
      <c r="D79">
        <v>19</v>
      </c>
      <c r="E79">
        <v>3</v>
      </c>
      <c r="F79" t="b">
        <v>0</v>
      </c>
      <c r="G79">
        <v>15000</v>
      </c>
      <c r="H79" t="b">
        <v>1</v>
      </c>
      <c r="I79">
        <v>1</v>
      </c>
      <c r="J79">
        <v>10</v>
      </c>
      <c r="K79">
        <v>-0.96</v>
      </c>
      <c r="L79">
        <v>1000</v>
      </c>
      <c r="M79">
        <v>1</v>
      </c>
      <c r="N79">
        <v>0.16667000000000001</v>
      </c>
      <c r="O79">
        <v>15451</v>
      </c>
      <c r="P79">
        <v>54</v>
      </c>
      <c r="Q79">
        <v>17</v>
      </c>
      <c r="R79">
        <v>18</v>
      </c>
    </row>
    <row r="80" spans="1:18">
      <c r="A80" t="s">
        <v>1551</v>
      </c>
      <c r="B80" t="s">
        <v>1010</v>
      </c>
      <c r="C80">
        <v>-1700</v>
      </c>
      <c r="D80">
        <v>21</v>
      </c>
      <c r="E80">
        <v>3</v>
      </c>
      <c r="F80" t="b">
        <v>0</v>
      </c>
      <c r="G80">
        <v>15000</v>
      </c>
      <c r="H80" t="b">
        <v>1</v>
      </c>
      <c r="I80">
        <v>1</v>
      </c>
      <c r="J80">
        <v>10</v>
      </c>
      <c r="K80">
        <v>-1.5</v>
      </c>
      <c r="L80">
        <v>1000</v>
      </c>
      <c r="M80">
        <v>1</v>
      </c>
      <c r="N80">
        <v>8.3330000000000001E-2</v>
      </c>
      <c r="O80">
        <v>801</v>
      </c>
      <c r="P80">
        <v>4</v>
      </c>
      <c r="Q80">
        <v>2</v>
      </c>
      <c r="R80">
        <v>1</v>
      </c>
    </row>
    <row r="81" spans="1:18">
      <c r="A81" t="s">
        <v>1552</v>
      </c>
      <c r="B81" t="s">
        <v>1155</v>
      </c>
      <c r="C81">
        <v>-4500</v>
      </c>
      <c r="D81">
        <v>20</v>
      </c>
      <c r="E81">
        <v>3</v>
      </c>
      <c r="F81" t="b">
        <v>0</v>
      </c>
      <c r="G81">
        <v>15000</v>
      </c>
      <c r="H81" t="b">
        <v>1</v>
      </c>
      <c r="I81">
        <v>1</v>
      </c>
      <c r="J81">
        <v>10</v>
      </c>
      <c r="K81">
        <v>-0.91</v>
      </c>
      <c r="L81">
        <v>1000</v>
      </c>
      <c r="M81">
        <v>1</v>
      </c>
      <c r="N81">
        <v>0.3</v>
      </c>
      <c r="O81">
        <v>75568</v>
      </c>
      <c r="P81">
        <v>1551</v>
      </c>
      <c r="Q81">
        <v>14</v>
      </c>
      <c r="R81">
        <v>32</v>
      </c>
    </row>
    <row r="82" spans="1:18">
      <c r="A82" t="s">
        <v>1532</v>
      </c>
      <c r="B82" t="s">
        <v>553</v>
      </c>
      <c r="C82">
        <v>-2100</v>
      </c>
      <c r="D82">
        <v>22</v>
      </c>
      <c r="E82">
        <v>3</v>
      </c>
      <c r="F82" t="b">
        <v>0</v>
      </c>
      <c r="G82">
        <v>15000</v>
      </c>
      <c r="H82" t="b">
        <v>1</v>
      </c>
      <c r="I82">
        <v>1</v>
      </c>
      <c r="J82">
        <v>10</v>
      </c>
      <c r="K82">
        <v>-1.5</v>
      </c>
      <c r="L82">
        <v>1000</v>
      </c>
      <c r="M82">
        <v>1</v>
      </c>
      <c r="N82">
        <v>8.3330000000000001E-2</v>
      </c>
      <c r="O82">
        <v>1041</v>
      </c>
      <c r="P82">
        <v>2</v>
      </c>
      <c r="Q82">
        <v>0</v>
      </c>
      <c r="R82">
        <v>0</v>
      </c>
    </row>
    <row r="83" spans="1:18">
      <c r="A83" t="s">
        <v>1541</v>
      </c>
      <c r="B83" t="s">
        <v>760</v>
      </c>
      <c r="C83">
        <v>-2300</v>
      </c>
      <c r="D83">
        <v>16.5</v>
      </c>
      <c r="E83">
        <v>3</v>
      </c>
      <c r="F83" t="b">
        <v>0</v>
      </c>
      <c r="G83">
        <v>15000</v>
      </c>
      <c r="H83" t="b">
        <v>1</v>
      </c>
      <c r="I83">
        <v>1</v>
      </c>
      <c r="J83">
        <v>10</v>
      </c>
      <c r="K83">
        <v>-1.5</v>
      </c>
      <c r="L83">
        <v>1000</v>
      </c>
      <c r="M83">
        <v>1</v>
      </c>
      <c r="N83">
        <v>0.58333000000000002</v>
      </c>
      <c r="O83">
        <v>65831</v>
      </c>
      <c r="P83">
        <v>168</v>
      </c>
      <c r="Q83">
        <v>139</v>
      </c>
      <c r="R83">
        <v>0</v>
      </c>
    </row>
    <row r="84" spans="1:18">
      <c r="A84" t="s">
        <v>1550</v>
      </c>
      <c r="B84" t="s">
        <v>972</v>
      </c>
      <c r="C84">
        <v>-1800</v>
      </c>
      <c r="D84">
        <v>17</v>
      </c>
      <c r="E84">
        <v>3</v>
      </c>
      <c r="F84" t="b">
        <v>0</v>
      </c>
      <c r="G84">
        <v>15000</v>
      </c>
      <c r="H84" t="b">
        <v>1</v>
      </c>
      <c r="I84">
        <v>1</v>
      </c>
      <c r="J84">
        <v>10</v>
      </c>
      <c r="K84">
        <v>-1.24</v>
      </c>
      <c r="L84">
        <v>1000</v>
      </c>
      <c r="M84">
        <v>1</v>
      </c>
      <c r="N84">
        <v>1.0833299999999999</v>
      </c>
      <c r="O84">
        <v>72233</v>
      </c>
      <c r="P84">
        <v>174</v>
      </c>
      <c r="Q84">
        <v>72</v>
      </c>
      <c r="R84">
        <v>0</v>
      </c>
    </row>
    <row r="85" spans="1:18">
      <c r="A85" t="s">
        <v>1574</v>
      </c>
      <c r="B85" t="s">
        <v>25</v>
      </c>
      <c r="C85">
        <v>-1950</v>
      </c>
      <c r="D85">
        <v>17.5</v>
      </c>
      <c r="E85">
        <v>0</v>
      </c>
      <c r="F85" t="b">
        <v>0</v>
      </c>
      <c r="G85">
        <v>15000</v>
      </c>
      <c r="H85" t="b">
        <v>1</v>
      </c>
      <c r="I85">
        <v>1</v>
      </c>
      <c r="J85">
        <v>10</v>
      </c>
      <c r="K85">
        <v>-1.35</v>
      </c>
      <c r="L85">
        <v>1000</v>
      </c>
      <c r="M85">
        <v>1</v>
      </c>
      <c r="N85">
        <v>1.0833299999999999</v>
      </c>
      <c r="O85">
        <v>268280</v>
      </c>
      <c r="P85">
        <v>575</v>
      </c>
      <c r="Q85">
        <v>0</v>
      </c>
      <c r="R85">
        <v>126</v>
      </c>
    </row>
    <row r="86" spans="1:18">
      <c r="A86" t="s">
        <v>1575</v>
      </c>
      <c r="B86" t="s">
        <v>39</v>
      </c>
      <c r="C86">
        <v>-1550</v>
      </c>
      <c r="D86">
        <v>19</v>
      </c>
      <c r="E86">
        <v>0</v>
      </c>
      <c r="F86" t="b">
        <v>0</v>
      </c>
      <c r="G86">
        <v>15000</v>
      </c>
      <c r="H86" t="b">
        <v>1</v>
      </c>
      <c r="I86">
        <v>1</v>
      </c>
      <c r="J86">
        <v>10</v>
      </c>
      <c r="K86">
        <v>-0.78</v>
      </c>
      <c r="L86">
        <v>1000</v>
      </c>
      <c r="M86">
        <v>1</v>
      </c>
      <c r="N86">
        <v>1.0333300000000001</v>
      </c>
      <c r="O86">
        <v>118738</v>
      </c>
      <c r="P86">
        <v>251</v>
      </c>
      <c r="Q86">
        <v>0</v>
      </c>
      <c r="R86">
        <v>39</v>
      </c>
    </row>
    <row r="87" spans="1:18">
      <c r="A87" t="s">
        <v>1576</v>
      </c>
      <c r="B87" t="s">
        <v>53</v>
      </c>
      <c r="C87">
        <v>-1800</v>
      </c>
      <c r="D87">
        <v>19.5</v>
      </c>
      <c r="E87">
        <v>0</v>
      </c>
      <c r="F87" t="b">
        <v>0</v>
      </c>
      <c r="G87">
        <v>15000</v>
      </c>
      <c r="H87" t="b">
        <v>1</v>
      </c>
      <c r="I87">
        <v>1</v>
      </c>
      <c r="J87">
        <v>10</v>
      </c>
      <c r="K87">
        <v>-1.5</v>
      </c>
      <c r="L87">
        <v>1000</v>
      </c>
      <c r="M87">
        <v>1</v>
      </c>
      <c r="N87">
        <v>0.35</v>
      </c>
      <c r="O87">
        <v>24171</v>
      </c>
      <c r="P87">
        <v>76</v>
      </c>
      <c r="Q87">
        <v>0</v>
      </c>
      <c r="R87">
        <v>35</v>
      </c>
    </row>
    <row r="88" spans="1:18">
      <c r="A88" t="s">
        <v>1577</v>
      </c>
      <c r="B88" t="s">
        <v>67</v>
      </c>
      <c r="C88">
        <v>-1750</v>
      </c>
      <c r="D88">
        <v>19</v>
      </c>
      <c r="E88">
        <v>0</v>
      </c>
      <c r="F88" t="b">
        <v>0</v>
      </c>
      <c r="G88">
        <v>15000</v>
      </c>
      <c r="H88" t="b">
        <v>1</v>
      </c>
      <c r="I88">
        <v>1</v>
      </c>
      <c r="J88">
        <v>10</v>
      </c>
      <c r="K88">
        <v>-1.34</v>
      </c>
      <c r="L88">
        <v>1000</v>
      </c>
      <c r="M88">
        <v>1</v>
      </c>
      <c r="N88">
        <v>0.76666999999999996</v>
      </c>
      <c r="O88">
        <v>38802</v>
      </c>
      <c r="P88">
        <v>292</v>
      </c>
      <c r="Q88">
        <v>0</v>
      </c>
      <c r="R88">
        <v>209</v>
      </c>
    </row>
    <row r="89" spans="1:18">
      <c r="A89" t="s">
        <v>1578</v>
      </c>
      <c r="B89" t="s">
        <v>81</v>
      </c>
      <c r="C89">
        <v>-2600</v>
      </c>
      <c r="D89">
        <v>17</v>
      </c>
      <c r="E89">
        <v>0</v>
      </c>
      <c r="F89" t="b">
        <v>0</v>
      </c>
      <c r="G89">
        <v>15000</v>
      </c>
      <c r="H89" t="b">
        <v>1</v>
      </c>
      <c r="I89">
        <v>1</v>
      </c>
      <c r="J89">
        <v>10</v>
      </c>
      <c r="K89">
        <v>-1.07</v>
      </c>
      <c r="L89">
        <v>1000</v>
      </c>
      <c r="M89">
        <v>1</v>
      </c>
      <c r="N89">
        <v>0.41666999999999998</v>
      </c>
      <c r="O89">
        <v>39385</v>
      </c>
      <c r="P89">
        <v>155</v>
      </c>
      <c r="Q89">
        <v>0</v>
      </c>
      <c r="R89">
        <v>41</v>
      </c>
    </row>
    <row r="90" spans="1:18">
      <c r="A90" t="s">
        <v>1579</v>
      </c>
      <c r="B90" t="s">
        <v>94</v>
      </c>
      <c r="C90">
        <v>-1700</v>
      </c>
      <c r="D90">
        <v>19</v>
      </c>
      <c r="E90">
        <v>0</v>
      </c>
      <c r="F90" t="b">
        <v>0</v>
      </c>
      <c r="G90">
        <v>15000</v>
      </c>
      <c r="H90" t="b">
        <v>1</v>
      </c>
      <c r="I90">
        <v>1</v>
      </c>
      <c r="J90">
        <v>10</v>
      </c>
      <c r="K90">
        <v>-1.1200000000000001</v>
      </c>
      <c r="L90">
        <v>1000</v>
      </c>
      <c r="M90">
        <v>1</v>
      </c>
      <c r="N90">
        <v>0.53332999999999997</v>
      </c>
      <c r="O90">
        <v>38368</v>
      </c>
      <c r="P90">
        <v>139</v>
      </c>
      <c r="Q90">
        <v>0</v>
      </c>
      <c r="R90">
        <v>103</v>
      </c>
    </row>
    <row r="91" spans="1:18">
      <c r="A91" t="s">
        <v>1580</v>
      </c>
      <c r="B91" t="s">
        <v>107</v>
      </c>
      <c r="C91">
        <v>-2300</v>
      </c>
      <c r="D91">
        <v>20</v>
      </c>
      <c r="E91">
        <v>0</v>
      </c>
      <c r="F91" t="b">
        <v>0</v>
      </c>
      <c r="G91">
        <v>15000</v>
      </c>
      <c r="H91" t="b">
        <v>1</v>
      </c>
      <c r="I91">
        <v>1</v>
      </c>
      <c r="J91">
        <v>10</v>
      </c>
      <c r="K91">
        <v>-1.5</v>
      </c>
      <c r="L91">
        <v>1000</v>
      </c>
      <c r="M91">
        <v>1</v>
      </c>
      <c r="N91">
        <v>0.55000000000000004</v>
      </c>
      <c r="O91">
        <v>106435</v>
      </c>
      <c r="P91">
        <v>271</v>
      </c>
      <c r="Q91">
        <v>0</v>
      </c>
      <c r="R91">
        <v>40</v>
      </c>
    </row>
    <row r="92" spans="1:18">
      <c r="A92" t="s">
        <v>1581</v>
      </c>
      <c r="B92" t="s">
        <v>120</v>
      </c>
      <c r="C92">
        <v>-2000</v>
      </c>
      <c r="D92">
        <v>19</v>
      </c>
      <c r="E92">
        <v>0</v>
      </c>
      <c r="F92" t="b">
        <v>0</v>
      </c>
      <c r="G92">
        <v>15000</v>
      </c>
      <c r="H92" t="b">
        <v>1</v>
      </c>
      <c r="I92">
        <v>1</v>
      </c>
      <c r="J92">
        <v>10</v>
      </c>
      <c r="K92">
        <v>-1.25</v>
      </c>
      <c r="L92">
        <v>1000</v>
      </c>
      <c r="M92">
        <v>1</v>
      </c>
      <c r="N92">
        <v>0.43332999999999999</v>
      </c>
      <c r="O92">
        <v>38291</v>
      </c>
      <c r="P92">
        <v>89</v>
      </c>
      <c r="Q92">
        <v>0</v>
      </c>
      <c r="R92">
        <v>5</v>
      </c>
    </row>
    <row r="93" spans="1:18">
      <c r="A93" t="s">
        <v>1582</v>
      </c>
      <c r="B93" t="s">
        <v>132</v>
      </c>
      <c r="C93">
        <v>-1820</v>
      </c>
      <c r="D93">
        <v>19</v>
      </c>
      <c r="E93">
        <v>0</v>
      </c>
      <c r="F93" t="b">
        <v>0</v>
      </c>
      <c r="G93">
        <v>15000</v>
      </c>
      <c r="H93" t="b">
        <v>1</v>
      </c>
      <c r="I93">
        <v>1</v>
      </c>
      <c r="J93">
        <v>10</v>
      </c>
      <c r="K93">
        <v>-1.1399999999999999</v>
      </c>
      <c r="L93">
        <v>1000</v>
      </c>
      <c r="M93">
        <v>1</v>
      </c>
      <c r="N93">
        <v>0.35</v>
      </c>
      <c r="O93">
        <v>27043</v>
      </c>
      <c r="P93">
        <v>53</v>
      </c>
      <c r="Q93">
        <v>0</v>
      </c>
      <c r="R93">
        <v>2</v>
      </c>
    </row>
    <row r="94" spans="1:18">
      <c r="A94" t="s">
        <v>1583</v>
      </c>
      <c r="B94" t="s">
        <v>143</v>
      </c>
      <c r="C94">
        <v>-1700</v>
      </c>
      <c r="D94">
        <v>18.5</v>
      </c>
      <c r="E94">
        <v>0</v>
      </c>
      <c r="F94" t="b">
        <v>0</v>
      </c>
      <c r="G94">
        <v>15000</v>
      </c>
      <c r="H94" t="b">
        <v>1</v>
      </c>
      <c r="I94">
        <v>1</v>
      </c>
      <c r="J94">
        <v>10</v>
      </c>
      <c r="K94">
        <v>-1.33</v>
      </c>
      <c r="L94">
        <v>1000</v>
      </c>
      <c r="M94">
        <v>1</v>
      </c>
      <c r="N94">
        <v>0.65</v>
      </c>
      <c r="O94">
        <v>48756</v>
      </c>
      <c r="P94">
        <v>100</v>
      </c>
      <c r="Q94">
        <v>0</v>
      </c>
      <c r="R94">
        <v>15</v>
      </c>
    </row>
    <row r="95" spans="1:18">
      <c r="A95" t="s">
        <v>1584</v>
      </c>
      <c r="B95" t="s">
        <v>167</v>
      </c>
      <c r="C95">
        <v>-1800</v>
      </c>
      <c r="D95">
        <v>19.5</v>
      </c>
      <c r="E95">
        <v>0</v>
      </c>
      <c r="F95" t="b">
        <v>0</v>
      </c>
      <c r="G95">
        <v>15000</v>
      </c>
      <c r="H95" t="b">
        <v>1</v>
      </c>
      <c r="I95">
        <v>1</v>
      </c>
      <c r="J95">
        <v>10</v>
      </c>
      <c r="K95">
        <v>-1.5</v>
      </c>
      <c r="L95">
        <v>1000</v>
      </c>
      <c r="M95">
        <v>1</v>
      </c>
      <c r="N95">
        <v>0.58333000000000002</v>
      </c>
      <c r="O95">
        <v>33424</v>
      </c>
      <c r="P95">
        <v>198</v>
      </c>
      <c r="Q95">
        <v>0</v>
      </c>
      <c r="R95">
        <v>115</v>
      </c>
    </row>
    <row r="96" spans="1:18">
      <c r="A96" t="s">
        <v>1585</v>
      </c>
      <c r="B96" t="s">
        <v>179</v>
      </c>
      <c r="C96">
        <v>-2400</v>
      </c>
      <c r="D96">
        <v>20</v>
      </c>
      <c r="E96">
        <v>0</v>
      </c>
      <c r="F96" t="b">
        <v>0</v>
      </c>
      <c r="G96">
        <v>15000</v>
      </c>
      <c r="H96" t="b">
        <v>1</v>
      </c>
      <c r="I96">
        <v>1</v>
      </c>
      <c r="J96">
        <v>10</v>
      </c>
      <c r="K96">
        <v>-1.5</v>
      </c>
      <c r="L96">
        <v>1000</v>
      </c>
      <c r="M96">
        <v>1</v>
      </c>
      <c r="N96">
        <v>0.15</v>
      </c>
      <c r="O96">
        <v>23430</v>
      </c>
      <c r="P96">
        <v>62</v>
      </c>
      <c r="Q96">
        <v>0</v>
      </c>
      <c r="R96">
        <v>13</v>
      </c>
    </row>
    <row r="97" spans="1:18">
      <c r="A97" t="s">
        <v>1586</v>
      </c>
      <c r="B97" t="s">
        <v>191</v>
      </c>
      <c r="C97">
        <v>-2300</v>
      </c>
      <c r="D97">
        <v>18</v>
      </c>
      <c r="E97">
        <v>0</v>
      </c>
      <c r="F97" t="b">
        <v>0</v>
      </c>
      <c r="G97">
        <v>15000</v>
      </c>
      <c r="H97" t="b">
        <v>1</v>
      </c>
      <c r="I97">
        <v>1</v>
      </c>
      <c r="J97">
        <v>10</v>
      </c>
      <c r="K97">
        <v>-1.49</v>
      </c>
      <c r="L97">
        <v>1000</v>
      </c>
      <c r="M97">
        <v>1</v>
      </c>
      <c r="N97">
        <v>0.33333000000000002</v>
      </c>
      <c r="O97">
        <v>99266</v>
      </c>
      <c r="P97">
        <v>246</v>
      </c>
      <c r="Q97">
        <v>0</v>
      </c>
      <c r="R97">
        <v>29</v>
      </c>
    </row>
    <row r="98" spans="1:18">
      <c r="A98" t="s">
        <v>1587</v>
      </c>
      <c r="B98" t="s">
        <v>204</v>
      </c>
      <c r="C98">
        <v>-2500</v>
      </c>
      <c r="D98">
        <v>19</v>
      </c>
      <c r="E98">
        <v>0</v>
      </c>
      <c r="F98" t="b">
        <v>0</v>
      </c>
      <c r="G98">
        <v>15000</v>
      </c>
      <c r="H98" t="b">
        <v>1</v>
      </c>
      <c r="I98">
        <v>1</v>
      </c>
      <c r="J98">
        <v>10</v>
      </c>
      <c r="K98">
        <v>-1.32</v>
      </c>
      <c r="L98">
        <v>1000</v>
      </c>
      <c r="M98">
        <v>1</v>
      </c>
      <c r="N98">
        <v>0.11667</v>
      </c>
      <c r="O98">
        <v>15376</v>
      </c>
      <c r="P98">
        <v>69</v>
      </c>
      <c r="Q98">
        <v>0</v>
      </c>
      <c r="R98">
        <v>15</v>
      </c>
    </row>
    <row r="99" spans="1:18">
      <c r="A99" t="s">
        <v>1588</v>
      </c>
      <c r="B99" t="s">
        <v>214</v>
      </c>
      <c r="C99">
        <v>-1750</v>
      </c>
      <c r="D99">
        <v>19</v>
      </c>
      <c r="E99">
        <v>0</v>
      </c>
      <c r="F99" t="b">
        <v>0</v>
      </c>
      <c r="G99">
        <v>15000</v>
      </c>
      <c r="H99" t="b">
        <v>1</v>
      </c>
      <c r="I99">
        <v>1</v>
      </c>
      <c r="J99">
        <v>10</v>
      </c>
      <c r="K99">
        <v>-1.5</v>
      </c>
      <c r="L99">
        <v>1000</v>
      </c>
      <c r="M99">
        <v>1</v>
      </c>
      <c r="N99">
        <v>0.28333000000000003</v>
      </c>
      <c r="O99">
        <v>15919</v>
      </c>
      <c r="P99">
        <v>24</v>
      </c>
      <c r="Q99">
        <v>0</v>
      </c>
      <c r="R99">
        <v>8</v>
      </c>
    </row>
    <row r="100" spans="1:18">
      <c r="A100" t="s">
        <v>1589</v>
      </c>
      <c r="B100" t="s">
        <v>226</v>
      </c>
      <c r="C100">
        <v>-1850</v>
      </c>
      <c r="D100">
        <v>20</v>
      </c>
      <c r="E100">
        <v>0</v>
      </c>
      <c r="F100" t="b">
        <v>0</v>
      </c>
      <c r="G100">
        <v>15000</v>
      </c>
      <c r="H100" t="b">
        <v>1</v>
      </c>
      <c r="I100">
        <v>1</v>
      </c>
      <c r="J100">
        <v>10</v>
      </c>
      <c r="K100">
        <v>-1.5</v>
      </c>
      <c r="L100">
        <v>1000</v>
      </c>
      <c r="M100">
        <v>1</v>
      </c>
      <c r="N100">
        <v>0.5</v>
      </c>
      <c r="O100">
        <v>17800</v>
      </c>
      <c r="P100">
        <v>89</v>
      </c>
      <c r="Q100">
        <v>0</v>
      </c>
      <c r="R100">
        <v>54</v>
      </c>
    </row>
    <row r="101" spans="1:18">
      <c r="A101" t="s">
        <v>1590</v>
      </c>
      <c r="B101" t="s">
        <v>237</v>
      </c>
      <c r="C101">
        <v>-2000</v>
      </c>
      <c r="D101">
        <v>18</v>
      </c>
      <c r="E101">
        <v>0</v>
      </c>
      <c r="F101" t="b">
        <v>0</v>
      </c>
      <c r="G101">
        <v>15000</v>
      </c>
      <c r="H101" t="b">
        <v>1</v>
      </c>
      <c r="I101">
        <v>1</v>
      </c>
      <c r="J101">
        <v>10</v>
      </c>
      <c r="K101">
        <v>-1.5</v>
      </c>
      <c r="L101">
        <v>1000</v>
      </c>
      <c r="M101">
        <v>1</v>
      </c>
      <c r="N101">
        <v>0.4</v>
      </c>
      <c r="O101">
        <v>38884</v>
      </c>
      <c r="P101">
        <v>46</v>
      </c>
      <c r="Q101">
        <v>0</v>
      </c>
      <c r="R101">
        <v>14</v>
      </c>
    </row>
    <row r="102" spans="1:18">
      <c r="A102" t="s">
        <v>1591</v>
      </c>
      <c r="B102" t="s">
        <v>250</v>
      </c>
      <c r="C102">
        <v>-2000</v>
      </c>
      <c r="D102">
        <v>20</v>
      </c>
      <c r="E102">
        <v>0</v>
      </c>
      <c r="F102" t="b">
        <v>0</v>
      </c>
      <c r="G102">
        <v>15000</v>
      </c>
      <c r="H102" t="b">
        <v>1</v>
      </c>
      <c r="I102">
        <v>1</v>
      </c>
      <c r="J102">
        <v>10</v>
      </c>
      <c r="K102">
        <v>-1.5</v>
      </c>
      <c r="L102">
        <v>1000</v>
      </c>
      <c r="M102">
        <v>1</v>
      </c>
      <c r="N102">
        <v>0.15</v>
      </c>
      <c r="O102">
        <v>12021</v>
      </c>
      <c r="P102">
        <v>20</v>
      </c>
      <c r="Q102">
        <v>0</v>
      </c>
      <c r="R102">
        <v>4</v>
      </c>
    </row>
    <row r="103" spans="1:18">
      <c r="A103" t="s">
        <v>1592</v>
      </c>
      <c r="B103" t="s">
        <v>264</v>
      </c>
      <c r="C103">
        <v>-2700</v>
      </c>
      <c r="D103">
        <v>19.5</v>
      </c>
      <c r="E103">
        <v>0</v>
      </c>
      <c r="F103" t="b">
        <v>0</v>
      </c>
      <c r="G103">
        <v>15000</v>
      </c>
      <c r="H103" t="b">
        <v>1</v>
      </c>
      <c r="I103">
        <v>1</v>
      </c>
      <c r="J103">
        <v>10</v>
      </c>
      <c r="K103">
        <v>-1.02</v>
      </c>
      <c r="L103">
        <v>1000</v>
      </c>
      <c r="M103">
        <v>1</v>
      </c>
      <c r="N103">
        <v>0.16667000000000001</v>
      </c>
      <c r="O103">
        <v>36649</v>
      </c>
      <c r="P103">
        <v>249</v>
      </c>
      <c r="Q103">
        <v>0</v>
      </c>
      <c r="R103">
        <v>168</v>
      </c>
    </row>
    <row r="104" spans="1:18">
      <c r="A104" t="s">
        <v>1593</v>
      </c>
      <c r="B104" t="s">
        <v>274</v>
      </c>
      <c r="C104">
        <v>-1700</v>
      </c>
      <c r="D104">
        <v>19.5</v>
      </c>
      <c r="E104">
        <v>0</v>
      </c>
      <c r="F104" t="b">
        <v>0</v>
      </c>
      <c r="G104">
        <v>15000</v>
      </c>
      <c r="H104" t="b">
        <v>1</v>
      </c>
      <c r="I104">
        <v>1</v>
      </c>
      <c r="J104">
        <v>10</v>
      </c>
      <c r="K104">
        <v>-1.5</v>
      </c>
      <c r="L104">
        <v>1000</v>
      </c>
      <c r="M104">
        <v>1</v>
      </c>
      <c r="N104">
        <v>0.5</v>
      </c>
      <c r="O104">
        <v>14431</v>
      </c>
      <c r="P104">
        <v>68</v>
      </c>
      <c r="Q104">
        <v>0</v>
      </c>
      <c r="R104">
        <v>44</v>
      </c>
    </row>
    <row r="105" spans="1:18">
      <c r="A105" t="s">
        <v>1594</v>
      </c>
      <c r="B105" t="s">
        <v>286</v>
      </c>
      <c r="C105">
        <v>-2300</v>
      </c>
      <c r="D105">
        <v>19</v>
      </c>
      <c r="E105">
        <v>0</v>
      </c>
      <c r="F105" t="b">
        <v>0</v>
      </c>
      <c r="G105">
        <v>15000</v>
      </c>
      <c r="H105" t="b">
        <v>1</v>
      </c>
      <c r="I105">
        <v>1</v>
      </c>
      <c r="J105">
        <v>10</v>
      </c>
      <c r="K105">
        <v>-0.78</v>
      </c>
      <c r="L105">
        <v>1000</v>
      </c>
      <c r="M105">
        <v>1</v>
      </c>
      <c r="N105">
        <v>0.11667</v>
      </c>
      <c r="O105">
        <v>10421</v>
      </c>
      <c r="P105">
        <v>30</v>
      </c>
      <c r="Q105">
        <v>0</v>
      </c>
      <c r="R105">
        <v>1</v>
      </c>
    </row>
    <row r="106" spans="1:18">
      <c r="A106" t="s">
        <v>1595</v>
      </c>
      <c r="B106" t="s">
        <v>294</v>
      </c>
      <c r="C106">
        <v>-1900</v>
      </c>
      <c r="D106">
        <v>19</v>
      </c>
      <c r="E106">
        <v>0</v>
      </c>
      <c r="F106" t="b">
        <v>0</v>
      </c>
      <c r="G106">
        <v>15000</v>
      </c>
      <c r="H106" t="b">
        <v>1</v>
      </c>
      <c r="I106">
        <v>1</v>
      </c>
      <c r="J106">
        <v>10</v>
      </c>
      <c r="K106">
        <v>-1.35</v>
      </c>
      <c r="L106">
        <v>1000</v>
      </c>
      <c r="M106">
        <v>1</v>
      </c>
      <c r="N106">
        <v>0.15</v>
      </c>
      <c r="O106">
        <v>11601</v>
      </c>
      <c r="P106">
        <v>22</v>
      </c>
      <c r="Q106">
        <v>0</v>
      </c>
      <c r="R106">
        <v>5</v>
      </c>
    </row>
    <row r="107" spans="1:18">
      <c r="A107" t="s">
        <v>1596</v>
      </c>
      <c r="B107" t="s">
        <v>305</v>
      </c>
      <c r="C107">
        <v>-2000</v>
      </c>
      <c r="D107">
        <v>20</v>
      </c>
      <c r="E107">
        <v>0</v>
      </c>
      <c r="F107" t="b">
        <v>0</v>
      </c>
      <c r="G107">
        <v>15000</v>
      </c>
      <c r="H107" t="b">
        <v>1</v>
      </c>
      <c r="I107">
        <v>1</v>
      </c>
      <c r="J107">
        <v>10</v>
      </c>
      <c r="K107">
        <v>-0.78</v>
      </c>
      <c r="L107">
        <v>1000</v>
      </c>
      <c r="M107">
        <v>1</v>
      </c>
      <c r="N107">
        <v>0.2</v>
      </c>
      <c r="O107">
        <v>22057</v>
      </c>
      <c r="P107">
        <v>77</v>
      </c>
      <c r="Q107">
        <v>0</v>
      </c>
      <c r="R107">
        <v>1</v>
      </c>
    </row>
    <row r="108" spans="1:18">
      <c r="A108" t="s">
        <v>1597</v>
      </c>
      <c r="B108" t="s">
        <v>318</v>
      </c>
      <c r="C108">
        <v>-2000</v>
      </c>
      <c r="D108">
        <v>20.5</v>
      </c>
      <c r="E108">
        <v>0</v>
      </c>
      <c r="F108" t="b">
        <v>0</v>
      </c>
      <c r="G108">
        <v>15000</v>
      </c>
      <c r="H108" t="b">
        <v>1</v>
      </c>
      <c r="I108">
        <v>1</v>
      </c>
      <c r="J108">
        <v>10</v>
      </c>
      <c r="K108">
        <v>-1.48</v>
      </c>
      <c r="L108">
        <v>1000</v>
      </c>
      <c r="M108">
        <v>1</v>
      </c>
      <c r="N108">
        <v>0.18332999999999999</v>
      </c>
      <c r="O108">
        <v>6068</v>
      </c>
      <c r="P108">
        <v>50</v>
      </c>
      <c r="Q108">
        <v>0</v>
      </c>
      <c r="R108">
        <v>43</v>
      </c>
    </row>
    <row r="109" spans="1:18">
      <c r="A109" t="s">
        <v>1598</v>
      </c>
      <c r="B109" t="s">
        <v>340</v>
      </c>
      <c r="C109">
        <v>-1900</v>
      </c>
      <c r="D109">
        <v>19.5</v>
      </c>
      <c r="E109">
        <v>0</v>
      </c>
      <c r="F109" t="b">
        <v>0</v>
      </c>
      <c r="G109">
        <v>15000</v>
      </c>
      <c r="H109" t="b">
        <v>1</v>
      </c>
      <c r="I109">
        <v>1</v>
      </c>
      <c r="J109">
        <v>10</v>
      </c>
      <c r="K109">
        <v>-1.5</v>
      </c>
      <c r="L109">
        <v>1000</v>
      </c>
      <c r="M109">
        <v>1</v>
      </c>
      <c r="N109">
        <v>0.25</v>
      </c>
      <c r="O109">
        <v>11099</v>
      </c>
      <c r="P109">
        <v>32</v>
      </c>
      <c r="Q109">
        <v>0</v>
      </c>
      <c r="R109">
        <v>9</v>
      </c>
    </row>
    <row r="110" spans="1:18">
      <c r="A110" t="s">
        <v>1599</v>
      </c>
      <c r="B110" t="s">
        <v>351</v>
      </c>
      <c r="C110">
        <v>-2000</v>
      </c>
      <c r="D110">
        <v>20</v>
      </c>
      <c r="E110">
        <v>0</v>
      </c>
      <c r="F110" t="b">
        <v>0</v>
      </c>
      <c r="G110">
        <v>15000</v>
      </c>
      <c r="H110" t="b">
        <v>1</v>
      </c>
      <c r="I110">
        <v>1</v>
      </c>
      <c r="J110">
        <v>10</v>
      </c>
      <c r="K110">
        <v>-1.47</v>
      </c>
      <c r="L110">
        <v>1000</v>
      </c>
      <c r="M110">
        <v>1</v>
      </c>
      <c r="N110">
        <v>0.2</v>
      </c>
      <c r="O110">
        <v>13488</v>
      </c>
      <c r="P110">
        <v>37</v>
      </c>
      <c r="Q110">
        <v>0</v>
      </c>
      <c r="R110">
        <v>9</v>
      </c>
    </row>
    <row r="111" spans="1:18">
      <c r="A111" t="s">
        <v>1600</v>
      </c>
      <c r="B111" t="s">
        <v>363</v>
      </c>
      <c r="C111">
        <v>-1800</v>
      </c>
      <c r="D111">
        <v>18</v>
      </c>
      <c r="E111">
        <v>0</v>
      </c>
      <c r="F111" t="b">
        <v>0</v>
      </c>
      <c r="G111">
        <v>15000</v>
      </c>
      <c r="H111" t="b">
        <v>1</v>
      </c>
      <c r="I111">
        <v>1</v>
      </c>
      <c r="J111">
        <v>10</v>
      </c>
      <c r="K111">
        <v>-1.5</v>
      </c>
      <c r="L111">
        <v>1000</v>
      </c>
      <c r="M111">
        <v>1</v>
      </c>
      <c r="N111">
        <v>0.58333000000000002</v>
      </c>
      <c r="O111">
        <v>25951</v>
      </c>
      <c r="P111">
        <v>63</v>
      </c>
      <c r="Q111">
        <v>0</v>
      </c>
      <c r="R111">
        <v>19</v>
      </c>
    </row>
    <row r="112" spans="1:18">
      <c r="A112" t="s">
        <v>1601</v>
      </c>
      <c r="B112" t="s">
        <v>375</v>
      </c>
      <c r="C112">
        <v>-2300</v>
      </c>
      <c r="D112">
        <v>20</v>
      </c>
      <c r="E112">
        <v>0</v>
      </c>
      <c r="F112" t="b">
        <v>0</v>
      </c>
      <c r="G112">
        <v>15000</v>
      </c>
      <c r="H112" t="b">
        <v>1</v>
      </c>
      <c r="I112">
        <v>1</v>
      </c>
      <c r="J112">
        <v>10</v>
      </c>
      <c r="K112">
        <v>-0.95</v>
      </c>
      <c r="L112">
        <v>1000</v>
      </c>
      <c r="M112">
        <v>1</v>
      </c>
      <c r="N112">
        <v>0.26667000000000002</v>
      </c>
      <c r="O112">
        <v>13682</v>
      </c>
      <c r="P112">
        <v>33</v>
      </c>
      <c r="Q112">
        <v>0</v>
      </c>
      <c r="R112">
        <v>23</v>
      </c>
    </row>
    <row r="113" spans="1:18">
      <c r="A113" t="s">
        <v>1602</v>
      </c>
      <c r="B113" t="s">
        <v>394</v>
      </c>
      <c r="C113">
        <v>-1800</v>
      </c>
      <c r="D113">
        <v>19</v>
      </c>
      <c r="E113">
        <v>0</v>
      </c>
      <c r="F113" t="b">
        <v>0</v>
      </c>
      <c r="G113">
        <v>15000</v>
      </c>
      <c r="H113" t="b">
        <v>1</v>
      </c>
      <c r="I113">
        <v>1</v>
      </c>
      <c r="J113">
        <v>10</v>
      </c>
      <c r="K113">
        <v>-1.1399999999999999</v>
      </c>
      <c r="L113">
        <v>1000</v>
      </c>
      <c r="M113">
        <v>1</v>
      </c>
      <c r="N113">
        <v>0.43332999999999999</v>
      </c>
      <c r="O113">
        <v>14952</v>
      </c>
      <c r="P113">
        <v>24</v>
      </c>
      <c r="Q113">
        <v>0</v>
      </c>
      <c r="R113">
        <v>3</v>
      </c>
    </row>
    <row r="114" spans="1:18">
      <c r="A114" t="s">
        <v>1603</v>
      </c>
      <c r="B114" t="s">
        <v>405</v>
      </c>
      <c r="C114">
        <v>-1800</v>
      </c>
      <c r="D114">
        <v>19</v>
      </c>
      <c r="E114">
        <v>0</v>
      </c>
      <c r="F114" t="b">
        <v>0</v>
      </c>
      <c r="G114">
        <v>15000</v>
      </c>
      <c r="H114" t="b">
        <v>1</v>
      </c>
      <c r="I114">
        <v>1</v>
      </c>
      <c r="J114">
        <v>10</v>
      </c>
      <c r="K114">
        <v>-1.0900000000000001</v>
      </c>
      <c r="L114">
        <v>1000</v>
      </c>
      <c r="M114">
        <v>1</v>
      </c>
      <c r="N114">
        <v>0.35</v>
      </c>
      <c r="O114">
        <v>20343</v>
      </c>
      <c r="P114">
        <v>74</v>
      </c>
      <c r="Q114">
        <v>0</v>
      </c>
      <c r="R114">
        <v>26</v>
      </c>
    </row>
    <row r="115" spans="1:18">
      <c r="A115" t="s">
        <v>1604</v>
      </c>
      <c r="B115" t="s">
        <v>414</v>
      </c>
      <c r="C115">
        <v>-2000</v>
      </c>
      <c r="D115">
        <v>20</v>
      </c>
      <c r="E115">
        <v>0</v>
      </c>
      <c r="F115" t="b">
        <v>0</v>
      </c>
      <c r="G115">
        <v>15000</v>
      </c>
      <c r="H115" t="b">
        <v>1</v>
      </c>
      <c r="I115">
        <v>1</v>
      </c>
      <c r="J115">
        <v>10</v>
      </c>
      <c r="K115">
        <v>-1.38</v>
      </c>
      <c r="L115">
        <v>1000</v>
      </c>
      <c r="M115">
        <v>1</v>
      </c>
      <c r="N115">
        <v>0.36667</v>
      </c>
      <c r="O115">
        <v>8864</v>
      </c>
      <c r="P115">
        <v>43</v>
      </c>
      <c r="Q115">
        <v>0</v>
      </c>
      <c r="R115">
        <v>23</v>
      </c>
    </row>
    <row r="116" spans="1:18">
      <c r="A116" t="s">
        <v>1605</v>
      </c>
      <c r="B116" t="s">
        <v>425</v>
      </c>
      <c r="C116">
        <v>-1900</v>
      </c>
      <c r="D116">
        <v>19.5</v>
      </c>
      <c r="E116">
        <v>0</v>
      </c>
      <c r="F116" t="b">
        <v>0</v>
      </c>
      <c r="G116">
        <v>15000</v>
      </c>
      <c r="H116" t="b">
        <v>1</v>
      </c>
      <c r="I116">
        <v>1</v>
      </c>
      <c r="J116">
        <v>10</v>
      </c>
      <c r="K116">
        <v>-1.27</v>
      </c>
      <c r="L116">
        <v>1000</v>
      </c>
      <c r="M116">
        <v>1</v>
      </c>
      <c r="N116">
        <v>0.61667000000000005</v>
      </c>
      <c r="O116">
        <v>18593</v>
      </c>
      <c r="P116">
        <v>72</v>
      </c>
      <c r="Q116">
        <v>0</v>
      </c>
      <c r="R116">
        <v>33</v>
      </c>
    </row>
    <row r="117" spans="1:18">
      <c r="A117" t="s">
        <v>1606</v>
      </c>
      <c r="B117" t="s">
        <v>444</v>
      </c>
      <c r="C117">
        <v>-2300</v>
      </c>
      <c r="D117">
        <v>22</v>
      </c>
      <c r="E117">
        <v>0</v>
      </c>
      <c r="F117" t="b">
        <v>0</v>
      </c>
      <c r="G117">
        <v>15000</v>
      </c>
      <c r="H117" t="b">
        <v>1</v>
      </c>
      <c r="I117">
        <v>1</v>
      </c>
      <c r="J117">
        <v>10</v>
      </c>
      <c r="K117">
        <v>-1.5</v>
      </c>
      <c r="L117">
        <v>1000</v>
      </c>
      <c r="M117">
        <v>1</v>
      </c>
      <c r="N117">
        <v>0.33333000000000002</v>
      </c>
      <c r="O117">
        <v>3058</v>
      </c>
      <c r="P117">
        <v>57</v>
      </c>
      <c r="Q117">
        <v>0</v>
      </c>
      <c r="R117">
        <v>39</v>
      </c>
    </row>
    <row r="118" spans="1:18">
      <c r="A118" t="s">
        <v>1607</v>
      </c>
      <c r="B118" t="s">
        <v>456</v>
      </c>
      <c r="C118">
        <v>-1900</v>
      </c>
      <c r="D118">
        <v>20</v>
      </c>
      <c r="E118">
        <v>0</v>
      </c>
      <c r="F118" t="b">
        <v>0</v>
      </c>
      <c r="G118">
        <v>15000</v>
      </c>
      <c r="H118" t="b">
        <v>1</v>
      </c>
      <c r="I118">
        <v>1</v>
      </c>
      <c r="J118">
        <v>10</v>
      </c>
      <c r="K118">
        <v>-1.1399999999999999</v>
      </c>
      <c r="L118">
        <v>1000</v>
      </c>
      <c r="M118">
        <v>1</v>
      </c>
      <c r="N118">
        <v>0.56667000000000001</v>
      </c>
      <c r="O118">
        <v>38664</v>
      </c>
      <c r="P118">
        <v>126</v>
      </c>
      <c r="Q118">
        <v>0</v>
      </c>
      <c r="R118">
        <v>17</v>
      </c>
    </row>
    <row r="119" spans="1:18">
      <c r="A119" t="s">
        <v>1608</v>
      </c>
      <c r="B119" t="s">
        <v>466</v>
      </c>
      <c r="C119">
        <v>-2200</v>
      </c>
      <c r="D119">
        <v>18</v>
      </c>
      <c r="E119">
        <v>0</v>
      </c>
      <c r="F119" t="b">
        <v>0</v>
      </c>
      <c r="G119">
        <v>15000</v>
      </c>
      <c r="H119" t="b">
        <v>1</v>
      </c>
      <c r="I119">
        <v>1</v>
      </c>
      <c r="J119">
        <v>10</v>
      </c>
      <c r="K119">
        <v>-1.24</v>
      </c>
      <c r="L119">
        <v>1000</v>
      </c>
      <c r="M119">
        <v>1</v>
      </c>
      <c r="N119">
        <v>0.58333000000000002</v>
      </c>
      <c r="O119">
        <v>48807</v>
      </c>
      <c r="P119">
        <v>212</v>
      </c>
      <c r="Q119">
        <v>0</v>
      </c>
      <c r="R119">
        <v>79</v>
      </c>
    </row>
    <row r="120" spans="1:18">
      <c r="A120" t="s">
        <v>1609</v>
      </c>
      <c r="B120" t="s">
        <v>490</v>
      </c>
      <c r="C120">
        <v>-2500</v>
      </c>
      <c r="D120">
        <v>20</v>
      </c>
      <c r="E120">
        <v>0</v>
      </c>
      <c r="F120" t="b">
        <v>0</v>
      </c>
      <c r="G120">
        <v>15000</v>
      </c>
      <c r="H120" t="b">
        <v>1</v>
      </c>
      <c r="I120">
        <v>1</v>
      </c>
      <c r="J120">
        <v>10</v>
      </c>
      <c r="K120">
        <v>-1.5</v>
      </c>
      <c r="L120">
        <v>1000</v>
      </c>
      <c r="M120">
        <v>1</v>
      </c>
      <c r="N120">
        <v>0.58333000000000002</v>
      </c>
      <c r="O120">
        <v>32509</v>
      </c>
      <c r="P120">
        <v>51</v>
      </c>
      <c r="Q120">
        <v>0</v>
      </c>
      <c r="R120">
        <v>3</v>
      </c>
    </row>
    <row r="121" spans="1:18">
      <c r="A121" t="s">
        <v>1610</v>
      </c>
      <c r="B121" t="s">
        <v>504</v>
      </c>
      <c r="C121">
        <v>-2200</v>
      </c>
      <c r="D121">
        <v>19</v>
      </c>
      <c r="E121">
        <v>0</v>
      </c>
      <c r="F121" t="b">
        <v>0</v>
      </c>
      <c r="G121">
        <v>15000</v>
      </c>
      <c r="H121" t="b">
        <v>1</v>
      </c>
      <c r="I121">
        <v>1</v>
      </c>
      <c r="J121">
        <v>10</v>
      </c>
      <c r="K121">
        <v>-1.5</v>
      </c>
      <c r="L121">
        <v>1000</v>
      </c>
      <c r="M121">
        <v>1</v>
      </c>
      <c r="N121">
        <v>0.36667</v>
      </c>
      <c r="O121">
        <v>23837</v>
      </c>
      <c r="P121">
        <v>78</v>
      </c>
      <c r="Q121">
        <v>0</v>
      </c>
      <c r="R121">
        <v>17</v>
      </c>
    </row>
    <row r="122" spans="1:18">
      <c r="A122" t="s">
        <v>1611</v>
      </c>
      <c r="B122" t="s">
        <v>514</v>
      </c>
      <c r="C122">
        <v>-1700</v>
      </c>
      <c r="D122">
        <v>20</v>
      </c>
      <c r="E122">
        <v>0</v>
      </c>
      <c r="F122" t="b">
        <v>0</v>
      </c>
      <c r="G122">
        <v>15000</v>
      </c>
      <c r="H122" t="b">
        <v>1</v>
      </c>
      <c r="I122">
        <v>1</v>
      </c>
      <c r="J122">
        <v>10</v>
      </c>
      <c r="K122">
        <v>-1.5</v>
      </c>
      <c r="L122">
        <v>1000</v>
      </c>
      <c r="M122">
        <v>1</v>
      </c>
      <c r="N122">
        <v>0.31667000000000001</v>
      </c>
      <c r="O122">
        <v>3976</v>
      </c>
      <c r="P122">
        <v>16</v>
      </c>
      <c r="Q122">
        <v>0</v>
      </c>
      <c r="R122">
        <v>11</v>
      </c>
    </row>
    <row r="123" spans="1:18">
      <c r="A123" t="s">
        <v>1612</v>
      </c>
      <c r="B123" t="s">
        <v>524</v>
      </c>
      <c r="C123">
        <v>-2000</v>
      </c>
      <c r="D123">
        <v>20</v>
      </c>
      <c r="E123">
        <v>0</v>
      </c>
      <c r="F123" t="b">
        <v>0</v>
      </c>
      <c r="G123">
        <v>15000</v>
      </c>
      <c r="H123" t="b">
        <v>1</v>
      </c>
      <c r="I123">
        <v>1</v>
      </c>
      <c r="J123">
        <v>10</v>
      </c>
      <c r="K123">
        <v>-1.41</v>
      </c>
      <c r="L123">
        <v>1000</v>
      </c>
      <c r="M123">
        <v>1</v>
      </c>
      <c r="N123">
        <v>0.23333000000000001</v>
      </c>
      <c r="O123">
        <v>15642</v>
      </c>
      <c r="P123">
        <v>56</v>
      </c>
      <c r="Q123">
        <v>0</v>
      </c>
      <c r="R123">
        <v>22</v>
      </c>
    </row>
    <row r="124" spans="1:18">
      <c r="A124" t="s">
        <v>1613</v>
      </c>
      <c r="B124" t="s">
        <v>533</v>
      </c>
      <c r="C124">
        <v>-1700</v>
      </c>
      <c r="D124">
        <v>20</v>
      </c>
      <c r="E124">
        <v>0</v>
      </c>
      <c r="F124" t="b">
        <v>0</v>
      </c>
      <c r="G124">
        <v>15000</v>
      </c>
      <c r="H124" t="b">
        <v>1</v>
      </c>
      <c r="I124">
        <v>1</v>
      </c>
      <c r="J124">
        <v>10</v>
      </c>
      <c r="K124">
        <v>-1.5</v>
      </c>
      <c r="L124">
        <v>1000</v>
      </c>
      <c r="M124">
        <v>1</v>
      </c>
      <c r="N124">
        <v>0.6</v>
      </c>
      <c r="O124">
        <v>7365</v>
      </c>
      <c r="P124">
        <v>49</v>
      </c>
      <c r="Q124">
        <v>0</v>
      </c>
      <c r="R124">
        <v>21</v>
      </c>
    </row>
    <row r="125" spans="1:18">
      <c r="A125" t="s">
        <v>1614</v>
      </c>
      <c r="B125" t="s">
        <v>563</v>
      </c>
      <c r="C125">
        <v>-2200</v>
      </c>
      <c r="D125">
        <v>22</v>
      </c>
      <c r="E125">
        <v>0</v>
      </c>
      <c r="F125" t="b">
        <v>0</v>
      </c>
      <c r="G125">
        <v>15000</v>
      </c>
      <c r="H125" t="b">
        <v>1</v>
      </c>
      <c r="I125">
        <v>1</v>
      </c>
      <c r="J125">
        <v>10</v>
      </c>
      <c r="K125">
        <v>-1.5</v>
      </c>
      <c r="L125">
        <v>1000</v>
      </c>
      <c r="M125">
        <v>1</v>
      </c>
      <c r="N125">
        <v>0.13333</v>
      </c>
      <c r="O125">
        <v>3110</v>
      </c>
      <c r="P125">
        <v>41</v>
      </c>
      <c r="Q125">
        <v>0</v>
      </c>
      <c r="R125">
        <v>35</v>
      </c>
    </row>
    <row r="126" spans="1:18">
      <c r="A126" t="s">
        <v>1615</v>
      </c>
      <c r="B126" t="s">
        <v>592</v>
      </c>
      <c r="C126">
        <v>-2100</v>
      </c>
      <c r="D126">
        <v>20</v>
      </c>
      <c r="E126">
        <v>0</v>
      </c>
      <c r="F126" t="b">
        <v>0</v>
      </c>
      <c r="G126">
        <v>15000</v>
      </c>
      <c r="H126" t="b">
        <v>1</v>
      </c>
      <c r="I126">
        <v>1</v>
      </c>
      <c r="J126">
        <v>10</v>
      </c>
      <c r="K126">
        <v>-1.35</v>
      </c>
      <c r="L126">
        <v>1000</v>
      </c>
      <c r="M126">
        <v>1</v>
      </c>
      <c r="N126">
        <v>0.23333000000000001</v>
      </c>
      <c r="O126">
        <v>17337</v>
      </c>
      <c r="P126">
        <v>35</v>
      </c>
      <c r="Q126">
        <v>0</v>
      </c>
      <c r="R126">
        <v>10</v>
      </c>
    </row>
    <row r="127" spans="1:18">
      <c r="A127" t="s">
        <v>1616</v>
      </c>
      <c r="B127" t="s">
        <v>640</v>
      </c>
      <c r="C127">
        <v>-2200</v>
      </c>
      <c r="D127">
        <v>21</v>
      </c>
      <c r="E127">
        <v>0</v>
      </c>
      <c r="F127" t="b">
        <v>0</v>
      </c>
      <c r="G127">
        <v>15000</v>
      </c>
      <c r="H127" t="b">
        <v>1</v>
      </c>
      <c r="I127">
        <v>1</v>
      </c>
      <c r="J127">
        <v>10</v>
      </c>
      <c r="K127">
        <v>-1.26</v>
      </c>
      <c r="L127">
        <v>1000</v>
      </c>
      <c r="M127">
        <v>1</v>
      </c>
      <c r="N127">
        <v>0.11667</v>
      </c>
      <c r="O127">
        <v>8367</v>
      </c>
      <c r="P127">
        <v>27</v>
      </c>
      <c r="Q127">
        <v>0</v>
      </c>
      <c r="R127">
        <v>10</v>
      </c>
    </row>
    <row r="128" spans="1:18">
      <c r="A128" t="s">
        <v>1617</v>
      </c>
      <c r="B128" t="s">
        <v>665</v>
      </c>
      <c r="C128">
        <v>-3000</v>
      </c>
      <c r="D128">
        <v>20</v>
      </c>
      <c r="E128">
        <v>0</v>
      </c>
      <c r="F128" t="b">
        <v>0</v>
      </c>
      <c r="G128">
        <v>15000</v>
      </c>
      <c r="H128" t="b">
        <v>1</v>
      </c>
      <c r="I128">
        <v>1</v>
      </c>
      <c r="J128">
        <v>10</v>
      </c>
      <c r="K128">
        <v>-0.45</v>
      </c>
      <c r="L128">
        <v>1000</v>
      </c>
      <c r="M128">
        <v>1</v>
      </c>
      <c r="N128">
        <v>0.11667</v>
      </c>
      <c r="O128">
        <v>17289</v>
      </c>
      <c r="P128">
        <v>76</v>
      </c>
      <c r="Q128">
        <v>0</v>
      </c>
      <c r="R128">
        <v>6</v>
      </c>
    </row>
    <row r="129" spans="1:18">
      <c r="A129" t="s">
        <v>1618</v>
      </c>
      <c r="B129" t="s">
        <v>714</v>
      </c>
      <c r="C129">
        <v>-2400</v>
      </c>
      <c r="D129">
        <v>18</v>
      </c>
      <c r="E129">
        <v>0</v>
      </c>
      <c r="F129" t="b">
        <v>0</v>
      </c>
      <c r="G129">
        <v>15000</v>
      </c>
      <c r="H129" t="b">
        <v>1</v>
      </c>
      <c r="I129">
        <v>1</v>
      </c>
      <c r="J129">
        <v>10</v>
      </c>
      <c r="K129">
        <v>-0.7</v>
      </c>
      <c r="L129">
        <v>1000</v>
      </c>
      <c r="M129">
        <v>1</v>
      </c>
      <c r="N129">
        <v>0.2</v>
      </c>
      <c r="O129">
        <v>19801</v>
      </c>
      <c r="P129">
        <v>44</v>
      </c>
      <c r="Q129">
        <v>0</v>
      </c>
      <c r="R129">
        <v>2</v>
      </c>
    </row>
    <row r="130" spans="1:18">
      <c r="A130" t="s">
        <v>1619</v>
      </c>
      <c r="B130" t="s">
        <v>726</v>
      </c>
      <c r="C130">
        <v>-1800</v>
      </c>
      <c r="D130">
        <v>19</v>
      </c>
      <c r="E130">
        <v>0</v>
      </c>
      <c r="F130" t="b">
        <v>0</v>
      </c>
      <c r="G130">
        <v>15000</v>
      </c>
      <c r="H130" t="b">
        <v>1</v>
      </c>
      <c r="I130">
        <v>1</v>
      </c>
      <c r="J130">
        <v>10</v>
      </c>
      <c r="K130">
        <v>-0.99</v>
      </c>
      <c r="L130">
        <v>1000</v>
      </c>
      <c r="M130">
        <v>1</v>
      </c>
      <c r="N130">
        <v>0.51666999999999996</v>
      </c>
      <c r="O130">
        <v>27636</v>
      </c>
      <c r="P130">
        <v>104</v>
      </c>
      <c r="Q130">
        <v>0</v>
      </c>
      <c r="R130">
        <v>42</v>
      </c>
    </row>
    <row r="131" spans="1:18">
      <c r="A131" t="s">
        <v>1620</v>
      </c>
      <c r="B131" t="s">
        <v>752</v>
      </c>
      <c r="C131">
        <v>-2500</v>
      </c>
      <c r="D131">
        <v>20</v>
      </c>
      <c r="E131">
        <v>0</v>
      </c>
      <c r="F131" t="b">
        <v>0</v>
      </c>
      <c r="G131">
        <v>15000</v>
      </c>
      <c r="H131" t="b">
        <v>1</v>
      </c>
      <c r="I131">
        <v>1</v>
      </c>
      <c r="J131">
        <v>10</v>
      </c>
      <c r="K131">
        <v>-0.55000000000000004</v>
      </c>
      <c r="L131">
        <v>1000</v>
      </c>
      <c r="M131">
        <v>1</v>
      </c>
      <c r="N131">
        <v>0.2</v>
      </c>
      <c r="O131">
        <v>28469</v>
      </c>
      <c r="P131">
        <v>110</v>
      </c>
      <c r="Q131">
        <v>0</v>
      </c>
      <c r="R131">
        <v>14</v>
      </c>
    </row>
    <row r="132" spans="1:18">
      <c r="A132" t="s">
        <v>1621</v>
      </c>
      <c r="B132" t="s">
        <v>781</v>
      </c>
      <c r="C132">
        <v>-2400</v>
      </c>
      <c r="D132">
        <v>21.5</v>
      </c>
      <c r="E132">
        <v>0</v>
      </c>
      <c r="F132" t="b">
        <v>0</v>
      </c>
      <c r="G132">
        <v>15000</v>
      </c>
      <c r="H132" t="b">
        <v>1</v>
      </c>
      <c r="I132">
        <v>1</v>
      </c>
      <c r="J132">
        <v>10</v>
      </c>
      <c r="K132">
        <v>-1.5</v>
      </c>
      <c r="L132">
        <v>1000</v>
      </c>
      <c r="M132">
        <v>1</v>
      </c>
      <c r="N132">
        <v>0.3</v>
      </c>
      <c r="O132">
        <v>5945</v>
      </c>
      <c r="P132">
        <v>29</v>
      </c>
      <c r="Q132">
        <v>0</v>
      </c>
      <c r="R132">
        <v>16</v>
      </c>
    </row>
    <row r="133" spans="1:18">
      <c r="A133" t="s">
        <v>1622</v>
      </c>
      <c r="B133" t="s">
        <v>801</v>
      </c>
      <c r="C133">
        <v>-3000</v>
      </c>
      <c r="D133">
        <v>20</v>
      </c>
      <c r="E133">
        <v>0</v>
      </c>
      <c r="F133" t="b">
        <v>0</v>
      </c>
      <c r="G133">
        <v>15000</v>
      </c>
      <c r="H133" t="b">
        <v>1</v>
      </c>
      <c r="I133">
        <v>1</v>
      </c>
      <c r="J133">
        <v>10</v>
      </c>
      <c r="K133">
        <v>-0.53</v>
      </c>
      <c r="L133">
        <v>1000</v>
      </c>
      <c r="M133">
        <v>1</v>
      </c>
      <c r="N133">
        <v>0.16667000000000001</v>
      </c>
      <c r="O133">
        <v>29141</v>
      </c>
      <c r="P133">
        <v>186</v>
      </c>
      <c r="Q133">
        <v>0</v>
      </c>
      <c r="R133">
        <v>27</v>
      </c>
    </row>
    <row r="134" spans="1:18">
      <c r="A134" t="s">
        <v>1623</v>
      </c>
      <c r="B134" t="s">
        <v>822</v>
      </c>
      <c r="C134">
        <v>-2000</v>
      </c>
      <c r="D134">
        <v>20</v>
      </c>
      <c r="E134">
        <v>0</v>
      </c>
      <c r="F134" t="b">
        <v>0</v>
      </c>
      <c r="G134">
        <v>15000</v>
      </c>
      <c r="H134" t="b">
        <v>1</v>
      </c>
      <c r="I134">
        <v>1</v>
      </c>
      <c r="J134">
        <v>10</v>
      </c>
      <c r="K134">
        <v>-0.7</v>
      </c>
      <c r="L134">
        <v>1000</v>
      </c>
      <c r="M134">
        <v>1</v>
      </c>
      <c r="N134">
        <v>0.11667</v>
      </c>
      <c r="O134">
        <v>7325</v>
      </c>
      <c r="P134">
        <v>11</v>
      </c>
      <c r="Q134">
        <v>0</v>
      </c>
      <c r="R134">
        <v>1</v>
      </c>
    </row>
    <row r="135" spans="1:18">
      <c r="A135" t="s">
        <v>1624</v>
      </c>
      <c r="B135" t="s">
        <v>830</v>
      </c>
      <c r="C135">
        <v>-3000</v>
      </c>
      <c r="D135">
        <v>20</v>
      </c>
      <c r="E135">
        <v>0</v>
      </c>
      <c r="F135" t="b">
        <v>0</v>
      </c>
      <c r="G135">
        <v>15000</v>
      </c>
      <c r="H135" t="b">
        <v>1</v>
      </c>
      <c r="I135">
        <v>1</v>
      </c>
      <c r="J135">
        <v>10</v>
      </c>
      <c r="K135">
        <v>-1.34</v>
      </c>
      <c r="L135">
        <v>1000</v>
      </c>
      <c r="M135">
        <v>1</v>
      </c>
      <c r="N135">
        <v>0.28333000000000003</v>
      </c>
      <c r="O135">
        <v>79962</v>
      </c>
      <c r="P135">
        <v>524</v>
      </c>
      <c r="Q135">
        <v>0</v>
      </c>
      <c r="R135">
        <v>30</v>
      </c>
    </row>
    <row r="136" spans="1:18">
      <c r="A136" t="s">
        <v>1625</v>
      </c>
      <c r="B136" t="s">
        <v>872</v>
      </c>
      <c r="C136">
        <v>-1900</v>
      </c>
      <c r="D136">
        <v>19</v>
      </c>
      <c r="E136">
        <v>0</v>
      </c>
      <c r="F136" t="b">
        <v>0</v>
      </c>
      <c r="G136">
        <v>15000</v>
      </c>
      <c r="H136" t="b">
        <v>1</v>
      </c>
      <c r="I136">
        <v>1</v>
      </c>
      <c r="J136">
        <v>10</v>
      </c>
      <c r="K136">
        <v>-1.5</v>
      </c>
      <c r="L136">
        <v>1000</v>
      </c>
      <c r="M136">
        <v>1</v>
      </c>
      <c r="N136">
        <v>0.25</v>
      </c>
      <c r="O136">
        <v>28923</v>
      </c>
      <c r="P136">
        <v>55</v>
      </c>
      <c r="Q136">
        <v>0</v>
      </c>
      <c r="R136">
        <v>4</v>
      </c>
    </row>
    <row r="137" spans="1:18">
      <c r="A137" t="s">
        <v>1626</v>
      </c>
      <c r="B137" t="s">
        <v>913</v>
      </c>
      <c r="C137">
        <v>-2000</v>
      </c>
      <c r="D137">
        <v>20</v>
      </c>
      <c r="E137">
        <v>0</v>
      </c>
      <c r="F137" t="b">
        <v>0</v>
      </c>
      <c r="G137">
        <v>15000</v>
      </c>
      <c r="H137" t="b">
        <v>1</v>
      </c>
      <c r="I137">
        <v>1</v>
      </c>
      <c r="J137">
        <v>10</v>
      </c>
      <c r="K137">
        <v>-1.5</v>
      </c>
      <c r="L137">
        <v>1000</v>
      </c>
      <c r="M137">
        <v>1</v>
      </c>
      <c r="N137">
        <v>0.2</v>
      </c>
      <c r="O137">
        <v>7854</v>
      </c>
      <c r="P137">
        <v>70</v>
      </c>
      <c r="Q137">
        <v>0</v>
      </c>
      <c r="R137">
        <v>52</v>
      </c>
    </row>
    <row r="138" spans="1:18">
      <c r="A138" t="s">
        <v>1627</v>
      </c>
      <c r="B138" t="s">
        <v>946</v>
      </c>
      <c r="C138">
        <v>-2300</v>
      </c>
      <c r="D138">
        <v>20</v>
      </c>
      <c r="E138">
        <v>0</v>
      </c>
      <c r="F138" t="b">
        <v>0</v>
      </c>
      <c r="G138">
        <v>15000</v>
      </c>
      <c r="H138" t="b">
        <v>1</v>
      </c>
      <c r="I138">
        <v>1</v>
      </c>
      <c r="J138">
        <v>10</v>
      </c>
      <c r="K138">
        <v>-0.94</v>
      </c>
      <c r="L138">
        <v>1000</v>
      </c>
      <c r="M138">
        <v>1</v>
      </c>
      <c r="N138">
        <v>8.3330000000000001E-2</v>
      </c>
      <c r="O138">
        <v>8621</v>
      </c>
      <c r="P138">
        <v>38</v>
      </c>
      <c r="Q138">
        <v>0</v>
      </c>
      <c r="R138">
        <v>10</v>
      </c>
    </row>
    <row r="139" spans="1:18">
      <c r="A139" t="s">
        <v>1628</v>
      </c>
      <c r="B139" t="s">
        <v>965</v>
      </c>
      <c r="C139">
        <v>-2000</v>
      </c>
      <c r="D139">
        <v>19</v>
      </c>
      <c r="E139">
        <v>0</v>
      </c>
      <c r="F139" t="b">
        <v>0</v>
      </c>
      <c r="G139">
        <v>15000</v>
      </c>
      <c r="H139" t="b">
        <v>1</v>
      </c>
      <c r="I139">
        <v>1</v>
      </c>
      <c r="J139">
        <v>10</v>
      </c>
      <c r="K139">
        <v>-0.96</v>
      </c>
      <c r="L139">
        <v>1000</v>
      </c>
      <c r="M139">
        <v>1</v>
      </c>
      <c r="N139">
        <v>0.16667000000000001</v>
      </c>
      <c r="O139">
        <v>15451</v>
      </c>
      <c r="P139">
        <v>54</v>
      </c>
      <c r="Q139">
        <v>0</v>
      </c>
      <c r="R139">
        <v>29</v>
      </c>
    </row>
    <row r="140" spans="1:18">
      <c r="A140" t="s">
        <v>1629</v>
      </c>
      <c r="B140" t="s">
        <v>120</v>
      </c>
      <c r="C140">
        <v>-2000</v>
      </c>
      <c r="D140">
        <v>19</v>
      </c>
      <c r="E140">
        <v>3</v>
      </c>
      <c r="F140" t="b">
        <v>0</v>
      </c>
      <c r="G140">
        <v>15000</v>
      </c>
      <c r="H140" t="b">
        <v>1</v>
      </c>
      <c r="I140">
        <v>1</v>
      </c>
      <c r="J140">
        <v>10</v>
      </c>
      <c r="K140">
        <v>-1.25</v>
      </c>
      <c r="L140">
        <v>1000</v>
      </c>
      <c r="M140">
        <v>1</v>
      </c>
      <c r="N140">
        <v>0.43332999999999999</v>
      </c>
      <c r="O140">
        <v>38291</v>
      </c>
      <c r="P140">
        <v>89</v>
      </c>
      <c r="Q140">
        <v>30</v>
      </c>
      <c r="R140">
        <v>4</v>
      </c>
    </row>
    <row r="141" spans="1:18">
      <c r="A141" t="s">
        <v>1630</v>
      </c>
      <c r="B141" t="s">
        <v>120</v>
      </c>
      <c r="C141">
        <v>-2000</v>
      </c>
      <c r="D141">
        <v>19</v>
      </c>
      <c r="E141">
        <v>3</v>
      </c>
      <c r="F141" t="b">
        <v>0</v>
      </c>
      <c r="G141">
        <v>15000</v>
      </c>
      <c r="H141" t="b">
        <v>1</v>
      </c>
      <c r="I141">
        <v>1</v>
      </c>
      <c r="J141">
        <v>10</v>
      </c>
      <c r="K141">
        <v>-1.25</v>
      </c>
      <c r="L141">
        <v>1000</v>
      </c>
      <c r="M141">
        <v>1</v>
      </c>
      <c r="N141">
        <v>0.43332999999999999</v>
      </c>
      <c r="O141">
        <v>38291</v>
      </c>
      <c r="P141">
        <v>89</v>
      </c>
      <c r="Q141">
        <v>30</v>
      </c>
      <c r="R141">
        <v>4</v>
      </c>
    </row>
    <row r="142" spans="1:18">
      <c r="A142" t="s">
        <v>1631</v>
      </c>
      <c r="B142" t="s">
        <v>1228</v>
      </c>
      <c r="C142">
        <v>-2000</v>
      </c>
      <c r="D142">
        <v>19</v>
      </c>
      <c r="E142">
        <v>3</v>
      </c>
      <c r="F142" t="b">
        <v>0</v>
      </c>
      <c r="G142">
        <v>15000</v>
      </c>
      <c r="H142" t="b">
        <v>1</v>
      </c>
      <c r="I142">
        <v>1</v>
      </c>
      <c r="J142">
        <v>10</v>
      </c>
      <c r="K142">
        <v>-1.49</v>
      </c>
      <c r="L142">
        <v>1000</v>
      </c>
      <c r="M142">
        <v>1</v>
      </c>
      <c r="N142">
        <v>0.14166999999999999</v>
      </c>
      <c r="O142">
        <v>10720</v>
      </c>
      <c r="P142">
        <v>76</v>
      </c>
      <c r="Q142">
        <v>63</v>
      </c>
      <c r="R142">
        <v>5</v>
      </c>
    </row>
    <row r="143" spans="1:18">
      <c r="A143" t="s">
        <v>1632</v>
      </c>
      <c r="B143" t="s">
        <v>1228</v>
      </c>
      <c r="C143">
        <v>-2000</v>
      </c>
      <c r="D143">
        <v>19</v>
      </c>
      <c r="E143">
        <v>0</v>
      </c>
      <c r="F143" t="b">
        <v>0</v>
      </c>
      <c r="G143">
        <v>15000</v>
      </c>
      <c r="H143" t="b">
        <v>1</v>
      </c>
      <c r="I143">
        <v>1</v>
      </c>
      <c r="J143">
        <v>10</v>
      </c>
      <c r="K143">
        <v>-1.49</v>
      </c>
      <c r="L143">
        <v>1000</v>
      </c>
      <c r="M143">
        <v>1</v>
      </c>
      <c r="N143">
        <v>0.14166999999999999</v>
      </c>
      <c r="O143">
        <v>10720</v>
      </c>
      <c r="P143">
        <v>76</v>
      </c>
      <c r="Q143">
        <v>0</v>
      </c>
      <c r="R143">
        <v>51</v>
      </c>
    </row>
    <row r="144" spans="1:18">
      <c r="A144" t="s">
        <v>1633</v>
      </c>
      <c r="B144" t="s">
        <v>1228</v>
      </c>
      <c r="C144">
        <v>-2000</v>
      </c>
      <c r="D144">
        <v>19</v>
      </c>
      <c r="E144">
        <v>3</v>
      </c>
      <c r="F144" t="b">
        <v>0</v>
      </c>
      <c r="G144">
        <v>15000</v>
      </c>
      <c r="H144" t="b">
        <v>1</v>
      </c>
      <c r="I144">
        <v>1</v>
      </c>
      <c r="J144">
        <v>10</v>
      </c>
      <c r="K144">
        <v>-1.49</v>
      </c>
      <c r="L144">
        <v>1000</v>
      </c>
      <c r="M144">
        <v>1</v>
      </c>
      <c r="N144">
        <v>0.14166999999999999</v>
      </c>
      <c r="O144">
        <v>10720</v>
      </c>
      <c r="P144">
        <v>76</v>
      </c>
      <c r="Q144">
        <v>63</v>
      </c>
      <c r="R144">
        <v>5</v>
      </c>
    </row>
  </sheetData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R60"/>
  <sheetViews>
    <sheetView topLeftCell="X33" zoomScaleNormal="100" workbookViewId="0">
      <selection activeCell="Z2" sqref="Z2:AA56"/>
    </sheetView>
  </sheetViews>
  <sheetFormatPr defaultRowHeight="15"/>
  <cols>
    <col min="1" max="1" width="29.7109375" customWidth="1"/>
    <col min="2" max="3" width="20.85546875" customWidth="1"/>
    <col min="4" max="5" width="22.85546875" customWidth="1"/>
    <col min="6" max="6" width="20.85546875" customWidth="1"/>
    <col min="7" max="7" width="20.640625" style="14" customWidth="1"/>
    <col min="8" max="9" width="15.35546875" customWidth="1"/>
    <col min="16" max="16" width="22.85546875" customWidth="1"/>
    <col min="17" max="18" width="20.640625" style="14" customWidth="1"/>
    <col min="19" max="21" width="22.85546875" customWidth="1"/>
    <col min="22" max="22" width="25.42578125" customWidth="1"/>
    <col min="23" max="23" width="20.85546875" customWidth="1"/>
    <col min="24" max="28" width="20.640625" style="14" customWidth="1"/>
    <col min="29" max="29" width="28.2109375" customWidth="1"/>
    <col min="30" max="30" width="27.640625" customWidth="1"/>
    <col min="31" max="41" width="20.640625" style="14" customWidth="1"/>
    <col min="42" max="42" width="35.42578125" style="14" customWidth="1"/>
  </cols>
  <sheetData>
    <row r="1" spans="1:40">
      <c r="A1" s="11" t="s">
        <v>0</v>
      </c>
      <c r="B1" s="1" t="s">
        <v>1634</v>
      </c>
      <c r="C1" s="1" t="s">
        <v>1635</v>
      </c>
      <c r="D1" s="11" t="s">
        <v>1636</v>
      </c>
      <c r="E1" s="11" t="s">
        <v>1637</v>
      </c>
      <c r="F1" s="11" t="s">
        <v>1638</v>
      </c>
      <c r="G1" s="14" t="s">
        <v>1639</v>
      </c>
      <c r="H1" s="11" t="s">
        <v>1359</v>
      </c>
      <c r="I1" s="11" t="s">
        <v>1467</v>
      </c>
      <c r="J1" s="11" t="s">
        <v>1347</v>
      </c>
      <c r="K1" s="11" t="s">
        <v>1348</v>
      </c>
      <c r="L1" s="11" t="s">
        <v>1349</v>
      </c>
      <c r="M1" s="11" t="s">
        <v>1350</v>
      </c>
      <c r="N1" s="11" t="s">
        <v>1351</v>
      </c>
      <c r="O1" s="11" t="s">
        <v>1352</v>
      </c>
      <c r="P1" s="11" t="s">
        <v>1640</v>
      </c>
      <c r="Q1" s="14" t="s">
        <v>1472</v>
      </c>
      <c r="R1" s="14" t="s">
        <v>1473</v>
      </c>
      <c r="S1" s="11" t="s">
        <v>1641</v>
      </c>
      <c r="T1" s="11" t="s">
        <v>1642</v>
      </c>
      <c r="U1" s="11" t="s">
        <v>6</v>
      </c>
      <c r="V1" s="11" t="s">
        <v>8</v>
      </c>
      <c r="W1" s="11" t="s">
        <v>1468</v>
      </c>
      <c r="X1" s="14" t="s">
        <v>1474</v>
      </c>
      <c r="Y1" s="14" t="s">
        <v>1475</v>
      </c>
      <c r="Z1" s="14" t="s">
        <v>1476</v>
      </c>
      <c r="AA1" s="14" t="s">
        <v>1477</v>
      </c>
      <c r="AB1" s="14" t="s">
        <v>1478</v>
      </c>
      <c r="AC1" s="13" t="s">
        <v>1479</v>
      </c>
      <c r="AD1" s="11" t="s">
        <v>1480</v>
      </c>
      <c r="AE1" s="11" t="s">
        <v>1481</v>
      </c>
      <c r="AF1" s="11" t="s">
        <v>1482</v>
      </c>
      <c r="AG1" s="14" t="s">
        <v>1483</v>
      </c>
      <c r="AH1" s="14" t="s">
        <v>1484</v>
      </c>
      <c r="AI1" s="14" t="s">
        <v>1485</v>
      </c>
      <c r="AJ1" s="14" t="s">
        <v>1486</v>
      </c>
      <c r="AK1" s="14" t="s">
        <v>1487</v>
      </c>
      <c r="AL1" s="14" t="s">
        <v>1488</v>
      </c>
      <c r="AM1" s="14" t="s">
        <v>1489</v>
      </c>
      <c r="AN1" s="14" t="s">
        <v>1490</v>
      </c>
    </row>
    <row r="2" spans="1:40">
      <c r="A2" s="12" t="s">
        <v>25</v>
      </c>
      <c r="B2" s="12">
        <v>11.52</v>
      </c>
      <c r="C2" s="12">
        <f t="shared" ref="C2:C33" si="0">LOG(B2)</f>
        <v>1.0614524790871933</v>
      </c>
      <c r="D2" s="12">
        <v>86</v>
      </c>
      <c r="E2" s="12">
        <f t="shared" ref="E2:E33" si="1">LOG(D2)</f>
        <v>1.9344984512435677</v>
      </c>
      <c r="F2" s="2">
        <v>-1.35</v>
      </c>
      <c r="G2" s="16">
        <f t="shared" ref="G2:G33" si="2">LOG(R2)</f>
        <v>2.7045312856804511</v>
      </c>
      <c r="H2" s="12">
        <v>65</v>
      </c>
      <c r="I2" s="12">
        <v>225099</v>
      </c>
      <c r="J2" s="12">
        <v>13</v>
      </c>
      <c r="K2" s="12">
        <v>26</v>
      </c>
      <c r="L2" s="12">
        <v>47.28</v>
      </c>
      <c r="M2" s="12">
        <v>-47</v>
      </c>
      <c r="N2" s="12">
        <v>-28</v>
      </c>
      <c r="O2" s="12">
        <v>-46.1</v>
      </c>
      <c r="P2" s="12" t="str">
        <f>INDEX(Useful!$A$1:$V$74, MATCH(A2, Useful!A:A, FALSE), 16)</f>
        <v>86 ± 6 ly</v>
      </c>
      <c r="Q2">
        <v>114</v>
      </c>
      <c r="R2" s="16">
        <f t="shared" ref="R2:R33" si="3">Q2/I2*1000000</f>
        <v>506.44383138085908</v>
      </c>
      <c r="S2" s="12"/>
      <c r="T2" s="12" t="str">
        <f>INDEX(Useful!$A$1:$V$74, MATCH(A2, Useful!A:A, FALSE), 11)</f>
        <v>15.8 ± 1.1kly(4.84 ± 0.34kpc)</v>
      </c>
      <c r="U2" s="12"/>
      <c r="V2" s="12" t="s">
        <v>33</v>
      </c>
      <c r="W2" s="12">
        <v>36.299999999999997</v>
      </c>
      <c r="X2" t="s">
        <v>1491</v>
      </c>
      <c r="Y2" t="s">
        <v>25</v>
      </c>
      <c r="Z2">
        <v>-1950</v>
      </c>
      <c r="AA2">
        <v>17.5</v>
      </c>
      <c r="AB2">
        <v>3</v>
      </c>
      <c r="AC2" s="2" t="b">
        <v>0</v>
      </c>
      <c r="AD2" s="2">
        <v>15000</v>
      </c>
      <c r="AE2" t="b">
        <v>1</v>
      </c>
      <c r="AF2">
        <v>1</v>
      </c>
      <c r="AG2">
        <v>10</v>
      </c>
      <c r="AH2">
        <v>-1.35</v>
      </c>
      <c r="AI2">
        <v>1000</v>
      </c>
      <c r="AJ2">
        <v>1</v>
      </c>
      <c r="AK2">
        <v>1.0833299999999999</v>
      </c>
      <c r="AL2">
        <v>268280</v>
      </c>
      <c r="AM2">
        <v>575</v>
      </c>
      <c r="AN2">
        <v>279</v>
      </c>
    </row>
    <row r="3" spans="1:40">
      <c r="A3" s="12" t="s">
        <v>39</v>
      </c>
      <c r="B3" s="12">
        <v>13.06</v>
      </c>
      <c r="C3" s="12">
        <f t="shared" si="0"/>
        <v>1.1159431769390551</v>
      </c>
      <c r="D3" s="12">
        <v>60</v>
      </c>
      <c r="E3" s="12">
        <f t="shared" si="1"/>
        <v>1.7781512503836436</v>
      </c>
      <c r="F3" s="2">
        <v>-0.78</v>
      </c>
      <c r="G3" s="16">
        <f t="shared" si="2"/>
        <v>2.2366385700791431</v>
      </c>
      <c r="H3" s="12">
        <v>62</v>
      </c>
      <c r="I3" s="12">
        <v>104384</v>
      </c>
      <c r="J3" s="12">
        <v>0</v>
      </c>
      <c r="K3" s="12">
        <v>24</v>
      </c>
      <c r="L3" s="12">
        <v>5.67</v>
      </c>
      <c r="M3" s="12">
        <v>-72</v>
      </c>
      <c r="N3" s="12">
        <v>-4</v>
      </c>
      <c r="O3" s="12">
        <v>-52.6</v>
      </c>
      <c r="P3" s="12" t="str">
        <f>INDEX(Useful!$A$1:$V$74, MATCH(A3, Useful!A:A, FALSE), 16)</f>
        <v>60 ly</v>
      </c>
      <c r="Q3">
        <v>18</v>
      </c>
      <c r="R3" s="16">
        <f t="shared" si="3"/>
        <v>172.44022072348253</v>
      </c>
      <c r="S3" s="12"/>
      <c r="T3" s="12" t="str">
        <f>INDEX(Useful!$A$1:$V$74, MATCH(A3, Useful!A:A, FALSE), 11)</f>
        <v>4.45 ± 0.01kpc(14,500 ± 32.6ly)</v>
      </c>
      <c r="U3" s="12"/>
      <c r="V3" s="12" t="s">
        <v>47</v>
      </c>
      <c r="W3" s="12">
        <v>43.8</v>
      </c>
      <c r="X3" t="s">
        <v>1492</v>
      </c>
      <c r="Y3" t="s">
        <v>39</v>
      </c>
      <c r="Z3">
        <v>-1550</v>
      </c>
      <c r="AA3">
        <v>19</v>
      </c>
      <c r="AB3">
        <v>3</v>
      </c>
      <c r="AC3" s="2" t="b">
        <v>0</v>
      </c>
      <c r="AD3" s="2">
        <v>15000</v>
      </c>
      <c r="AE3" t="b">
        <v>1</v>
      </c>
      <c r="AF3">
        <v>1</v>
      </c>
      <c r="AG3">
        <v>10</v>
      </c>
      <c r="AH3">
        <v>-0.78</v>
      </c>
      <c r="AI3">
        <v>1000</v>
      </c>
      <c r="AJ3">
        <v>1</v>
      </c>
      <c r="AK3">
        <v>1.0333300000000001</v>
      </c>
      <c r="AL3">
        <v>118738</v>
      </c>
      <c r="AM3">
        <v>251</v>
      </c>
      <c r="AN3">
        <v>59</v>
      </c>
    </row>
    <row r="4" spans="1:40">
      <c r="A4" s="12" t="s">
        <v>53</v>
      </c>
      <c r="B4" s="12">
        <v>12.5</v>
      </c>
      <c r="C4" s="12">
        <f t="shared" si="0"/>
        <v>1.0969100130080565</v>
      </c>
      <c r="D4" s="12">
        <v>87.3</v>
      </c>
      <c r="E4" s="12">
        <f t="shared" si="1"/>
        <v>1.9410142437055697</v>
      </c>
      <c r="F4" s="2">
        <v>-1.65</v>
      </c>
      <c r="G4" s="16">
        <f t="shared" si="2"/>
        <v>2.8702722062880945</v>
      </c>
      <c r="H4" s="12">
        <v>21</v>
      </c>
      <c r="I4" s="12">
        <v>22918</v>
      </c>
      <c r="J4" s="12">
        <v>21</v>
      </c>
      <c r="K4" s="12">
        <v>33</v>
      </c>
      <c r="L4" s="12">
        <v>27.02</v>
      </c>
      <c r="M4" s="12">
        <v>0</v>
      </c>
      <c r="N4" s="12">
        <v>-49</v>
      </c>
      <c r="O4" s="12">
        <v>-23.7</v>
      </c>
      <c r="P4" s="12" t="str">
        <f>INDEX(Useful!$A$1:$V$74, MATCH(A4, Useful!A:A, FALSE), 16)</f>
        <v>87.3 ly</v>
      </c>
      <c r="Q4">
        <v>17</v>
      </c>
      <c r="R4" s="16">
        <f t="shared" si="3"/>
        <v>741.77502399860373</v>
      </c>
      <c r="S4" s="12"/>
      <c r="T4" s="12" t="str">
        <f>INDEX(Useful!$A$1:$V$74, MATCH(A4, Useful!A:A, FALSE), 11)</f>
        <v>55,000ly(17kpc)</v>
      </c>
      <c r="U4" s="12"/>
      <c r="V4" s="12" t="s">
        <v>61</v>
      </c>
      <c r="W4" s="12">
        <v>16</v>
      </c>
      <c r="X4" t="s">
        <v>1493</v>
      </c>
      <c r="Y4" t="s">
        <v>53</v>
      </c>
      <c r="Z4" s="15">
        <v>-1800</v>
      </c>
      <c r="AA4" s="15">
        <v>19.5</v>
      </c>
      <c r="AB4" s="15">
        <v>3</v>
      </c>
      <c r="AC4" s="3" t="b">
        <v>0</v>
      </c>
      <c r="AD4" s="3">
        <v>15000</v>
      </c>
      <c r="AE4" s="15" t="b">
        <v>1</v>
      </c>
      <c r="AF4" s="15">
        <v>1</v>
      </c>
      <c r="AG4" s="15">
        <v>10</v>
      </c>
      <c r="AH4" s="15">
        <v>-1.65</v>
      </c>
      <c r="AI4" s="15">
        <v>1000</v>
      </c>
      <c r="AJ4" s="15">
        <v>1</v>
      </c>
      <c r="AK4" s="15">
        <v>0.35</v>
      </c>
      <c r="AL4" s="15">
        <v>24171</v>
      </c>
      <c r="AM4" s="15">
        <v>76</v>
      </c>
      <c r="AN4" s="15">
        <v>39</v>
      </c>
    </row>
    <row r="5" spans="1:40">
      <c r="A5" s="12" t="s">
        <v>67</v>
      </c>
      <c r="B5" s="12">
        <v>11.39</v>
      </c>
      <c r="C5" s="12">
        <f t="shared" si="0"/>
        <v>1.0565237240791003</v>
      </c>
      <c r="D5" s="12">
        <v>335.9</v>
      </c>
      <c r="E5" s="12">
        <f t="shared" si="1"/>
        <v>2.5262100038416642</v>
      </c>
      <c r="F5" s="2">
        <v>-1.34</v>
      </c>
      <c r="G5" s="16">
        <f t="shared" si="2"/>
        <v>3.569464585921287</v>
      </c>
      <c r="H5" s="12">
        <v>46</v>
      </c>
      <c r="I5" s="12">
        <v>37189</v>
      </c>
      <c r="J5" s="12">
        <v>13</v>
      </c>
      <c r="K5" s="12">
        <v>42</v>
      </c>
      <c r="L5" s="12">
        <v>11.62</v>
      </c>
      <c r="M5" s="12">
        <v>28</v>
      </c>
      <c r="N5" s="12">
        <v>22</v>
      </c>
      <c r="O5" s="12">
        <v>38.200000000000003</v>
      </c>
      <c r="P5" s="12" t="str">
        <f>INDEX(Useful!$A$1:$V$74, MATCH(A5, Useful!A:A, FALSE), 16)</f>
        <v>103.0pc(335.9ly)</v>
      </c>
      <c r="Q5">
        <v>138</v>
      </c>
      <c r="R5" s="16">
        <f t="shared" si="3"/>
        <v>3710.7746914410172</v>
      </c>
      <c r="S5" s="12"/>
      <c r="T5" s="12" t="str">
        <f>INDEX(Useful!$A$1:$V$74, MATCH(A5, Useful!A:A, FALSE), 11)</f>
        <v>33.9kly(10.4kpc)</v>
      </c>
      <c r="U5" s="12"/>
      <c r="V5" s="12" t="s">
        <v>75</v>
      </c>
      <c r="W5" s="12">
        <v>18</v>
      </c>
      <c r="X5" t="s">
        <v>1494</v>
      </c>
      <c r="Y5" t="s">
        <v>67</v>
      </c>
      <c r="Z5">
        <v>-1750</v>
      </c>
      <c r="AA5">
        <v>19</v>
      </c>
      <c r="AB5">
        <v>3</v>
      </c>
      <c r="AC5" s="2" t="b">
        <v>0</v>
      </c>
      <c r="AD5" s="2">
        <v>15000</v>
      </c>
      <c r="AE5" t="b">
        <v>1</v>
      </c>
      <c r="AF5">
        <v>1</v>
      </c>
      <c r="AG5">
        <v>10</v>
      </c>
      <c r="AH5">
        <v>-1.34</v>
      </c>
      <c r="AI5">
        <v>1000</v>
      </c>
      <c r="AJ5">
        <v>1</v>
      </c>
      <c r="AK5">
        <v>0.76666999999999996</v>
      </c>
      <c r="AL5">
        <v>38802</v>
      </c>
      <c r="AM5">
        <v>292</v>
      </c>
      <c r="AN5">
        <v>133</v>
      </c>
    </row>
    <row r="6" spans="1:40">
      <c r="A6" s="12" t="s">
        <v>81</v>
      </c>
      <c r="B6" s="12">
        <v>12.2</v>
      </c>
      <c r="C6" s="12">
        <f t="shared" si="0"/>
        <v>1.0863598306747482</v>
      </c>
      <c r="D6" s="12">
        <v>35</v>
      </c>
      <c r="E6" s="12">
        <f t="shared" si="1"/>
        <v>1.5440680443502757</v>
      </c>
      <c r="F6" s="2">
        <v>-1.07</v>
      </c>
      <c r="G6" s="16">
        <f t="shared" si="2"/>
        <v>3.1497980872340285</v>
      </c>
      <c r="H6" s="12">
        <v>25</v>
      </c>
      <c r="I6" s="12">
        <v>28331</v>
      </c>
      <c r="J6" s="12">
        <v>16</v>
      </c>
      <c r="K6" s="12">
        <v>23</v>
      </c>
      <c r="L6" s="12">
        <v>35.22</v>
      </c>
      <c r="M6" s="12">
        <v>-26</v>
      </c>
      <c r="N6" s="12">
        <v>-31</v>
      </c>
      <c r="O6" s="12">
        <v>-32.700000000000003</v>
      </c>
      <c r="P6" s="12" t="str">
        <f>INDEX(Useful!$A$1:$V$74, MATCH(A6, Useful!A:A, FALSE), 16)</f>
        <v>35light-years[citation needed]</v>
      </c>
      <c r="Q6">
        <v>40</v>
      </c>
      <c r="R6" s="16">
        <f t="shared" si="3"/>
        <v>1411.8809784335181</v>
      </c>
      <c r="S6" s="12"/>
      <c r="T6" s="12" t="str">
        <f>INDEX(Useful!$A$1:$V$74, MATCH(A6, Useful!A:A, FALSE), 11)</f>
        <v>6.033kly(1.850kpc)</v>
      </c>
      <c r="U6" s="12"/>
      <c r="V6" s="12" t="s">
        <v>88</v>
      </c>
      <c r="W6" s="12">
        <v>26</v>
      </c>
      <c r="X6" t="s">
        <v>1495</v>
      </c>
      <c r="Y6" t="s">
        <v>81</v>
      </c>
      <c r="Z6">
        <v>-2600</v>
      </c>
      <c r="AA6">
        <v>17</v>
      </c>
      <c r="AB6">
        <v>3</v>
      </c>
      <c r="AC6" s="2" t="b">
        <v>0</v>
      </c>
      <c r="AD6" s="2">
        <v>15000</v>
      </c>
      <c r="AE6" t="b">
        <v>1</v>
      </c>
      <c r="AF6">
        <v>1</v>
      </c>
      <c r="AG6">
        <v>10</v>
      </c>
      <c r="AH6">
        <v>-1.07</v>
      </c>
      <c r="AI6">
        <v>1000</v>
      </c>
      <c r="AJ6">
        <v>1</v>
      </c>
      <c r="AK6">
        <v>0.41666999999999998</v>
      </c>
      <c r="AL6">
        <v>39385</v>
      </c>
      <c r="AM6">
        <v>155</v>
      </c>
      <c r="AN6">
        <v>17</v>
      </c>
    </row>
    <row r="7" spans="1:40">
      <c r="A7" s="12" t="s">
        <v>94</v>
      </c>
      <c r="B7" s="12">
        <v>10.62</v>
      </c>
      <c r="C7" s="12">
        <f t="shared" si="0"/>
        <v>1.0261245167454502</v>
      </c>
      <c r="D7" s="12">
        <v>80</v>
      </c>
      <c r="E7" s="12">
        <f t="shared" si="1"/>
        <v>1.9030899869919435</v>
      </c>
      <c r="F7" s="2">
        <v>-1.1200000000000001</v>
      </c>
      <c r="G7" s="16">
        <f t="shared" si="2"/>
        <v>3.2042158375328582</v>
      </c>
      <c r="H7" s="12">
        <v>32</v>
      </c>
      <c r="I7" s="12">
        <v>36242</v>
      </c>
      <c r="J7" s="12">
        <v>15</v>
      </c>
      <c r="K7" s="12">
        <v>18</v>
      </c>
      <c r="L7" s="12">
        <v>33.22</v>
      </c>
      <c r="M7" s="12">
        <v>2</v>
      </c>
      <c r="N7" s="12">
        <v>4</v>
      </c>
      <c r="O7" s="12">
        <v>51.7</v>
      </c>
      <c r="P7" s="12" t="str">
        <f>INDEX(Useful!$A$1:$V$74, MATCH(A7, Useful!A:A, FALSE), 16)</f>
        <v>80 ly</v>
      </c>
      <c r="Q7">
        <v>58</v>
      </c>
      <c r="R7" s="16">
        <f t="shared" si="3"/>
        <v>1600.3531813917555</v>
      </c>
      <c r="S7" s="12"/>
      <c r="T7" s="12" t="str">
        <f>INDEX(Useful!$A$1:$V$74, MATCH(A7, Useful!A:A, FALSE), 11)</f>
        <v>24.5kly(7.5kpc)</v>
      </c>
      <c r="U7" s="12"/>
      <c r="V7" s="12" t="s">
        <v>101</v>
      </c>
      <c r="W7" s="12">
        <v>23</v>
      </c>
      <c r="X7" t="s">
        <v>1496</v>
      </c>
      <c r="Y7" t="s">
        <v>94</v>
      </c>
      <c r="Z7">
        <v>-1700</v>
      </c>
      <c r="AA7">
        <v>19</v>
      </c>
      <c r="AB7">
        <v>3</v>
      </c>
      <c r="AC7" s="2" t="b">
        <v>0</v>
      </c>
      <c r="AD7" s="2">
        <v>15000</v>
      </c>
      <c r="AE7" t="b">
        <v>1</v>
      </c>
      <c r="AF7">
        <v>1</v>
      </c>
      <c r="AG7">
        <v>10</v>
      </c>
      <c r="AH7">
        <v>-1.1200000000000001</v>
      </c>
      <c r="AI7">
        <v>1000</v>
      </c>
      <c r="AJ7">
        <v>1</v>
      </c>
      <c r="AK7">
        <v>0.53332999999999997</v>
      </c>
      <c r="AL7">
        <v>38368</v>
      </c>
      <c r="AM7">
        <v>139</v>
      </c>
      <c r="AN7">
        <v>56</v>
      </c>
    </row>
    <row r="8" spans="1:40">
      <c r="A8" s="12" t="s">
        <v>107</v>
      </c>
      <c r="B8" s="12">
        <v>12</v>
      </c>
      <c r="C8" s="12">
        <f t="shared" si="0"/>
        <v>1.0791812460476249</v>
      </c>
      <c r="D8" s="12">
        <v>45</v>
      </c>
      <c r="E8" s="12">
        <f t="shared" si="1"/>
        <v>1.6532125137753437</v>
      </c>
      <c r="F8" s="2">
        <v>-1.77</v>
      </c>
      <c r="G8" s="16">
        <f t="shared" si="2"/>
        <v>3.714007380750064</v>
      </c>
      <c r="H8" s="12">
        <v>33</v>
      </c>
      <c r="I8" s="12">
        <v>5989</v>
      </c>
      <c r="J8" s="12">
        <v>17</v>
      </c>
      <c r="K8" s="12">
        <v>19</v>
      </c>
      <c r="L8" s="12">
        <v>11.78</v>
      </c>
      <c r="M8" s="12">
        <v>-18</v>
      </c>
      <c r="N8" s="12">
        <v>-30</v>
      </c>
      <c r="O8" s="12">
        <v>-58.5</v>
      </c>
      <c r="P8" s="12" t="str">
        <f>INDEX(Useful!$A$1:$V$74, MATCH(A8, Useful!A:A, FALSE), 16)</f>
        <v>45 ly</v>
      </c>
      <c r="Q8">
        <v>31</v>
      </c>
      <c r="R8" s="16">
        <f t="shared" si="3"/>
        <v>5176.1562865252963</v>
      </c>
      <c r="S8" s="12"/>
      <c r="T8" s="12" t="str">
        <f>INDEX(Useful!$A$1:$V$74, MATCH(A8, Useful!A:A, FALSE), 11)</f>
        <v>25.8kly(7.9kpc)</v>
      </c>
      <c r="U8" s="12"/>
      <c r="V8" s="12" t="s">
        <v>114</v>
      </c>
      <c r="W8" s="12">
        <v>9.3000000000000007</v>
      </c>
      <c r="X8" t="s">
        <v>1497</v>
      </c>
      <c r="Y8" t="s">
        <v>107</v>
      </c>
      <c r="Z8">
        <v>-2300</v>
      </c>
      <c r="AA8">
        <v>20</v>
      </c>
      <c r="AB8">
        <v>3</v>
      </c>
      <c r="AC8" s="2" t="b">
        <v>0</v>
      </c>
      <c r="AD8" s="2">
        <v>15000</v>
      </c>
      <c r="AE8" t="b">
        <v>1</v>
      </c>
      <c r="AF8">
        <v>1</v>
      </c>
      <c r="AG8">
        <v>10</v>
      </c>
      <c r="AH8">
        <v>-1.5</v>
      </c>
      <c r="AI8">
        <v>1000</v>
      </c>
      <c r="AJ8">
        <v>1</v>
      </c>
      <c r="AK8">
        <v>0.55000000000000004</v>
      </c>
      <c r="AL8">
        <v>106435</v>
      </c>
      <c r="AM8">
        <v>271</v>
      </c>
      <c r="AN8">
        <v>87</v>
      </c>
    </row>
    <row r="9" spans="1:40">
      <c r="A9" s="12" t="s">
        <v>120</v>
      </c>
      <c r="B9" s="12">
        <v>11.39</v>
      </c>
      <c r="C9" s="12">
        <f t="shared" si="0"/>
        <v>1.0565237240791003</v>
      </c>
      <c r="D9" s="12">
        <v>41.6</v>
      </c>
      <c r="E9" s="12">
        <f t="shared" si="1"/>
        <v>1.6190933306267428</v>
      </c>
      <c r="F9" s="2">
        <v>-1.25</v>
      </c>
      <c r="G9" s="16">
        <f t="shared" si="2"/>
        <v>2.0894956562483031</v>
      </c>
      <c r="H9" s="12">
        <v>26</v>
      </c>
      <c r="I9" s="12">
        <v>32551</v>
      </c>
      <c r="J9" s="12">
        <v>16</v>
      </c>
      <c r="K9" s="12">
        <v>57</v>
      </c>
      <c r="L9" s="12">
        <v>8.92</v>
      </c>
      <c r="M9" s="12">
        <v>-4</v>
      </c>
      <c r="N9" s="12">
        <v>-5</v>
      </c>
      <c r="O9" s="12">
        <v>-58.07</v>
      </c>
      <c r="P9" s="12" t="str">
        <f>INDEX(Useful!$A$1:$V$74, MATCH(A9, Useful!A:A, FALSE), 16)</f>
        <v>41.6 ly</v>
      </c>
      <c r="Q9">
        <v>4</v>
      </c>
      <c r="R9" s="16">
        <f t="shared" si="3"/>
        <v>122.8840895825013</v>
      </c>
      <c r="S9" s="12"/>
      <c r="T9" s="12" t="str">
        <f>INDEX(Useful!$A$1:$V$74, MATCH(A9, Useful!A:A, FALSE), 11)</f>
        <v>14.3kly(4.4kpc)</v>
      </c>
      <c r="U9" s="12"/>
      <c r="V9" s="12" t="s">
        <v>127</v>
      </c>
      <c r="W9" s="12">
        <v>20</v>
      </c>
      <c r="X9" t="s">
        <v>1498</v>
      </c>
      <c r="Y9" t="s">
        <v>120</v>
      </c>
      <c r="Z9">
        <v>-2000</v>
      </c>
      <c r="AA9">
        <v>19</v>
      </c>
      <c r="AB9">
        <v>3</v>
      </c>
      <c r="AC9" s="2" t="b">
        <v>0</v>
      </c>
      <c r="AD9" s="2">
        <v>15000</v>
      </c>
      <c r="AE9" t="b">
        <v>1</v>
      </c>
      <c r="AF9">
        <v>1</v>
      </c>
      <c r="AG9">
        <v>10</v>
      </c>
      <c r="AH9">
        <v>-1.25</v>
      </c>
      <c r="AI9">
        <v>1000</v>
      </c>
      <c r="AJ9">
        <v>1</v>
      </c>
      <c r="AK9">
        <v>0.43332999999999999</v>
      </c>
      <c r="AL9">
        <v>38291</v>
      </c>
      <c r="AM9">
        <v>89</v>
      </c>
      <c r="AN9">
        <v>30</v>
      </c>
    </row>
    <row r="10" spans="1:40">
      <c r="A10" s="12" t="s">
        <v>132</v>
      </c>
      <c r="B10" s="12">
        <v>13.8</v>
      </c>
      <c r="C10" s="12">
        <f t="shared" si="0"/>
        <v>1.1398790864012365</v>
      </c>
      <c r="D10" s="12">
        <v>37.200000000000003</v>
      </c>
      <c r="E10" s="12">
        <f t="shared" si="1"/>
        <v>1.5705429398818975</v>
      </c>
      <c r="F10" s="2">
        <v>-1.1399999999999999</v>
      </c>
      <c r="G10" s="16">
        <f t="shared" si="2"/>
        <v>1.6153598991737084</v>
      </c>
      <c r="H10" s="12">
        <v>21</v>
      </c>
      <c r="I10" s="12">
        <v>24246</v>
      </c>
      <c r="J10" s="12">
        <v>16</v>
      </c>
      <c r="K10" s="12">
        <v>47</v>
      </c>
      <c r="L10" s="12">
        <v>14.18</v>
      </c>
      <c r="M10" s="12">
        <v>-1</v>
      </c>
      <c r="N10" s="12">
        <v>-56</v>
      </c>
      <c r="O10" s="12">
        <v>-54.7</v>
      </c>
      <c r="P10" s="12" t="str">
        <f>INDEX(Useful!$A$1:$V$74, MATCH(A10, Useful!A:A, FALSE), 16)</f>
        <v>37.2 ly[NB 1]</v>
      </c>
      <c r="Q10">
        <v>1</v>
      </c>
      <c r="R10" s="16">
        <f t="shared" si="3"/>
        <v>41.243916522312958</v>
      </c>
      <c r="S10" s="12"/>
      <c r="T10" s="12" t="str">
        <f>INDEX(Useful!$A$1:$V$74, MATCH(A10, Useful!A:A, FALSE), 11)</f>
        <v>16.44 ± 0.16kly(5.04 ± 0.05kpc)</v>
      </c>
      <c r="U10" s="12"/>
      <c r="V10" s="12" t="s">
        <v>61</v>
      </c>
      <c r="W10" s="12">
        <v>16</v>
      </c>
      <c r="X10" t="s">
        <v>1499</v>
      </c>
      <c r="Y10" t="s">
        <v>132</v>
      </c>
      <c r="Z10">
        <v>-1820</v>
      </c>
      <c r="AA10">
        <v>19</v>
      </c>
      <c r="AB10">
        <v>3</v>
      </c>
      <c r="AC10" s="2" t="b">
        <v>0</v>
      </c>
      <c r="AD10" s="2">
        <v>15000</v>
      </c>
      <c r="AE10" t="b">
        <v>1</v>
      </c>
      <c r="AF10">
        <v>1</v>
      </c>
      <c r="AG10">
        <v>10</v>
      </c>
      <c r="AH10">
        <v>-1.1399999999999999</v>
      </c>
      <c r="AI10">
        <v>1000</v>
      </c>
      <c r="AJ10">
        <v>1</v>
      </c>
      <c r="AK10">
        <v>0.35</v>
      </c>
      <c r="AL10">
        <v>27043</v>
      </c>
      <c r="AM10">
        <v>53</v>
      </c>
      <c r="AN10">
        <v>14</v>
      </c>
    </row>
    <row r="11" spans="1:40">
      <c r="A11" s="12" t="s">
        <v>143</v>
      </c>
      <c r="B11" s="12">
        <v>11.65</v>
      </c>
      <c r="C11" s="12">
        <f t="shared" si="0"/>
        <v>1.0663259253620379</v>
      </c>
      <c r="D11" s="12">
        <v>84</v>
      </c>
      <c r="E11" s="12">
        <f t="shared" si="1"/>
        <v>1.9242792860618816</v>
      </c>
      <c r="F11" s="2">
        <v>-1.33</v>
      </c>
      <c r="G11" s="16">
        <f t="shared" si="2"/>
        <v>1.9375496401043806</v>
      </c>
      <c r="H11" s="12">
        <v>39</v>
      </c>
      <c r="I11" s="12">
        <v>46186</v>
      </c>
      <c r="J11" s="12">
        <v>16</v>
      </c>
      <c r="K11" s="12">
        <v>41</v>
      </c>
      <c r="L11" s="12">
        <v>41.24</v>
      </c>
      <c r="M11" s="12">
        <v>36</v>
      </c>
      <c r="N11" s="12">
        <v>27</v>
      </c>
      <c r="O11" s="12">
        <v>35.5</v>
      </c>
      <c r="P11" s="12" t="str">
        <f>INDEX(Useful!$A$1:$V$74, MATCH(A11, Useful!A:A, FALSE), 16)</f>
        <v>84 ly</v>
      </c>
      <c r="Q11">
        <v>4</v>
      </c>
      <c r="R11" s="16">
        <f t="shared" si="3"/>
        <v>86.606330922790463</v>
      </c>
      <c r="S11" s="12"/>
      <c r="T11" s="12" t="str">
        <f>INDEX(Useful!$A$1:$V$74, MATCH(A11, Useful!A:A, FALSE), 11)</f>
        <v>22.2kly(6.8kpc)</v>
      </c>
      <c r="U11" s="12"/>
      <c r="V11" s="12" t="s">
        <v>150</v>
      </c>
      <c r="W11" s="12">
        <v>20</v>
      </c>
      <c r="X11" t="s">
        <v>1500</v>
      </c>
      <c r="Y11" t="s">
        <v>143</v>
      </c>
      <c r="Z11">
        <v>-1700</v>
      </c>
      <c r="AA11">
        <v>18.5</v>
      </c>
      <c r="AB11">
        <v>3</v>
      </c>
      <c r="AC11" s="2" t="b">
        <v>0</v>
      </c>
      <c r="AD11" s="2">
        <v>15000</v>
      </c>
      <c r="AE11" t="b">
        <v>1</v>
      </c>
      <c r="AF11">
        <v>1</v>
      </c>
      <c r="AG11">
        <v>10</v>
      </c>
      <c r="AH11">
        <v>-1.33</v>
      </c>
      <c r="AI11">
        <v>1000</v>
      </c>
      <c r="AJ11">
        <v>1</v>
      </c>
      <c r="AK11">
        <v>0.65</v>
      </c>
      <c r="AL11">
        <v>48756</v>
      </c>
      <c r="AM11">
        <v>100</v>
      </c>
      <c r="AN11">
        <v>65</v>
      </c>
    </row>
    <row r="12" spans="1:40">
      <c r="A12" s="12" t="s">
        <v>167</v>
      </c>
      <c r="B12" s="12">
        <v>12</v>
      </c>
      <c r="C12" s="12">
        <f t="shared" si="0"/>
        <v>1.0791812460476249</v>
      </c>
      <c r="D12" s="12">
        <v>88</v>
      </c>
      <c r="E12" s="12">
        <f t="shared" si="1"/>
        <v>1.9444826721501687</v>
      </c>
      <c r="F12" s="2">
        <v>-2.37</v>
      </c>
      <c r="G12" s="16">
        <f t="shared" si="2"/>
        <v>3.4903746743430832</v>
      </c>
      <c r="H12" s="12">
        <v>35</v>
      </c>
      <c r="I12" s="12">
        <v>28775</v>
      </c>
      <c r="J12" s="12">
        <v>21</v>
      </c>
      <c r="K12" s="12">
        <v>29</v>
      </c>
      <c r="L12" s="12">
        <v>58.33</v>
      </c>
      <c r="M12" s="12">
        <v>12</v>
      </c>
      <c r="N12" s="12">
        <v>10</v>
      </c>
      <c r="O12" s="12">
        <v>1.2</v>
      </c>
      <c r="P12" s="12" t="str">
        <f>INDEX(Useful!$A$1:$V$74, MATCH(A12, Useful!A:A, FALSE), 16)</f>
        <v>~88 ly</v>
      </c>
      <c r="Q12">
        <v>89</v>
      </c>
      <c r="R12" s="16">
        <f t="shared" si="3"/>
        <v>3092.9626411815811</v>
      </c>
      <c r="S12" s="12"/>
      <c r="T12" s="12" t="str">
        <f>INDEX(Useful!$A$1:$V$74, MATCH(A12, Useful!A:A, FALSE), 11)</f>
        <v>35.69 ± 0.43kly(10.944 ± 0.131kpc)</v>
      </c>
      <c r="U12" s="12"/>
      <c r="V12" s="12" t="s">
        <v>75</v>
      </c>
      <c r="W12" s="12">
        <v>18</v>
      </c>
      <c r="X12" t="s">
        <v>1501</v>
      </c>
      <c r="Y12" t="s">
        <v>167</v>
      </c>
      <c r="Z12">
        <v>-1800</v>
      </c>
      <c r="AA12">
        <v>19.5</v>
      </c>
      <c r="AB12">
        <v>3</v>
      </c>
      <c r="AC12" s="2" t="b">
        <v>0</v>
      </c>
      <c r="AD12" s="2">
        <v>15000</v>
      </c>
      <c r="AE12" t="b">
        <v>1</v>
      </c>
      <c r="AF12">
        <v>1</v>
      </c>
      <c r="AG12">
        <v>10</v>
      </c>
      <c r="AH12">
        <v>-1.5</v>
      </c>
      <c r="AI12">
        <v>1000</v>
      </c>
      <c r="AJ12">
        <v>1</v>
      </c>
      <c r="AK12">
        <v>0.58333000000000002</v>
      </c>
      <c r="AL12">
        <v>33424</v>
      </c>
      <c r="AM12">
        <v>198</v>
      </c>
      <c r="AN12">
        <v>65</v>
      </c>
    </row>
    <row r="13" spans="1:40">
      <c r="A13" s="12" t="s">
        <v>179</v>
      </c>
      <c r="B13" s="12">
        <v>11.9</v>
      </c>
      <c r="C13" s="12">
        <f t="shared" si="0"/>
        <v>1.0755469613925308</v>
      </c>
      <c r="D13" s="12">
        <v>70</v>
      </c>
      <c r="E13" s="12">
        <f t="shared" si="1"/>
        <v>1.8450980400142569</v>
      </c>
      <c r="F13" s="2">
        <v>-1.53</v>
      </c>
      <c r="G13" s="16">
        <f t="shared" si="2"/>
        <v>2.8622029569418137</v>
      </c>
      <c r="H13" s="12">
        <v>9</v>
      </c>
      <c r="I13" s="12">
        <v>13734</v>
      </c>
      <c r="J13" s="12">
        <v>17</v>
      </c>
      <c r="K13" s="12">
        <v>2</v>
      </c>
      <c r="L13" s="12">
        <v>37.69</v>
      </c>
      <c r="M13" s="12">
        <v>-26</v>
      </c>
      <c r="N13" s="12">
        <v>-16</v>
      </c>
      <c r="O13" s="12">
        <v>-4.5999999999999996</v>
      </c>
      <c r="P13" s="12" t="str">
        <f>INDEX(Useful!$A$1:$V$74, MATCH(A13, Useful!A:A, FALSE), 16)</f>
        <v>70 ly</v>
      </c>
      <c r="Q13">
        <v>10</v>
      </c>
      <c r="R13" s="16">
        <f t="shared" si="3"/>
        <v>728.11999417504012</v>
      </c>
      <c r="S13" s="12"/>
      <c r="T13" s="12" t="str">
        <f>INDEX(Useful!$A$1:$V$74, MATCH(A13, Useful!A:A, FALSE), 11)</f>
        <v>28.7kly(8.8kpc)</v>
      </c>
      <c r="U13" s="12"/>
      <c r="V13" s="12" t="s">
        <v>185</v>
      </c>
      <c r="W13" s="12">
        <v>17</v>
      </c>
      <c r="X13" t="s">
        <v>1502</v>
      </c>
      <c r="Y13" t="s">
        <v>179</v>
      </c>
      <c r="Z13">
        <v>-2400</v>
      </c>
      <c r="AA13">
        <v>20</v>
      </c>
      <c r="AB13">
        <v>3</v>
      </c>
      <c r="AC13" s="2" t="b">
        <v>0</v>
      </c>
      <c r="AD13" s="2">
        <v>15000</v>
      </c>
      <c r="AE13" t="b">
        <v>1</v>
      </c>
      <c r="AF13">
        <v>1</v>
      </c>
      <c r="AG13">
        <v>10</v>
      </c>
      <c r="AH13">
        <v>-1.5</v>
      </c>
      <c r="AI13">
        <v>1000</v>
      </c>
      <c r="AJ13">
        <v>1</v>
      </c>
      <c r="AK13">
        <v>0.15</v>
      </c>
      <c r="AL13">
        <v>23430</v>
      </c>
      <c r="AM13">
        <v>62</v>
      </c>
      <c r="AN13">
        <v>15</v>
      </c>
    </row>
    <row r="14" spans="1:40">
      <c r="A14" s="12" t="s">
        <v>191</v>
      </c>
      <c r="B14" s="12">
        <v>12</v>
      </c>
      <c r="C14" s="12">
        <f t="shared" si="0"/>
        <v>1.0791812460476249</v>
      </c>
      <c r="D14" s="12">
        <v>50</v>
      </c>
      <c r="E14" s="12">
        <f t="shared" si="1"/>
        <v>1.6989700043360187</v>
      </c>
      <c r="F14" s="2">
        <v>-1.49</v>
      </c>
      <c r="G14" s="16">
        <f t="shared" si="2"/>
        <v>2.8585502265995326</v>
      </c>
      <c r="H14" s="12">
        <v>20</v>
      </c>
      <c r="I14" s="12">
        <v>26315</v>
      </c>
      <c r="J14" s="12">
        <v>18</v>
      </c>
      <c r="K14" s="12">
        <v>36</v>
      </c>
      <c r="L14" s="12">
        <v>23.94</v>
      </c>
      <c r="M14" s="12">
        <v>-23</v>
      </c>
      <c r="N14" s="12">
        <v>-54</v>
      </c>
      <c r="O14" s="12">
        <v>-17.100000000000001</v>
      </c>
      <c r="P14" s="12" t="str">
        <f>INDEX(Useful!$A$1:$V$74, MATCH(A14, Useful!A:A, FALSE), 16)</f>
        <v>50 ± 5 ly</v>
      </c>
      <c r="Q14">
        <v>19</v>
      </c>
      <c r="R14" s="16">
        <f t="shared" si="3"/>
        <v>722.02166064981941</v>
      </c>
      <c r="S14" s="12"/>
      <c r="T14" s="12" t="str">
        <f>INDEX(Useful!$A$1:$V$74, MATCH(A14, Useful!A:A, FALSE), 11)</f>
        <v>10.6 ± 1.0kly(3 ± 0.3kpc)</v>
      </c>
      <c r="U14" s="12"/>
      <c r="V14" s="12" t="s">
        <v>198</v>
      </c>
      <c r="W14" s="12">
        <v>32</v>
      </c>
      <c r="X14" t="s">
        <v>1503</v>
      </c>
      <c r="Y14" t="s">
        <v>191</v>
      </c>
      <c r="Z14">
        <v>-2300</v>
      </c>
      <c r="AA14">
        <v>18</v>
      </c>
      <c r="AB14">
        <v>3</v>
      </c>
      <c r="AC14" s="2" t="b">
        <v>0</v>
      </c>
      <c r="AD14" s="2">
        <v>15000</v>
      </c>
      <c r="AE14" t="b">
        <v>1</v>
      </c>
      <c r="AF14">
        <v>1</v>
      </c>
      <c r="AG14">
        <v>10</v>
      </c>
      <c r="AH14">
        <v>-1.49</v>
      </c>
      <c r="AI14">
        <v>1000</v>
      </c>
      <c r="AJ14">
        <v>1</v>
      </c>
      <c r="AK14">
        <v>0.33333000000000002</v>
      </c>
      <c r="AL14">
        <v>99266</v>
      </c>
      <c r="AM14">
        <v>246</v>
      </c>
      <c r="AN14">
        <v>194</v>
      </c>
    </row>
    <row r="15" spans="1:40">
      <c r="A15" s="12" t="s">
        <v>204</v>
      </c>
      <c r="B15" s="12">
        <v>12</v>
      </c>
      <c r="C15" s="12">
        <f t="shared" si="0"/>
        <v>1.0791812460476249</v>
      </c>
      <c r="D15" s="12">
        <v>30</v>
      </c>
      <c r="E15" s="12">
        <f t="shared" si="1"/>
        <v>1.4771212547196624</v>
      </c>
      <c r="F15" s="2">
        <v>-1.32</v>
      </c>
      <c r="G15" s="16">
        <f t="shared" si="2"/>
        <v>3.759118086452645</v>
      </c>
      <c r="H15" s="12">
        <v>7</v>
      </c>
      <c r="I15" s="12">
        <v>2612</v>
      </c>
      <c r="J15" s="12">
        <v>18</v>
      </c>
      <c r="K15" s="12">
        <v>24</v>
      </c>
      <c r="L15" s="12">
        <v>32.89</v>
      </c>
      <c r="M15" s="12">
        <v>-24</v>
      </c>
      <c r="N15" s="12">
        <v>-52</v>
      </c>
      <c r="O15" s="12">
        <v>-11.4</v>
      </c>
      <c r="P15" s="12" t="str">
        <f>INDEX(Useful!$A$1:$V$74, MATCH(A15, Useful!A:A, FALSE), 16)</f>
        <v>30 ly</v>
      </c>
      <c r="Q15">
        <v>15</v>
      </c>
      <c r="R15" s="16">
        <f t="shared" si="3"/>
        <v>5742.725880551302</v>
      </c>
      <c r="S15" s="12"/>
      <c r="T15" s="12" t="str">
        <f>INDEX(Useful!$A$1:$V$74, MATCH(A15, Useful!A:A, FALSE), 11)</f>
        <v>18.26 ± 0.98kly(5.6 ± 0.3kpc)</v>
      </c>
      <c r="U15" s="12"/>
      <c r="V15" s="12" t="s">
        <v>209</v>
      </c>
      <c r="W15" s="12">
        <v>11.2</v>
      </c>
      <c r="X15" t="s">
        <v>1504</v>
      </c>
      <c r="Y15" t="s">
        <v>204</v>
      </c>
      <c r="Z15">
        <v>-2500</v>
      </c>
      <c r="AA15">
        <v>19</v>
      </c>
      <c r="AB15">
        <v>3</v>
      </c>
      <c r="AC15" s="2" t="b">
        <v>0</v>
      </c>
      <c r="AD15" s="2">
        <v>15000</v>
      </c>
      <c r="AE15" t="b">
        <v>1</v>
      </c>
      <c r="AF15">
        <v>1</v>
      </c>
      <c r="AG15">
        <v>10</v>
      </c>
      <c r="AH15">
        <v>-1.32</v>
      </c>
      <c r="AI15">
        <v>1000</v>
      </c>
      <c r="AJ15">
        <v>1</v>
      </c>
      <c r="AK15">
        <v>0.11667</v>
      </c>
      <c r="AL15">
        <v>15376</v>
      </c>
      <c r="AM15">
        <v>69</v>
      </c>
      <c r="AN15">
        <v>16</v>
      </c>
    </row>
    <row r="16" spans="1:40">
      <c r="A16" s="12" t="s">
        <v>214</v>
      </c>
      <c r="B16" s="12">
        <v>12.93</v>
      </c>
      <c r="C16" s="12">
        <f t="shared" si="0"/>
        <v>1.1115985248803941</v>
      </c>
      <c r="D16" s="12">
        <v>47</v>
      </c>
      <c r="E16" s="12">
        <f t="shared" si="1"/>
        <v>1.6720978579357175</v>
      </c>
      <c r="F16" s="2">
        <v>-2.27</v>
      </c>
      <c r="G16" s="16">
        <f t="shared" si="2"/>
        <v>2.5142218067080782</v>
      </c>
      <c r="H16" s="12">
        <v>17</v>
      </c>
      <c r="I16" s="12">
        <v>15302</v>
      </c>
      <c r="J16" s="12">
        <v>21</v>
      </c>
      <c r="K16" s="12">
        <v>40</v>
      </c>
      <c r="L16" s="12">
        <v>22.12</v>
      </c>
      <c r="M16" s="12">
        <v>-23</v>
      </c>
      <c r="N16" s="12">
        <v>-10</v>
      </c>
      <c r="O16" s="12">
        <v>-47.5</v>
      </c>
      <c r="P16" s="12">
        <f>INDEX(Useful!$A$1:$V$74, MATCH(A16, Useful!A:A, FALSE), 16)</f>
        <v>0</v>
      </c>
      <c r="Q16">
        <v>5</v>
      </c>
      <c r="R16" s="16">
        <f t="shared" si="3"/>
        <v>326.75467259181806</v>
      </c>
      <c r="S16" s="12">
        <f>27140 * W16 / 60 * PI() / 180 / 2</f>
        <v>47.368235899126105</v>
      </c>
      <c r="T16" s="12" t="str">
        <f>INDEX(Useful!$A$1:$V$74, MATCH(A16, Useful!A:A, FALSE), 11)</f>
        <v>27.14 ± 0.65kly(8.3 ± 0.20kpc)</v>
      </c>
      <c r="U16" s="12"/>
      <c r="V16" s="12" t="s">
        <v>221</v>
      </c>
      <c r="W16" s="12">
        <v>12</v>
      </c>
      <c r="X16" t="s">
        <v>1505</v>
      </c>
      <c r="Y16" t="s">
        <v>214</v>
      </c>
      <c r="Z16">
        <v>-1750</v>
      </c>
      <c r="AA16">
        <v>19</v>
      </c>
      <c r="AB16">
        <v>3</v>
      </c>
      <c r="AC16" s="2" t="b">
        <v>0</v>
      </c>
      <c r="AD16" s="2">
        <v>15000</v>
      </c>
      <c r="AE16" t="b">
        <v>1</v>
      </c>
      <c r="AF16">
        <v>1</v>
      </c>
      <c r="AG16">
        <v>10</v>
      </c>
      <c r="AH16">
        <v>-1.5</v>
      </c>
      <c r="AI16">
        <v>1000</v>
      </c>
      <c r="AJ16">
        <v>1</v>
      </c>
      <c r="AK16">
        <v>0.28333000000000003</v>
      </c>
      <c r="AL16">
        <v>15919</v>
      </c>
      <c r="AM16">
        <v>24</v>
      </c>
      <c r="AN16">
        <v>11</v>
      </c>
    </row>
    <row r="17" spans="1:40">
      <c r="A17" s="12" t="s">
        <v>226</v>
      </c>
      <c r="B17" s="12">
        <v>12.67</v>
      </c>
      <c r="C17" s="12">
        <f t="shared" si="0"/>
        <v>1.1027766148834413</v>
      </c>
      <c r="D17" s="12">
        <v>110</v>
      </c>
      <c r="E17" s="12">
        <f t="shared" si="1"/>
        <v>2.0413926851582249</v>
      </c>
      <c r="F17" s="2">
        <v>-1.86</v>
      </c>
      <c r="G17" s="16">
        <f t="shared" si="2"/>
        <v>3.4023558265232339</v>
      </c>
      <c r="H17" s="12">
        <v>30</v>
      </c>
      <c r="I17" s="12">
        <v>17026</v>
      </c>
      <c r="J17" s="12">
        <v>13</v>
      </c>
      <c r="K17" s="12">
        <v>12</v>
      </c>
      <c r="L17" s="12">
        <v>55.25</v>
      </c>
      <c r="M17" s="12">
        <v>18</v>
      </c>
      <c r="N17" s="12">
        <v>10</v>
      </c>
      <c r="O17" s="12">
        <v>5.4</v>
      </c>
      <c r="P17" s="12">
        <f>INDEX(Useful!$A$1:$V$74, MATCH(A17, Useful!A:A, FALSE), 16)</f>
        <v>0</v>
      </c>
      <c r="Q17">
        <v>43</v>
      </c>
      <c r="R17" s="16">
        <f t="shared" si="3"/>
        <v>2525.5491601080698</v>
      </c>
      <c r="S17" s="12">
        <f>58000 * W17 / 60 * PI() / 180 / 2</f>
        <v>109.66485466697702</v>
      </c>
      <c r="T17" s="12" t="str">
        <f>INDEX(Useful!$A$1:$V$74, MATCH(A17, Useful!A:A, FALSE), 11)</f>
        <v>58×10^3ly(18kpc)</v>
      </c>
      <c r="U17" s="12"/>
      <c r="V17" s="12" t="s">
        <v>232</v>
      </c>
      <c r="W17" s="12">
        <v>13</v>
      </c>
      <c r="X17" t="s">
        <v>1506</v>
      </c>
      <c r="Y17" t="s">
        <v>226</v>
      </c>
      <c r="Z17">
        <v>-1850</v>
      </c>
      <c r="AA17">
        <v>20</v>
      </c>
      <c r="AB17">
        <v>3</v>
      </c>
      <c r="AC17" s="2" t="b">
        <v>0</v>
      </c>
      <c r="AD17" s="2">
        <v>15000</v>
      </c>
      <c r="AE17" t="b">
        <v>1</v>
      </c>
      <c r="AF17">
        <v>1</v>
      </c>
      <c r="AG17">
        <v>10</v>
      </c>
      <c r="AH17">
        <v>-1.5</v>
      </c>
      <c r="AI17">
        <v>1000</v>
      </c>
      <c r="AJ17">
        <v>1</v>
      </c>
      <c r="AK17">
        <v>0.5</v>
      </c>
      <c r="AL17">
        <v>17800</v>
      </c>
      <c r="AM17">
        <v>89</v>
      </c>
      <c r="AN17">
        <v>32</v>
      </c>
    </row>
    <row r="18" spans="1:40">
      <c r="A18" s="12" t="s">
        <v>237</v>
      </c>
      <c r="B18" s="12">
        <v>12.3</v>
      </c>
      <c r="C18" s="12">
        <f t="shared" si="0"/>
        <v>1.0899051114393981</v>
      </c>
      <c r="D18" s="12">
        <v>48</v>
      </c>
      <c r="E18" s="12">
        <f t="shared" si="1"/>
        <v>1.6812412373755872</v>
      </c>
      <c r="F18" s="2">
        <v>-1.94</v>
      </c>
      <c r="G18" s="16">
        <f t="shared" si="2"/>
        <v>2.3790445580422461</v>
      </c>
      <c r="H18" s="12">
        <v>24</v>
      </c>
      <c r="I18" s="12">
        <v>33423</v>
      </c>
      <c r="J18" s="12">
        <v>19</v>
      </c>
      <c r="K18" s="12">
        <v>39</v>
      </c>
      <c r="L18" s="12">
        <v>59.71</v>
      </c>
      <c r="M18" s="12">
        <v>-30</v>
      </c>
      <c r="N18" s="12">
        <v>-57</v>
      </c>
      <c r="O18" s="12">
        <v>-53.1</v>
      </c>
      <c r="P18" s="12" t="str">
        <f>INDEX(Useful!$A$1:$V$74, MATCH(A18, Useful!A:A, FALSE), 16)</f>
        <v>48 ly</v>
      </c>
      <c r="Q18">
        <v>8</v>
      </c>
      <c r="R18" s="16">
        <f t="shared" si="3"/>
        <v>239.35613200490678</v>
      </c>
      <c r="S18" s="12"/>
      <c r="T18" s="12" t="str">
        <f>INDEX(Useful!$A$1:$V$74, MATCH(A18, Useful!A:A, FALSE), 11)</f>
        <v>17.6kly(5.4kpc)</v>
      </c>
      <c r="U18" s="12"/>
      <c r="V18" s="12" t="s">
        <v>244</v>
      </c>
      <c r="W18" s="12">
        <v>19</v>
      </c>
      <c r="X18" t="s">
        <v>1507</v>
      </c>
      <c r="Y18" t="s">
        <v>237</v>
      </c>
      <c r="Z18">
        <v>-2000</v>
      </c>
      <c r="AA18">
        <v>18</v>
      </c>
      <c r="AB18">
        <v>3</v>
      </c>
      <c r="AC18" s="2" t="b">
        <v>0</v>
      </c>
      <c r="AD18" s="2">
        <v>15000</v>
      </c>
      <c r="AE18" t="b">
        <v>1</v>
      </c>
      <c r="AF18">
        <v>1</v>
      </c>
      <c r="AG18">
        <v>10</v>
      </c>
      <c r="AH18">
        <v>-1.5</v>
      </c>
      <c r="AI18">
        <v>1000</v>
      </c>
      <c r="AJ18">
        <v>1</v>
      </c>
      <c r="AK18">
        <v>0.4</v>
      </c>
      <c r="AL18">
        <v>38884</v>
      </c>
      <c r="AM18">
        <v>46</v>
      </c>
      <c r="AN18">
        <v>25</v>
      </c>
    </row>
    <row r="19" spans="1:40">
      <c r="A19" s="12" t="s">
        <v>250</v>
      </c>
      <c r="B19" s="12">
        <v>13.7</v>
      </c>
      <c r="C19" s="12">
        <f t="shared" si="0"/>
        <v>1.1367205671564067</v>
      </c>
      <c r="D19" s="12">
        <v>42</v>
      </c>
      <c r="E19" s="12">
        <f t="shared" si="1"/>
        <v>1.6232492903979006</v>
      </c>
      <c r="F19" s="2">
        <v>-2</v>
      </c>
      <c r="G19" s="16">
        <f t="shared" si="2"/>
        <v>2.318985016592491</v>
      </c>
      <c r="H19" s="12">
        <v>9</v>
      </c>
      <c r="I19" s="12">
        <v>9595</v>
      </c>
      <c r="J19" s="12">
        <v>19</v>
      </c>
      <c r="K19" s="12">
        <v>16</v>
      </c>
      <c r="L19" s="12">
        <v>35.57</v>
      </c>
      <c r="M19" s="12">
        <v>30</v>
      </c>
      <c r="N19" s="12">
        <v>11</v>
      </c>
      <c r="O19" s="12">
        <v>0.5</v>
      </c>
      <c r="P19" s="12" t="str">
        <f>INDEX(Useful!$A$1:$V$74, MATCH(A19, Useful!A:A, FALSE), 16)</f>
        <v>42 ly</v>
      </c>
      <c r="Q19">
        <v>2</v>
      </c>
      <c r="R19" s="16">
        <f t="shared" si="3"/>
        <v>208.44189682126108</v>
      </c>
      <c r="S19" s="12"/>
      <c r="T19" s="12" t="str">
        <f>INDEX(Useful!$A$1:$V$74, MATCH(A19, Useful!A:A, FALSE), 11)</f>
        <v>32.9kly(10.1kpc)</v>
      </c>
      <c r="U19" s="12"/>
      <c r="V19" s="12" t="s">
        <v>258</v>
      </c>
      <c r="W19" s="12">
        <v>8.8000000000000007</v>
      </c>
      <c r="X19" t="s">
        <v>1508</v>
      </c>
      <c r="Y19" t="s">
        <v>250</v>
      </c>
      <c r="Z19">
        <v>-2000</v>
      </c>
      <c r="AA19">
        <v>20</v>
      </c>
      <c r="AB19">
        <v>3</v>
      </c>
      <c r="AC19" s="2" t="b">
        <v>0</v>
      </c>
      <c r="AD19" s="2">
        <v>15000</v>
      </c>
      <c r="AE19" t="b">
        <v>1</v>
      </c>
      <c r="AF19">
        <v>1</v>
      </c>
      <c r="AG19">
        <v>10</v>
      </c>
      <c r="AH19">
        <v>-1.5</v>
      </c>
      <c r="AI19">
        <v>1000</v>
      </c>
      <c r="AJ19">
        <v>1</v>
      </c>
      <c r="AK19">
        <v>0.15</v>
      </c>
      <c r="AL19">
        <v>12021</v>
      </c>
      <c r="AM19">
        <v>20</v>
      </c>
      <c r="AN19">
        <v>5</v>
      </c>
    </row>
    <row r="20" spans="1:40">
      <c r="A20" s="12" t="s">
        <v>264</v>
      </c>
      <c r="B20" s="12">
        <v>11.78</v>
      </c>
      <c r="C20" s="12">
        <f t="shared" si="0"/>
        <v>1.0711452904510828</v>
      </c>
      <c r="D20" s="12">
        <v>48</v>
      </c>
      <c r="E20" s="12">
        <f t="shared" si="1"/>
        <v>1.6812412373755872</v>
      </c>
      <c r="F20" s="2">
        <v>-1.02</v>
      </c>
      <c r="G20" s="16">
        <f t="shared" si="2"/>
        <v>3.9763048477066194</v>
      </c>
      <c r="H20" s="12">
        <v>10</v>
      </c>
      <c r="I20" s="12">
        <v>16686</v>
      </c>
      <c r="J20" s="12">
        <v>17</v>
      </c>
      <c r="K20" s="12">
        <v>1</v>
      </c>
      <c r="L20" s="12">
        <v>12.6</v>
      </c>
      <c r="M20" s="12">
        <v>-30</v>
      </c>
      <c r="N20" s="12">
        <v>-6</v>
      </c>
      <c r="O20" s="12">
        <v>-44.5</v>
      </c>
      <c r="P20" s="12" t="str">
        <f>INDEX(Useful!$A$1:$V$74, MATCH(A20, Useful!A:A, FALSE), 16)</f>
        <v>48 ly</v>
      </c>
      <c r="Q20">
        <v>158</v>
      </c>
      <c r="R20" s="16">
        <f t="shared" si="3"/>
        <v>9469.0159415078524</v>
      </c>
      <c r="S20" s="12"/>
      <c r="T20" s="12" t="str">
        <f>INDEX(Useful!$A$1:$V$74, MATCH(A20, Useful!A:A, FALSE), 11)</f>
        <v>21.5 ± 1.3kly(6.6 ± 0.4kpc)</v>
      </c>
      <c r="U20" s="12"/>
      <c r="V20" s="12" t="s">
        <v>269</v>
      </c>
      <c r="W20" s="12">
        <v>15</v>
      </c>
      <c r="X20" t="s">
        <v>1509</v>
      </c>
      <c r="Y20" t="s">
        <v>264</v>
      </c>
      <c r="Z20">
        <v>-2700</v>
      </c>
      <c r="AA20">
        <v>19.5</v>
      </c>
      <c r="AB20">
        <v>3</v>
      </c>
      <c r="AC20" s="2" t="b">
        <v>0</v>
      </c>
      <c r="AD20" s="2">
        <v>15000</v>
      </c>
      <c r="AE20" t="b">
        <v>1</v>
      </c>
      <c r="AF20">
        <v>1</v>
      </c>
      <c r="AG20">
        <v>10</v>
      </c>
      <c r="AH20">
        <v>-1.02</v>
      </c>
      <c r="AI20">
        <v>1000</v>
      </c>
      <c r="AJ20">
        <v>1</v>
      </c>
      <c r="AK20">
        <v>0.16667000000000001</v>
      </c>
      <c r="AL20">
        <v>36649</v>
      </c>
      <c r="AM20">
        <v>249</v>
      </c>
      <c r="AN20">
        <v>22</v>
      </c>
    </row>
    <row r="21" spans="1:40">
      <c r="A21" s="12" t="s">
        <v>274</v>
      </c>
      <c r="B21" s="12">
        <v>11.2</v>
      </c>
      <c r="C21" s="12">
        <f t="shared" si="0"/>
        <v>1.0492180226701815</v>
      </c>
      <c r="D21" s="12">
        <v>53.5</v>
      </c>
      <c r="E21" s="12">
        <f t="shared" si="1"/>
        <v>1.7283537820212285</v>
      </c>
      <c r="F21" s="2">
        <v>-2.23</v>
      </c>
      <c r="G21" s="16">
        <f t="shared" si="2"/>
        <v>3.5179983889001769</v>
      </c>
      <c r="H21" s="12">
        <v>30</v>
      </c>
      <c r="I21" s="12">
        <v>12439</v>
      </c>
      <c r="J21" s="12">
        <v>12</v>
      </c>
      <c r="K21" s="12">
        <v>39</v>
      </c>
      <c r="L21" s="12">
        <v>27.98</v>
      </c>
      <c r="M21" s="12">
        <v>-26</v>
      </c>
      <c r="N21" s="12">
        <v>-44</v>
      </c>
      <c r="O21" s="12">
        <v>-38.6</v>
      </c>
      <c r="P21" s="12" t="str">
        <f>INDEX(Useful!$A$1:$V$74, MATCH(A21, Useful!A:A, FALSE), 16)</f>
        <v>53.5ly</v>
      </c>
      <c r="Q21">
        <v>41</v>
      </c>
      <c r="R21" s="16">
        <f t="shared" si="3"/>
        <v>3296.0848942841062</v>
      </c>
      <c r="S21" s="12"/>
      <c r="T21" s="12" t="str">
        <f>INDEX(Useful!$A$1:$V$74, MATCH(A21, Useful!A:A, FALSE), 11)</f>
        <v>33.6kly(10.3kpc)</v>
      </c>
      <c r="U21" s="12"/>
      <c r="V21" s="12" t="s">
        <v>162</v>
      </c>
      <c r="W21" s="12">
        <v>11</v>
      </c>
      <c r="X21" t="s">
        <v>1510</v>
      </c>
      <c r="Y21" t="s">
        <v>274</v>
      </c>
      <c r="Z21">
        <v>-1700</v>
      </c>
      <c r="AA21">
        <v>19.5</v>
      </c>
      <c r="AB21">
        <v>3</v>
      </c>
      <c r="AC21" s="2" t="b">
        <v>0</v>
      </c>
      <c r="AD21" s="2">
        <v>15000</v>
      </c>
      <c r="AE21" t="b">
        <v>1</v>
      </c>
      <c r="AF21">
        <v>1</v>
      </c>
      <c r="AG21">
        <v>10</v>
      </c>
      <c r="AH21">
        <v>-1.5</v>
      </c>
      <c r="AI21">
        <v>1000</v>
      </c>
      <c r="AJ21">
        <v>1</v>
      </c>
      <c r="AK21">
        <v>0.5</v>
      </c>
      <c r="AL21">
        <v>14431</v>
      </c>
      <c r="AM21">
        <v>68</v>
      </c>
      <c r="AN21">
        <v>17</v>
      </c>
    </row>
    <row r="22" spans="1:40">
      <c r="A22" s="12" t="s">
        <v>286</v>
      </c>
      <c r="B22" s="12">
        <v>13.06</v>
      </c>
      <c r="C22" s="12">
        <f t="shared" si="0"/>
        <v>1.1159431769390551</v>
      </c>
      <c r="D22" s="12">
        <v>45</v>
      </c>
      <c r="E22" s="12">
        <f t="shared" si="1"/>
        <v>1.6532125137753437</v>
      </c>
      <c r="F22" s="2">
        <v>-0.78</v>
      </c>
      <c r="G22" s="16">
        <f t="shared" si="2"/>
        <v>2.3096266930839411</v>
      </c>
      <c r="H22" s="12">
        <v>7</v>
      </c>
      <c r="I22" s="12">
        <v>4902</v>
      </c>
      <c r="J22" s="12">
        <v>18</v>
      </c>
      <c r="K22" s="12">
        <v>31</v>
      </c>
      <c r="L22" s="12">
        <v>23.1</v>
      </c>
      <c r="M22" s="12">
        <v>-32</v>
      </c>
      <c r="N22" s="12">
        <v>-20</v>
      </c>
      <c r="O22" s="12">
        <v>-53.1</v>
      </c>
      <c r="P22" s="12" t="str">
        <f>INDEX(Useful!$A$1:$V$74, MATCH(A22, Useful!A:A, FALSE), 16)</f>
        <v>45 ly</v>
      </c>
      <c r="Q22">
        <v>1</v>
      </c>
      <c r="R22" s="16">
        <f t="shared" si="3"/>
        <v>203.99836801305591</v>
      </c>
      <c r="S22" s="12"/>
      <c r="T22" s="12" t="str">
        <f>INDEX(Useful!$A$1:$V$74, MATCH(A22, Useful!A:A, FALSE), 11)</f>
        <v>29 kly (8.8 kpc)</v>
      </c>
      <c r="U22" s="12"/>
      <c r="V22" s="12" t="s">
        <v>291</v>
      </c>
      <c r="W22" s="12">
        <v>10.8</v>
      </c>
      <c r="X22" t="s">
        <v>1511</v>
      </c>
      <c r="Y22" t="s">
        <v>286</v>
      </c>
      <c r="Z22">
        <v>-2300</v>
      </c>
      <c r="AA22">
        <v>19</v>
      </c>
      <c r="AB22">
        <v>3</v>
      </c>
      <c r="AC22" s="2" t="b">
        <v>0</v>
      </c>
      <c r="AD22" s="2">
        <v>15000</v>
      </c>
      <c r="AE22" t="b">
        <v>1</v>
      </c>
      <c r="AF22">
        <v>1</v>
      </c>
      <c r="AG22">
        <v>10</v>
      </c>
      <c r="AH22">
        <v>-0.78</v>
      </c>
      <c r="AI22">
        <v>1000</v>
      </c>
      <c r="AJ22">
        <v>1</v>
      </c>
      <c r="AK22">
        <v>0.11667</v>
      </c>
      <c r="AL22">
        <v>10421</v>
      </c>
      <c r="AM22">
        <v>30</v>
      </c>
      <c r="AN22">
        <v>2</v>
      </c>
    </row>
    <row r="23" spans="1:40">
      <c r="A23" s="12" t="s">
        <v>294</v>
      </c>
      <c r="B23" s="12">
        <v>12.8</v>
      </c>
      <c r="C23" s="12">
        <f t="shared" si="0"/>
        <v>1.1072099696478683</v>
      </c>
      <c r="D23" s="12">
        <v>34</v>
      </c>
      <c r="E23" s="12">
        <f t="shared" si="1"/>
        <v>1.5314789170422551</v>
      </c>
      <c r="F23" s="2">
        <v>-1.35</v>
      </c>
      <c r="G23" s="16">
        <f t="shared" si="2"/>
        <v>2.6730500058340012</v>
      </c>
      <c r="H23" s="12">
        <v>9</v>
      </c>
      <c r="I23" s="12">
        <v>6369</v>
      </c>
      <c r="J23" s="12">
        <v>18</v>
      </c>
      <c r="K23" s="12">
        <v>43</v>
      </c>
      <c r="L23" s="12">
        <v>12.76</v>
      </c>
      <c r="M23" s="12">
        <v>-32</v>
      </c>
      <c r="N23" s="12">
        <v>-17</v>
      </c>
      <c r="O23" s="12">
        <v>-31.6</v>
      </c>
      <c r="P23" s="12" t="str">
        <f>INDEX(Useful!$A$1:$V$74, MATCH(A23, Useful!A:A, FALSE), 16)</f>
        <v>34 ly</v>
      </c>
      <c r="Q23">
        <v>3</v>
      </c>
      <c r="R23" s="16">
        <f t="shared" si="3"/>
        <v>471.03155911446066</v>
      </c>
      <c r="S23" s="12"/>
      <c r="T23" s="12" t="str">
        <f>INDEX(Useful!$A$1:$V$74, MATCH(A23, Useful!A:A, FALSE), 11)</f>
        <v>29.4kly(9.0kpc)</v>
      </c>
      <c r="U23" s="12"/>
      <c r="V23" s="12" t="s">
        <v>300</v>
      </c>
      <c r="W23" s="12">
        <v>8</v>
      </c>
      <c r="X23" t="s">
        <v>1512</v>
      </c>
      <c r="Y23" t="s">
        <v>294</v>
      </c>
      <c r="Z23">
        <v>-1900</v>
      </c>
      <c r="AA23">
        <v>19</v>
      </c>
      <c r="AB23">
        <v>3</v>
      </c>
      <c r="AC23" s="2" t="b">
        <v>0</v>
      </c>
      <c r="AD23" s="2">
        <v>15000</v>
      </c>
      <c r="AE23" t="b">
        <v>1</v>
      </c>
      <c r="AF23">
        <v>1</v>
      </c>
      <c r="AG23">
        <v>10</v>
      </c>
      <c r="AH23">
        <v>-1.35</v>
      </c>
      <c r="AI23">
        <v>1000</v>
      </c>
      <c r="AJ23">
        <v>1</v>
      </c>
      <c r="AK23">
        <v>0.15</v>
      </c>
      <c r="AL23">
        <v>11601</v>
      </c>
      <c r="AM23">
        <v>22</v>
      </c>
      <c r="AN23">
        <v>11</v>
      </c>
    </row>
    <row r="24" spans="1:40">
      <c r="A24" s="12" t="s">
        <v>305</v>
      </c>
      <c r="B24" s="12">
        <v>9.5</v>
      </c>
      <c r="C24" s="12">
        <f t="shared" si="0"/>
        <v>0.97772360528884772</v>
      </c>
      <c r="D24" s="12">
        <v>13</v>
      </c>
      <c r="E24" s="12">
        <f t="shared" si="1"/>
        <v>1.1139433523068367</v>
      </c>
      <c r="F24" s="2">
        <v>-0.78</v>
      </c>
      <c r="G24" s="16">
        <f t="shared" si="2"/>
        <v>2.0384365376379305</v>
      </c>
      <c r="H24" s="12">
        <v>12</v>
      </c>
      <c r="I24" s="12">
        <v>9153</v>
      </c>
      <c r="J24" s="12">
        <v>19</v>
      </c>
      <c r="K24" s="12">
        <v>53</v>
      </c>
      <c r="L24" s="12">
        <v>46.49</v>
      </c>
      <c r="M24" s="12">
        <v>18</v>
      </c>
      <c r="N24" s="12">
        <v>46</v>
      </c>
      <c r="O24" s="12">
        <v>45.1</v>
      </c>
      <c r="P24" s="12" t="str">
        <f>INDEX(Useful!$A$1:$V$74, MATCH(A24, Useful!A:A, FALSE), 16)</f>
        <v>13 ly</v>
      </c>
      <c r="Q24">
        <v>1</v>
      </c>
      <c r="R24" s="16">
        <f t="shared" si="3"/>
        <v>109.25379656943079</v>
      </c>
      <c r="S24" s="12"/>
      <c r="T24" s="12" t="str">
        <f>INDEX(Useful!$A$1:$V$74, MATCH(A24, Useful!A:A, FALSE), 11)</f>
        <v>13.0kly(4.0kpc)</v>
      </c>
      <c r="U24" s="12"/>
      <c r="V24" s="12" t="s">
        <v>313</v>
      </c>
      <c r="W24" s="12">
        <v>7.2</v>
      </c>
      <c r="X24" t="s">
        <v>1513</v>
      </c>
      <c r="Y24" t="s">
        <v>305</v>
      </c>
      <c r="Z24">
        <v>-2000</v>
      </c>
      <c r="AA24">
        <v>20</v>
      </c>
      <c r="AB24">
        <v>3</v>
      </c>
      <c r="AC24" s="2" t="b">
        <v>0</v>
      </c>
      <c r="AD24" s="2">
        <v>15000</v>
      </c>
      <c r="AE24" t="b">
        <v>1</v>
      </c>
      <c r="AF24">
        <v>1</v>
      </c>
      <c r="AG24">
        <v>10</v>
      </c>
      <c r="AH24">
        <v>-0.78</v>
      </c>
      <c r="AI24">
        <v>1000</v>
      </c>
      <c r="AJ24">
        <v>1</v>
      </c>
      <c r="AK24">
        <v>0.2</v>
      </c>
      <c r="AL24">
        <v>22057</v>
      </c>
      <c r="AM24">
        <v>77</v>
      </c>
      <c r="AN24">
        <v>11</v>
      </c>
    </row>
    <row r="25" spans="1:40">
      <c r="A25" s="12" t="s">
        <v>318</v>
      </c>
      <c r="B25" s="12">
        <v>9.5</v>
      </c>
      <c r="C25" s="12">
        <f t="shared" si="0"/>
        <v>0.97772360528884772</v>
      </c>
      <c r="D25" s="12">
        <v>52</v>
      </c>
      <c r="E25" s="12">
        <f t="shared" si="1"/>
        <v>1.7160033436347992</v>
      </c>
      <c r="F25" s="2">
        <v>-1.48</v>
      </c>
      <c r="G25" s="16">
        <f t="shared" si="2"/>
        <v>3.701536810035281</v>
      </c>
      <c r="H25" s="12">
        <v>11</v>
      </c>
      <c r="I25" s="12">
        <v>5567</v>
      </c>
      <c r="J25" s="12">
        <v>20</v>
      </c>
      <c r="K25" s="12">
        <v>53</v>
      </c>
      <c r="L25" s="12">
        <v>27.7</v>
      </c>
      <c r="M25" s="12">
        <v>-12</v>
      </c>
      <c r="N25" s="12">
        <v>-32</v>
      </c>
      <c r="O25" s="12">
        <v>-14.3</v>
      </c>
      <c r="P25" s="12">
        <f>INDEX(Useful!$A$1:$V$74, MATCH(A25, Useful!A:A, FALSE), 16)</f>
        <v>0</v>
      </c>
      <c r="Q25">
        <v>28</v>
      </c>
      <c r="R25" s="16">
        <f t="shared" si="3"/>
        <v>5029.6389437758216</v>
      </c>
      <c r="S25" s="12">
        <f>54570 * W25 / 60 * PI() / 180 / 2</f>
        <v>52.383439504731804</v>
      </c>
      <c r="T25" s="12" t="str">
        <f>INDEX(Useful!$A$1:$V$74, MATCH(A25, Useful!A:A, FALSE), 11)</f>
        <v>54.57 ± 1.17kly(16.73 ± 0.36kpc)</v>
      </c>
      <c r="U25" s="12"/>
      <c r="V25" s="12" t="s">
        <v>324</v>
      </c>
      <c r="W25" s="12">
        <v>6.6</v>
      </c>
      <c r="X25" t="s">
        <v>1514</v>
      </c>
      <c r="Y25" t="s">
        <v>318</v>
      </c>
      <c r="Z25">
        <v>-2000</v>
      </c>
      <c r="AA25">
        <v>20.5</v>
      </c>
      <c r="AB25">
        <v>3</v>
      </c>
      <c r="AC25" s="2" t="b">
        <v>0</v>
      </c>
      <c r="AD25" s="2">
        <v>15000</v>
      </c>
      <c r="AE25" t="b">
        <v>1</v>
      </c>
      <c r="AF25">
        <v>1</v>
      </c>
      <c r="AG25">
        <v>10</v>
      </c>
      <c r="AH25">
        <v>-1.48</v>
      </c>
      <c r="AI25">
        <v>1000</v>
      </c>
      <c r="AJ25">
        <v>1</v>
      </c>
      <c r="AK25">
        <v>0.18332999999999999</v>
      </c>
      <c r="AL25">
        <v>6068</v>
      </c>
      <c r="AM25">
        <v>50</v>
      </c>
      <c r="AN25">
        <v>16</v>
      </c>
    </row>
    <row r="26" spans="1:40">
      <c r="A26" s="12" t="s">
        <v>340</v>
      </c>
      <c r="B26" s="12">
        <v>11.7</v>
      </c>
      <c r="C26" s="12">
        <f t="shared" si="0"/>
        <v>1.0681858617461617</v>
      </c>
      <c r="D26" s="12">
        <v>53</v>
      </c>
      <c r="E26" s="12">
        <f t="shared" si="1"/>
        <v>1.7242758696007889</v>
      </c>
      <c r="F26" s="2">
        <v>-1.55</v>
      </c>
      <c r="G26" s="16">
        <f t="shared" si="2"/>
        <v>1.9738754832545498</v>
      </c>
      <c r="H26" s="12">
        <v>15</v>
      </c>
      <c r="I26" s="12">
        <v>10620</v>
      </c>
      <c r="J26" s="12">
        <v>5</v>
      </c>
      <c r="K26" s="12">
        <v>24</v>
      </c>
      <c r="L26" s="12">
        <v>10.59</v>
      </c>
      <c r="M26" s="12">
        <v>-24</v>
      </c>
      <c r="N26" s="12">
        <v>-31</v>
      </c>
      <c r="O26" s="12">
        <v>-27.3</v>
      </c>
      <c r="P26" s="12" t="str">
        <f>INDEX(Useful!$A$1:$V$74, MATCH(A26, Useful!A:A, FALSE), 16)</f>
        <v>53ly</v>
      </c>
      <c r="Q26">
        <v>1</v>
      </c>
      <c r="R26" s="16">
        <f t="shared" si="3"/>
        <v>94.161958568738228</v>
      </c>
      <c r="S26" s="12"/>
      <c r="T26" s="12" t="str">
        <f>INDEX(Useful!$A$1:$V$74, MATCH(A26, Useful!A:A, FALSE), 11)</f>
        <v>12.9kpc(42kly)</v>
      </c>
      <c r="U26" s="12"/>
      <c r="V26" s="12" t="s">
        <v>346</v>
      </c>
      <c r="W26" s="12">
        <v>8.6999999999999993</v>
      </c>
      <c r="X26" t="s">
        <v>1515</v>
      </c>
      <c r="Y26" t="s">
        <v>340</v>
      </c>
      <c r="Z26">
        <v>-1900</v>
      </c>
      <c r="AA26">
        <v>19.5</v>
      </c>
      <c r="AB26">
        <v>3</v>
      </c>
      <c r="AC26" s="2" t="b">
        <v>0</v>
      </c>
      <c r="AD26" s="2">
        <v>15000</v>
      </c>
      <c r="AE26" t="b">
        <v>1</v>
      </c>
      <c r="AF26">
        <v>1</v>
      </c>
      <c r="AG26">
        <v>10</v>
      </c>
      <c r="AH26">
        <v>-1.5</v>
      </c>
      <c r="AI26">
        <v>1000</v>
      </c>
      <c r="AJ26">
        <v>1</v>
      </c>
      <c r="AK26">
        <v>0.25</v>
      </c>
      <c r="AL26">
        <v>11099</v>
      </c>
      <c r="AM26">
        <v>32</v>
      </c>
      <c r="AN26">
        <v>20</v>
      </c>
    </row>
    <row r="27" spans="1:40">
      <c r="A27" s="12" t="s">
        <v>351</v>
      </c>
      <c r="B27" s="12">
        <v>13.5</v>
      </c>
      <c r="C27" s="12">
        <f t="shared" si="0"/>
        <v>1.1303337684950061</v>
      </c>
      <c r="D27" s="12">
        <v>48</v>
      </c>
      <c r="E27" s="12">
        <f t="shared" si="1"/>
        <v>1.6812412373755872</v>
      </c>
      <c r="F27" s="2">
        <v>-1.47</v>
      </c>
      <c r="G27" s="16">
        <f t="shared" si="2"/>
        <v>2.7826288742000034</v>
      </c>
      <c r="H27" s="12">
        <v>12</v>
      </c>
      <c r="I27" s="12">
        <v>11547</v>
      </c>
      <c r="J27" s="12">
        <v>16</v>
      </c>
      <c r="K27" s="12">
        <v>17</v>
      </c>
      <c r="L27" s="12">
        <v>2.41</v>
      </c>
      <c r="M27" s="12">
        <v>-22</v>
      </c>
      <c r="N27" s="12">
        <v>-58</v>
      </c>
      <c r="O27" s="12">
        <v>-33.9</v>
      </c>
      <c r="P27" s="12" t="str">
        <f>INDEX(Useful!$A$1:$V$74, MATCH(A27, Useful!A:A, FALSE), 16)</f>
        <v>48 ly</v>
      </c>
      <c r="Q27">
        <v>7</v>
      </c>
      <c r="R27" s="16">
        <f t="shared" si="3"/>
        <v>606.21806529834589</v>
      </c>
      <c r="S27" s="12"/>
      <c r="T27" s="12" t="str">
        <f>INDEX(Useful!$A$1:$V$74, MATCH(A27, Useful!A:A, FALSE), 11)</f>
        <v>32.6kly(10.0kpc)</v>
      </c>
      <c r="U27" s="12"/>
      <c r="V27" s="12" t="s">
        <v>357</v>
      </c>
      <c r="W27" s="12">
        <v>10</v>
      </c>
      <c r="X27" t="s">
        <v>1516</v>
      </c>
      <c r="Y27" t="s">
        <v>351</v>
      </c>
      <c r="Z27">
        <v>-2000</v>
      </c>
      <c r="AA27">
        <v>20</v>
      </c>
      <c r="AB27">
        <v>3</v>
      </c>
      <c r="AC27" s="2" t="b">
        <v>0</v>
      </c>
      <c r="AD27" s="2">
        <v>15000</v>
      </c>
      <c r="AE27" t="b">
        <v>1</v>
      </c>
      <c r="AF27">
        <v>1</v>
      </c>
      <c r="AG27">
        <v>10</v>
      </c>
      <c r="AH27">
        <v>-1.47</v>
      </c>
      <c r="AI27">
        <v>1000</v>
      </c>
      <c r="AJ27">
        <v>1</v>
      </c>
      <c r="AK27">
        <v>0.2</v>
      </c>
      <c r="AL27">
        <v>13488</v>
      </c>
      <c r="AM27">
        <v>37</v>
      </c>
      <c r="AN27">
        <v>8</v>
      </c>
    </row>
    <row r="28" spans="1:40">
      <c r="A28" s="12" t="s">
        <v>363</v>
      </c>
      <c r="B28" s="12">
        <v>14.2</v>
      </c>
      <c r="C28" s="12">
        <f t="shared" si="0"/>
        <v>1.1522883443830565</v>
      </c>
      <c r="D28" s="12">
        <v>54</v>
      </c>
      <c r="E28" s="12">
        <f t="shared" si="1"/>
        <v>1.7323937598229686</v>
      </c>
      <c r="F28" s="2">
        <v>-2.3199999999999998</v>
      </c>
      <c r="G28" s="16">
        <f t="shared" si="2"/>
        <v>2.6657473576657691</v>
      </c>
      <c r="H28" s="12">
        <v>35</v>
      </c>
      <c r="I28" s="12">
        <v>23749</v>
      </c>
      <c r="J28" s="12">
        <v>17</v>
      </c>
      <c r="K28" s="12">
        <v>17</v>
      </c>
      <c r="L28" s="12">
        <v>7.39</v>
      </c>
      <c r="M28" s="12">
        <v>43</v>
      </c>
      <c r="N28" s="12">
        <v>8</v>
      </c>
      <c r="O28" s="12">
        <v>9.4</v>
      </c>
      <c r="P28" s="12" t="str">
        <f>INDEX(Useful!$A$1:$V$74, MATCH(A28, Useful!A:A, FALSE), 16)</f>
        <v>54ly</v>
      </c>
      <c r="Q28">
        <v>11</v>
      </c>
      <c r="R28" s="16">
        <f t="shared" si="3"/>
        <v>463.17739694302918</v>
      </c>
      <c r="S28" s="12"/>
      <c r="T28" s="12" t="str">
        <f>INDEX(Useful!$A$1:$V$74, MATCH(A28, Useful!A:A, FALSE), 11)</f>
        <v>26.7×10^3ly(8.2kpc)</v>
      </c>
      <c r="U28" s="12"/>
      <c r="V28" s="12" t="s">
        <v>369</v>
      </c>
      <c r="W28" s="12">
        <v>14</v>
      </c>
      <c r="X28" t="s">
        <v>1517</v>
      </c>
      <c r="Y28" t="s">
        <v>363</v>
      </c>
      <c r="Z28">
        <v>-1800</v>
      </c>
      <c r="AA28">
        <v>18</v>
      </c>
      <c r="AB28">
        <v>3</v>
      </c>
      <c r="AC28" s="2" t="b">
        <v>0</v>
      </c>
      <c r="AD28" s="2">
        <v>15000</v>
      </c>
      <c r="AE28" t="b">
        <v>1</v>
      </c>
      <c r="AF28">
        <v>1</v>
      </c>
      <c r="AG28">
        <v>10</v>
      </c>
      <c r="AH28">
        <v>-1.5</v>
      </c>
      <c r="AI28">
        <v>1000</v>
      </c>
      <c r="AJ28">
        <v>1</v>
      </c>
      <c r="AK28">
        <v>0.58333000000000002</v>
      </c>
      <c r="AL28">
        <v>25951</v>
      </c>
      <c r="AM28">
        <v>63</v>
      </c>
      <c r="AN28">
        <v>39</v>
      </c>
    </row>
    <row r="29" spans="1:40">
      <c r="A29" s="12" t="s">
        <v>375</v>
      </c>
      <c r="B29" s="12">
        <v>13.95</v>
      </c>
      <c r="C29" s="12">
        <f t="shared" si="0"/>
        <v>1.1445742076096164</v>
      </c>
      <c r="D29" s="12">
        <v>30</v>
      </c>
      <c r="E29" s="12">
        <f t="shared" si="1"/>
        <v>1.4771212547196624</v>
      </c>
      <c r="F29" s="2">
        <v>-0.95</v>
      </c>
      <c r="G29" s="16">
        <f t="shared" si="2"/>
        <v>3.2123158544988368</v>
      </c>
      <c r="H29" s="12">
        <v>16</v>
      </c>
      <c r="I29" s="12">
        <v>11653</v>
      </c>
      <c r="J29" s="12">
        <v>16</v>
      </c>
      <c r="K29" s="12">
        <v>32</v>
      </c>
      <c r="L29" s="12">
        <v>31.86</v>
      </c>
      <c r="M29" s="12">
        <v>-13</v>
      </c>
      <c r="N29" s="12">
        <v>-3</v>
      </c>
      <c r="O29" s="12">
        <v>-13.6</v>
      </c>
      <c r="P29" s="12" t="str">
        <f>INDEX(Useful!$A$1:$V$74, MATCH(A29, Useful!A:A, FALSE), 16)</f>
        <v>30 ly</v>
      </c>
      <c r="Q29">
        <v>19</v>
      </c>
      <c r="R29" s="16">
        <f t="shared" si="3"/>
        <v>1630.4814210932807</v>
      </c>
      <c r="S29" s="12"/>
      <c r="T29" s="12" t="str">
        <f>INDEX(Useful!$A$1:$V$74, MATCH(A29, Useful!A:A, FALSE), 11)</f>
        <v>20.9kly(6.4kpc)</v>
      </c>
      <c r="U29" s="12"/>
      <c r="V29" s="12" t="s">
        <v>380</v>
      </c>
      <c r="W29" s="12">
        <v>10</v>
      </c>
      <c r="X29" t="s">
        <v>1518</v>
      </c>
      <c r="Y29" t="s">
        <v>375</v>
      </c>
      <c r="Z29">
        <v>-2300</v>
      </c>
      <c r="AA29">
        <v>20</v>
      </c>
      <c r="AB29">
        <v>3</v>
      </c>
      <c r="AC29" s="2" t="b">
        <v>0</v>
      </c>
      <c r="AD29" s="2">
        <v>15000</v>
      </c>
      <c r="AE29" t="b">
        <v>1</v>
      </c>
      <c r="AF29">
        <v>1</v>
      </c>
      <c r="AG29">
        <v>10</v>
      </c>
      <c r="AH29">
        <v>-0.95</v>
      </c>
      <c r="AI29">
        <v>1000</v>
      </c>
      <c r="AJ29">
        <v>1</v>
      </c>
      <c r="AK29">
        <v>0.26667000000000002</v>
      </c>
      <c r="AL29">
        <v>13682</v>
      </c>
      <c r="AM29">
        <v>33</v>
      </c>
      <c r="AN29">
        <v>4</v>
      </c>
    </row>
    <row r="30" spans="1:40">
      <c r="A30" s="12" t="s">
        <v>394</v>
      </c>
      <c r="B30" s="12">
        <v>13.5</v>
      </c>
      <c r="C30" s="12">
        <f t="shared" si="0"/>
        <v>1.1303337684950061</v>
      </c>
      <c r="D30" s="12">
        <v>59</v>
      </c>
      <c r="E30" s="12">
        <f t="shared" si="1"/>
        <v>1.7708520116421442</v>
      </c>
      <c r="F30" s="2">
        <v>-1.1399999999999999</v>
      </c>
      <c r="G30" s="16">
        <f t="shared" si="2"/>
        <v>1.8392314381388719</v>
      </c>
      <c r="H30" s="12">
        <v>26</v>
      </c>
      <c r="I30" s="12">
        <v>14480</v>
      </c>
      <c r="J30" s="12">
        <v>0</v>
      </c>
      <c r="K30" s="12">
        <v>52</v>
      </c>
      <c r="L30" s="12">
        <v>45.24</v>
      </c>
      <c r="M30" s="12">
        <v>-26</v>
      </c>
      <c r="N30" s="12">
        <v>-34</v>
      </c>
      <c r="O30" s="12">
        <v>-57.4</v>
      </c>
      <c r="P30" s="12">
        <f>INDEX(Useful!$A$1:$V$74, MATCH(A30, Useful!A:A, FALSE), 16)</f>
        <v>0</v>
      </c>
      <c r="Q30">
        <v>1</v>
      </c>
      <c r="R30" s="16">
        <f t="shared" si="3"/>
        <v>69.060773480662988</v>
      </c>
      <c r="S30" s="12">
        <f t="shared" ref="S30:S60" si="4">U30 * W30 / 60 * PI() / 180 / 2</f>
        <v>58.648298854765464</v>
      </c>
      <c r="T30" s="12" t="str">
        <f>INDEX(Useful!$A$1:$V$74, MATCH(A30, Useful!A:A, FALSE), 11)</f>
        <v>29.22 ± 0.16kly(8.96 ± 0.05kpc)</v>
      </c>
      <c r="U30" s="12">
        <v>29220</v>
      </c>
      <c r="V30" s="12" t="s">
        <v>401</v>
      </c>
      <c r="W30" s="12">
        <v>13.8</v>
      </c>
      <c r="X30" t="s">
        <v>1519</v>
      </c>
      <c r="Y30" t="s">
        <v>394</v>
      </c>
      <c r="Z30">
        <v>-1800</v>
      </c>
      <c r="AA30">
        <v>19</v>
      </c>
      <c r="AB30">
        <v>3</v>
      </c>
      <c r="AC30" s="2" t="b">
        <v>0</v>
      </c>
      <c r="AD30" s="2">
        <v>15000</v>
      </c>
      <c r="AE30" t="b">
        <v>1</v>
      </c>
      <c r="AF30">
        <v>1</v>
      </c>
      <c r="AG30">
        <v>10</v>
      </c>
      <c r="AH30">
        <v>-1.1399999999999999</v>
      </c>
      <c r="AI30">
        <v>1000</v>
      </c>
      <c r="AJ30">
        <v>1</v>
      </c>
      <c r="AK30">
        <v>0.43332999999999999</v>
      </c>
      <c r="AL30">
        <v>14952</v>
      </c>
      <c r="AM30">
        <v>24</v>
      </c>
      <c r="AN30">
        <v>10</v>
      </c>
    </row>
    <row r="31" spans="1:40">
      <c r="A31" s="12" t="s">
        <v>405</v>
      </c>
      <c r="B31" s="12">
        <v>11</v>
      </c>
      <c r="C31" s="12">
        <f t="shared" si="0"/>
        <v>1.0413926851582251</v>
      </c>
      <c r="D31" s="12">
        <v>55</v>
      </c>
      <c r="E31" s="12">
        <f t="shared" si="1"/>
        <v>1.7403626894942439</v>
      </c>
      <c r="F31" s="2">
        <v>-1.0900000000000001</v>
      </c>
      <c r="G31" s="16">
        <f t="shared" si="2"/>
        <v>2.9468735177485534</v>
      </c>
      <c r="H31" s="12">
        <v>21</v>
      </c>
      <c r="I31" s="12">
        <v>18082</v>
      </c>
      <c r="J31" s="12">
        <v>1</v>
      </c>
      <c r="K31" s="12">
        <v>3</v>
      </c>
      <c r="L31" s="12">
        <v>14.26</v>
      </c>
      <c r="M31" s="12">
        <v>-70</v>
      </c>
      <c r="N31" s="12">
        <v>-50</v>
      </c>
      <c r="O31" s="12">
        <v>-55.6</v>
      </c>
      <c r="P31" s="12">
        <f>INDEX(Useful!$A$1:$V$74, MATCH(A31, Useful!A:A, FALSE), 16)</f>
        <v>0</v>
      </c>
      <c r="Q31">
        <v>16</v>
      </c>
      <c r="R31" s="16">
        <f t="shared" si="3"/>
        <v>884.85786970467871</v>
      </c>
      <c r="S31" s="12">
        <f t="shared" si="4"/>
        <v>54.954745825232457</v>
      </c>
      <c r="T31" s="12" t="str">
        <f>INDEX(Useful!$A$1:$V$74, MATCH(A31, Useful!A:A, FALSE), 11)</f>
        <v>29.29 ± 0.20kly(8.98 ± 0.06kpc)</v>
      </c>
      <c r="U31" s="12">
        <v>29290</v>
      </c>
      <c r="V31" s="12" t="s">
        <v>410</v>
      </c>
      <c r="W31" s="12">
        <v>12.9</v>
      </c>
      <c r="X31" t="s">
        <v>1520</v>
      </c>
      <c r="Y31" t="s">
        <v>405</v>
      </c>
      <c r="Z31">
        <v>-1800</v>
      </c>
      <c r="AA31">
        <v>19</v>
      </c>
      <c r="AB31">
        <v>3</v>
      </c>
      <c r="AC31" s="2" t="b">
        <v>0</v>
      </c>
      <c r="AD31" s="2">
        <v>15000</v>
      </c>
      <c r="AE31" t="b">
        <v>1</v>
      </c>
      <c r="AF31">
        <v>1</v>
      </c>
      <c r="AG31">
        <v>10</v>
      </c>
      <c r="AH31">
        <v>-1.0900000000000001</v>
      </c>
      <c r="AI31">
        <v>1000</v>
      </c>
      <c r="AJ31">
        <v>1</v>
      </c>
      <c r="AK31">
        <v>0.35</v>
      </c>
      <c r="AL31">
        <v>20343</v>
      </c>
      <c r="AM31">
        <v>74</v>
      </c>
      <c r="AN31">
        <v>21</v>
      </c>
    </row>
    <row r="32" spans="1:40">
      <c r="A32" s="12" t="s">
        <v>414</v>
      </c>
      <c r="B32" s="12">
        <v>10.24</v>
      </c>
      <c r="C32" s="12">
        <f t="shared" si="0"/>
        <v>1.0102999566398119</v>
      </c>
      <c r="D32" s="12">
        <v>100</v>
      </c>
      <c r="E32" s="12">
        <f t="shared" si="1"/>
        <v>2</v>
      </c>
      <c r="F32" s="2">
        <v>-1.38</v>
      </c>
      <c r="G32" s="16">
        <f t="shared" si="2"/>
        <v>3.1839117373558636</v>
      </c>
      <c r="H32" s="12">
        <v>22</v>
      </c>
      <c r="I32" s="12">
        <v>8512</v>
      </c>
      <c r="J32" s="12">
        <v>3</v>
      </c>
      <c r="K32" s="12">
        <v>12</v>
      </c>
      <c r="L32" s="12">
        <v>16.21</v>
      </c>
      <c r="M32" s="12">
        <v>-55</v>
      </c>
      <c r="N32" s="12">
        <v>-12</v>
      </c>
      <c r="O32" s="12">
        <v>-58.4</v>
      </c>
      <c r="P32" s="12">
        <f>INDEX(Useful!$A$1:$V$74, MATCH(A32, Useful!A:A, FALSE), 16)</f>
        <v>0</v>
      </c>
      <c r="Q32">
        <v>13</v>
      </c>
      <c r="R32" s="16">
        <f t="shared" si="3"/>
        <v>1527.2556390977443</v>
      </c>
      <c r="S32" s="12">
        <f t="shared" si="4"/>
        <v>100.37824860532389</v>
      </c>
      <c r="T32" s="12" t="str">
        <f>INDEX(Useful!$A$1:$V$74, MATCH(A32, Useful!A:A, FALSE), 11)</f>
        <v>53.5kly(16.4kpc)</v>
      </c>
      <c r="U32" s="12">
        <v>53500</v>
      </c>
      <c r="V32" s="12" t="s">
        <v>410</v>
      </c>
      <c r="W32" s="12">
        <v>12.9</v>
      </c>
      <c r="X32" t="s">
        <v>1521</v>
      </c>
      <c r="Y32" t="s">
        <v>414</v>
      </c>
      <c r="Z32">
        <v>-2000</v>
      </c>
      <c r="AA32">
        <v>20</v>
      </c>
      <c r="AB32">
        <v>3</v>
      </c>
      <c r="AC32" s="2" t="b">
        <v>0</v>
      </c>
      <c r="AD32" s="2">
        <v>15000</v>
      </c>
      <c r="AE32" t="b">
        <v>1</v>
      </c>
      <c r="AF32">
        <v>1</v>
      </c>
      <c r="AG32">
        <v>10</v>
      </c>
      <c r="AH32">
        <v>-1.38</v>
      </c>
      <c r="AI32">
        <v>1000</v>
      </c>
      <c r="AJ32">
        <v>1</v>
      </c>
      <c r="AK32">
        <v>0.36667</v>
      </c>
      <c r="AL32">
        <v>8864</v>
      </c>
      <c r="AM32">
        <v>43</v>
      </c>
      <c r="AN32">
        <v>20</v>
      </c>
    </row>
    <row r="33" spans="1:40">
      <c r="A33" s="12" t="s">
        <v>425</v>
      </c>
      <c r="B33" s="12">
        <v>9.1999999999999993</v>
      </c>
      <c r="C33" s="12">
        <f t="shared" si="0"/>
        <v>0.96378782734555524</v>
      </c>
      <c r="D33" s="12">
        <v>63</v>
      </c>
      <c r="E33" s="12">
        <f t="shared" si="1"/>
        <v>1.7993405494535817</v>
      </c>
      <c r="F33" s="2">
        <v>-1.27</v>
      </c>
      <c r="G33" s="16">
        <f t="shared" si="2"/>
        <v>3.0745589803468421</v>
      </c>
      <c r="H33" s="12">
        <v>37</v>
      </c>
      <c r="I33" s="12">
        <v>16845</v>
      </c>
      <c r="J33" s="12">
        <v>5</v>
      </c>
      <c r="K33" s="12">
        <v>14</v>
      </c>
      <c r="L33" s="12">
        <v>6.76</v>
      </c>
      <c r="M33" s="12">
        <v>-40</v>
      </c>
      <c r="N33" s="12">
        <v>-2</v>
      </c>
      <c r="O33" s="12">
        <v>-47.6</v>
      </c>
      <c r="P33" s="12">
        <f>INDEX(Useful!$A$1:$V$74, MATCH(A33, Useful!A:A, FALSE), 16)</f>
        <v>0</v>
      </c>
      <c r="Q33">
        <v>20</v>
      </c>
      <c r="R33" s="16">
        <f t="shared" si="3"/>
        <v>1187.2959335114278</v>
      </c>
      <c r="S33" s="12">
        <f t="shared" si="4"/>
        <v>63.195463332628023</v>
      </c>
      <c r="T33" s="12" t="str">
        <f>INDEX(Useful!$A$1:$V$74, MATCH(A33, Useful!A:A, FALSE), 11)</f>
        <v>39.5kly(12.1kpc)</v>
      </c>
      <c r="U33" s="12">
        <v>39500</v>
      </c>
      <c r="V33" s="12" t="s">
        <v>431</v>
      </c>
      <c r="W33" s="12">
        <v>11</v>
      </c>
      <c r="X33" t="s">
        <v>1522</v>
      </c>
      <c r="Y33" t="s">
        <v>425</v>
      </c>
      <c r="Z33">
        <v>-1900</v>
      </c>
      <c r="AA33">
        <v>19.5</v>
      </c>
      <c r="AB33">
        <v>3</v>
      </c>
      <c r="AC33" s="2" t="b">
        <v>0</v>
      </c>
      <c r="AD33" s="2">
        <v>15000</v>
      </c>
      <c r="AE33" t="b">
        <v>1</v>
      </c>
      <c r="AF33">
        <v>1</v>
      </c>
      <c r="AG33">
        <v>10</v>
      </c>
      <c r="AH33">
        <v>-1.27</v>
      </c>
      <c r="AI33">
        <v>1000</v>
      </c>
      <c r="AJ33">
        <v>1</v>
      </c>
      <c r="AK33">
        <v>0.61667000000000005</v>
      </c>
      <c r="AL33">
        <v>18593</v>
      </c>
      <c r="AM33">
        <v>72</v>
      </c>
      <c r="AN33">
        <v>22</v>
      </c>
    </row>
    <row r="34" spans="1:40">
      <c r="A34" s="12" t="s">
        <v>444</v>
      </c>
      <c r="B34" s="12">
        <v>12.3</v>
      </c>
      <c r="C34" s="12">
        <f t="shared" ref="C34:C65" si="5">LOG(B34)</f>
        <v>1.0899051114393981</v>
      </c>
      <c r="D34" s="12">
        <v>240</v>
      </c>
      <c r="E34" s="12">
        <f t="shared" ref="E34:E65" si="6">LOG(D34)</f>
        <v>2.3802112417116059</v>
      </c>
      <c r="F34" s="2">
        <v>-2.14</v>
      </c>
      <c r="G34" s="16">
        <f t="shared" ref="G34:G60" si="7">LOG(R34)</f>
        <v>4.0277971616209358</v>
      </c>
      <c r="H34" s="12">
        <v>20</v>
      </c>
      <c r="I34" s="12">
        <v>2345</v>
      </c>
      <c r="J34" s="12">
        <v>7</v>
      </c>
      <c r="K34" s="12">
        <v>38</v>
      </c>
      <c r="L34" s="12">
        <v>8.51</v>
      </c>
      <c r="M34" s="12">
        <v>38</v>
      </c>
      <c r="N34" s="12">
        <v>52</v>
      </c>
      <c r="O34" s="12">
        <v>54.9</v>
      </c>
      <c r="P34" s="12" t="str">
        <f>INDEX(Useful!$A$1:$V$74, MATCH(A34, Useful!A:A, FALSE), 16)</f>
        <v>260 ly</v>
      </c>
      <c r="Q34">
        <v>25</v>
      </c>
      <c r="R34" s="16">
        <f t="shared" ref="R34:R65" si="8">Q34/I34*1000000</f>
        <v>10660.980810234541</v>
      </c>
      <c r="S34" s="12">
        <f t="shared" si="4"/>
        <v>239.9827721492203</v>
      </c>
      <c r="T34" s="12" t="str">
        <f>INDEX(Useful!$A$1:$V$74, MATCH(A34, Useful!A:A, FALSE), 11)</f>
        <v>275kly(from theSun)300 kly(from theGC)(84.2kpc(Sun)91.5 kpc(GC))</v>
      </c>
      <c r="U34" s="12">
        <v>275000</v>
      </c>
      <c r="V34" s="12" t="s">
        <v>451</v>
      </c>
      <c r="W34" s="12">
        <v>6</v>
      </c>
      <c r="X34" t="s">
        <v>1524</v>
      </c>
      <c r="Y34" t="s">
        <v>444</v>
      </c>
      <c r="Z34">
        <v>-2300</v>
      </c>
      <c r="AA34">
        <v>22</v>
      </c>
      <c r="AB34">
        <v>3</v>
      </c>
      <c r="AC34" s="2" t="b">
        <v>0</v>
      </c>
      <c r="AD34" s="2">
        <v>15000</v>
      </c>
      <c r="AE34" t="b">
        <v>1</v>
      </c>
      <c r="AF34">
        <v>1</v>
      </c>
      <c r="AG34">
        <v>10</v>
      </c>
      <c r="AH34">
        <v>-1.5</v>
      </c>
      <c r="AI34">
        <v>1000</v>
      </c>
      <c r="AJ34">
        <v>1</v>
      </c>
      <c r="AK34">
        <v>0.33333000000000002</v>
      </c>
      <c r="AL34">
        <v>3058</v>
      </c>
      <c r="AM34">
        <v>57</v>
      </c>
      <c r="AN34">
        <v>17</v>
      </c>
    </row>
    <row r="35" spans="1:40">
      <c r="A35" s="12" t="s">
        <v>456</v>
      </c>
      <c r="B35" s="12">
        <v>10.199999999999999</v>
      </c>
      <c r="C35" s="12">
        <f t="shared" si="5"/>
        <v>1.0086001717619175</v>
      </c>
      <c r="D35" s="12">
        <v>63</v>
      </c>
      <c r="E35" s="12">
        <f t="shared" si="6"/>
        <v>1.7993405494535817</v>
      </c>
      <c r="F35" s="2">
        <v>-1.1399999999999999</v>
      </c>
      <c r="G35" s="16">
        <f t="shared" si="7"/>
        <v>2.6898308472241372</v>
      </c>
      <c r="H35" s="12">
        <v>34</v>
      </c>
      <c r="I35" s="12">
        <v>30638</v>
      </c>
      <c r="J35" s="12">
        <v>9</v>
      </c>
      <c r="K35" s="12">
        <v>12</v>
      </c>
      <c r="L35" s="12">
        <v>3.1</v>
      </c>
      <c r="M35" s="12">
        <v>-64</v>
      </c>
      <c r="N35" s="12">
        <v>-51</v>
      </c>
      <c r="O35" s="12">
        <v>-48.6</v>
      </c>
      <c r="P35" s="12">
        <f>INDEX(Useful!$A$1:$V$74, MATCH(A35, Useful!A:A, FALSE), 16)</f>
        <v>0</v>
      </c>
      <c r="Q35">
        <v>15</v>
      </c>
      <c r="R35" s="16">
        <f t="shared" si="8"/>
        <v>489.58809321757298</v>
      </c>
      <c r="S35" s="12">
        <f t="shared" si="4"/>
        <v>62.823126425535897</v>
      </c>
      <c r="T35" s="12" t="str">
        <f>INDEX(Useful!$A$1:$V$74, MATCH(A35, Useful!A:A, FALSE), 11)</f>
        <v>31.3kly(9.6kpc)</v>
      </c>
      <c r="U35" s="12">
        <v>31300</v>
      </c>
      <c r="V35" s="12" t="s">
        <v>462</v>
      </c>
      <c r="W35" s="12">
        <v>13.8</v>
      </c>
      <c r="X35" t="s">
        <v>1525</v>
      </c>
      <c r="Y35" t="s">
        <v>456</v>
      </c>
      <c r="Z35">
        <v>-1900</v>
      </c>
      <c r="AA35">
        <v>20</v>
      </c>
      <c r="AB35">
        <v>3</v>
      </c>
      <c r="AC35" s="2" t="b">
        <v>0</v>
      </c>
      <c r="AD35" s="2">
        <v>15000</v>
      </c>
      <c r="AE35" t="b">
        <v>1</v>
      </c>
      <c r="AF35">
        <v>1</v>
      </c>
      <c r="AG35">
        <v>10</v>
      </c>
      <c r="AH35">
        <v>-1.1399999999999999</v>
      </c>
      <c r="AI35">
        <v>1000</v>
      </c>
      <c r="AJ35">
        <v>1</v>
      </c>
      <c r="AK35">
        <v>0.56667000000000001</v>
      </c>
      <c r="AL35">
        <v>38664</v>
      </c>
      <c r="AM35">
        <v>126</v>
      </c>
      <c r="AN35">
        <v>19</v>
      </c>
    </row>
    <row r="36" spans="1:40">
      <c r="A36" s="12" t="s">
        <v>466</v>
      </c>
      <c r="B36" s="12">
        <v>12.2</v>
      </c>
      <c r="C36" s="12">
        <f t="shared" si="5"/>
        <v>1.0863598306747482</v>
      </c>
      <c r="D36" s="12">
        <v>43</v>
      </c>
      <c r="E36" s="12">
        <f t="shared" si="6"/>
        <v>1.6334684555795864</v>
      </c>
      <c r="F36" s="2">
        <v>-1.24</v>
      </c>
      <c r="G36" s="16">
        <f t="shared" si="7"/>
        <v>3.3500034925339586</v>
      </c>
      <c r="H36" s="12">
        <v>35</v>
      </c>
      <c r="I36" s="12">
        <v>33501</v>
      </c>
      <c r="J36" s="12">
        <v>10</v>
      </c>
      <c r="K36" s="12">
        <v>17</v>
      </c>
      <c r="L36" s="12">
        <v>36.82</v>
      </c>
      <c r="M36" s="12">
        <v>-46</v>
      </c>
      <c r="N36" s="12">
        <v>-24</v>
      </c>
      <c r="O36" s="12">
        <v>-44.9</v>
      </c>
      <c r="P36" s="12" t="str">
        <f>INDEX(Useful!$A$1:$V$74, MATCH(A36, Useful!A:A, FALSE), 16)</f>
        <v>40ly</v>
      </c>
      <c r="Q36">
        <v>75</v>
      </c>
      <c r="R36" s="16">
        <f t="shared" si="8"/>
        <v>2238.7391421151606</v>
      </c>
      <c r="S36" s="12">
        <f t="shared" si="4"/>
        <v>43.147447991386478</v>
      </c>
      <c r="T36" s="12" t="str">
        <f>INDEX(Useful!$A$1:$V$74, MATCH(A36, Useful!A:A, FALSE), 11)</f>
        <v>16.3kly(5.0kpc)</v>
      </c>
      <c r="U36" s="12">
        <v>16300</v>
      </c>
      <c r="V36" s="12" t="s">
        <v>473</v>
      </c>
      <c r="W36" s="12">
        <v>18.2</v>
      </c>
      <c r="X36" t="s">
        <v>1526</v>
      </c>
      <c r="Y36" t="s">
        <v>466</v>
      </c>
      <c r="Z36">
        <v>-2200</v>
      </c>
      <c r="AA36">
        <v>18</v>
      </c>
      <c r="AB36">
        <v>3</v>
      </c>
      <c r="AC36" s="2" t="b">
        <v>0</v>
      </c>
      <c r="AD36" s="2">
        <v>15000</v>
      </c>
      <c r="AE36" t="b">
        <v>1</v>
      </c>
      <c r="AF36">
        <v>1</v>
      </c>
      <c r="AG36">
        <v>10</v>
      </c>
      <c r="AH36">
        <v>-1.24</v>
      </c>
      <c r="AI36">
        <v>1000</v>
      </c>
      <c r="AJ36">
        <v>1</v>
      </c>
      <c r="AK36">
        <v>0.58333000000000002</v>
      </c>
      <c r="AL36">
        <v>48807</v>
      </c>
      <c r="AM36">
        <v>212</v>
      </c>
      <c r="AN36">
        <v>29</v>
      </c>
    </row>
    <row r="37" spans="1:40">
      <c r="A37" s="12" t="s">
        <v>490</v>
      </c>
      <c r="B37" s="12">
        <v>12.54</v>
      </c>
      <c r="C37" s="12">
        <f t="shared" si="5"/>
        <v>1.0982975364946976</v>
      </c>
      <c r="D37" s="12">
        <v>49</v>
      </c>
      <c r="E37" s="12">
        <f t="shared" si="6"/>
        <v>1.6901960800285136</v>
      </c>
      <c r="F37" s="2">
        <v>-2.33</v>
      </c>
      <c r="G37" s="16">
        <f t="shared" si="7"/>
        <v>1.6178568321157496</v>
      </c>
      <c r="H37" s="12">
        <v>35</v>
      </c>
      <c r="I37" s="12">
        <v>24107</v>
      </c>
      <c r="J37" s="12">
        <v>12</v>
      </c>
      <c r="K37" s="12">
        <v>25</v>
      </c>
      <c r="L37" s="12">
        <v>45.43</v>
      </c>
      <c r="M37" s="12">
        <v>-72</v>
      </c>
      <c r="N37" s="12">
        <v>-39</v>
      </c>
      <c r="O37" s="12">
        <v>-32.700000000000003</v>
      </c>
      <c r="P37" s="12" t="str">
        <f>INDEX(Useful!$A$1:$V$74, MATCH(A37, Useful!A:A, FALSE), 16)</f>
        <v>49.5 ly</v>
      </c>
      <c r="Q37">
        <v>1</v>
      </c>
      <c r="R37" s="16">
        <f t="shared" si="8"/>
        <v>41.481727299124742</v>
      </c>
      <c r="S37" s="12">
        <f t="shared" si="4"/>
        <v>49.480084294039244</v>
      </c>
      <c r="T37" s="12" t="str">
        <f>INDEX(Useful!$A$1:$V$74, MATCH(A37, Useful!A:A, FALSE), 11)</f>
        <v>18.9kly(5.8kpc)</v>
      </c>
      <c r="U37" s="12">
        <v>18900</v>
      </c>
      <c r="V37" s="12" t="s">
        <v>498</v>
      </c>
      <c r="W37" s="12">
        <v>18</v>
      </c>
      <c r="X37" t="s">
        <v>1527</v>
      </c>
      <c r="Y37" t="s">
        <v>490</v>
      </c>
      <c r="Z37">
        <v>-2500</v>
      </c>
      <c r="AA37">
        <v>20</v>
      </c>
      <c r="AB37">
        <v>3</v>
      </c>
      <c r="AC37" s="2" t="b">
        <v>0</v>
      </c>
      <c r="AD37" s="2">
        <v>15000</v>
      </c>
      <c r="AE37" t="b">
        <v>1</v>
      </c>
      <c r="AF37">
        <v>1</v>
      </c>
      <c r="AG37">
        <v>10</v>
      </c>
      <c r="AH37">
        <v>-1.5</v>
      </c>
      <c r="AI37">
        <v>1000</v>
      </c>
      <c r="AJ37">
        <v>1</v>
      </c>
      <c r="AK37">
        <v>0.58333000000000002</v>
      </c>
      <c r="AL37">
        <v>32509</v>
      </c>
      <c r="AM37">
        <v>51</v>
      </c>
      <c r="AN37">
        <v>8</v>
      </c>
    </row>
    <row r="38" spans="1:40">
      <c r="A38" s="12" t="s">
        <v>504</v>
      </c>
      <c r="B38" s="12">
        <v>12.54</v>
      </c>
      <c r="C38" s="12">
        <f t="shared" si="5"/>
        <v>1.0982975364946976</v>
      </c>
      <c r="D38" s="12">
        <v>42</v>
      </c>
      <c r="E38" s="12">
        <f t="shared" si="6"/>
        <v>1.6232492903979006</v>
      </c>
      <c r="F38" s="2">
        <v>-1.71</v>
      </c>
      <c r="G38" s="16">
        <f t="shared" si="7"/>
        <v>3.0112312643553669</v>
      </c>
      <c r="H38" s="12">
        <v>22</v>
      </c>
      <c r="I38" s="12">
        <v>16566</v>
      </c>
      <c r="J38" s="12">
        <v>12</v>
      </c>
      <c r="K38" s="12">
        <v>59</v>
      </c>
      <c r="L38" s="12">
        <v>33.92</v>
      </c>
      <c r="M38" s="12">
        <v>-70</v>
      </c>
      <c r="N38" s="12">
        <v>-52</v>
      </c>
      <c r="O38" s="12">
        <v>-35.4</v>
      </c>
      <c r="P38" s="12" t="str">
        <f>INDEX(Useful!$A$1:$V$74, MATCH(A38, Useful!A:A, FALSE), 16)</f>
        <v>42 ly</v>
      </c>
      <c r="Q38">
        <v>17</v>
      </c>
      <c r="R38" s="16">
        <f t="shared" si="8"/>
        <v>1026.1982373536157</v>
      </c>
      <c r="S38" s="12">
        <f t="shared" si="4"/>
        <v>42.215151282612844</v>
      </c>
      <c r="T38" s="12" t="str">
        <f>INDEX(Useful!$A$1:$V$74, MATCH(A38, Useful!A:A, FALSE), 11)</f>
        <v>21.5kly(6.6kpc)</v>
      </c>
      <c r="U38" s="12">
        <v>21500</v>
      </c>
      <c r="V38" s="12" t="s">
        <v>510</v>
      </c>
      <c r="W38" s="12">
        <v>13.5</v>
      </c>
      <c r="X38" t="s">
        <v>1528</v>
      </c>
      <c r="Y38" t="s">
        <v>504</v>
      </c>
      <c r="Z38">
        <v>-2200</v>
      </c>
      <c r="AA38">
        <v>19</v>
      </c>
      <c r="AB38">
        <v>3</v>
      </c>
      <c r="AC38" s="2" t="b">
        <v>0</v>
      </c>
      <c r="AD38" s="2">
        <v>15000</v>
      </c>
      <c r="AE38" t="b">
        <v>1</v>
      </c>
      <c r="AF38">
        <v>1</v>
      </c>
      <c r="AG38">
        <v>10</v>
      </c>
      <c r="AH38">
        <v>-1.5</v>
      </c>
      <c r="AI38">
        <v>1000</v>
      </c>
      <c r="AJ38">
        <v>1</v>
      </c>
      <c r="AK38">
        <v>0.36667</v>
      </c>
      <c r="AL38">
        <v>23837</v>
      </c>
      <c r="AM38">
        <v>78</v>
      </c>
      <c r="AN38">
        <v>20</v>
      </c>
    </row>
    <row r="39" spans="1:40">
      <c r="A39" s="12" t="s">
        <v>514</v>
      </c>
      <c r="B39" s="12">
        <v>12.3</v>
      </c>
      <c r="C39" s="12">
        <f t="shared" si="5"/>
        <v>1.0899051114393981</v>
      </c>
      <c r="D39" s="12">
        <v>87</v>
      </c>
      <c r="E39" s="12">
        <f t="shared" si="6"/>
        <v>1.9395192526186185</v>
      </c>
      <c r="F39" s="2">
        <v>-2.2999999999999998</v>
      </c>
      <c r="G39" s="16">
        <f t="shared" si="7"/>
        <v>3.2149075492432457</v>
      </c>
      <c r="H39" s="12">
        <v>19</v>
      </c>
      <c r="I39" s="12">
        <v>3658</v>
      </c>
      <c r="J39" s="12">
        <v>13</v>
      </c>
      <c r="K39" s="12">
        <v>16</v>
      </c>
      <c r="L39" s="12">
        <v>27.09</v>
      </c>
      <c r="M39" s="12">
        <v>17</v>
      </c>
      <c r="N39" s="12">
        <v>42</v>
      </c>
      <c r="O39" s="12">
        <v>0.9</v>
      </c>
      <c r="P39" s="12">
        <f>INDEX(Useful!$A$1:$V$74, MATCH(A39, Useful!A:A, FALSE), 16)</f>
        <v>0</v>
      </c>
      <c r="Q39">
        <v>6</v>
      </c>
      <c r="R39" s="16">
        <f t="shared" si="8"/>
        <v>1640.2405686167303</v>
      </c>
      <c r="S39" s="12">
        <f t="shared" si="4"/>
        <v>87.048296443217183</v>
      </c>
      <c r="T39" s="12" t="str">
        <f>INDEX(Useful!$A$1:$V$74, MATCH(A39, Useful!A:A, FALSE), 11)</f>
        <v>17.4kpc(57kly)</v>
      </c>
      <c r="U39" s="12">
        <v>57000</v>
      </c>
      <c r="V39" s="12" t="s">
        <v>520</v>
      </c>
      <c r="W39" s="12">
        <v>10.5</v>
      </c>
      <c r="X39" t="s">
        <v>1529</v>
      </c>
      <c r="Y39" t="s">
        <v>514</v>
      </c>
      <c r="Z39">
        <v>-1700</v>
      </c>
      <c r="AA39">
        <v>20</v>
      </c>
      <c r="AB39">
        <v>3</v>
      </c>
      <c r="AC39" s="2" t="b">
        <v>0</v>
      </c>
      <c r="AD39" s="2">
        <v>15000</v>
      </c>
      <c r="AE39" t="b">
        <v>1</v>
      </c>
      <c r="AF39">
        <v>1</v>
      </c>
      <c r="AG39">
        <v>10</v>
      </c>
      <c r="AH39">
        <v>-1.5</v>
      </c>
      <c r="AI39">
        <v>1000</v>
      </c>
      <c r="AJ39">
        <v>1</v>
      </c>
      <c r="AK39">
        <v>0.31667000000000001</v>
      </c>
      <c r="AL39">
        <v>3976</v>
      </c>
      <c r="AM39">
        <v>16</v>
      </c>
      <c r="AN39">
        <v>7</v>
      </c>
    </row>
    <row r="40" spans="1:40">
      <c r="A40" s="12" t="s">
        <v>524</v>
      </c>
      <c r="B40" s="12">
        <v>12.54</v>
      </c>
      <c r="C40" s="12">
        <f t="shared" si="5"/>
        <v>1.0982975364946976</v>
      </c>
      <c r="D40" s="12">
        <v>21</v>
      </c>
      <c r="E40" s="12">
        <f t="shared" si="6"/>
        <v>1.3222192947339193</v>
      </c>
      <c r="F40" s="2">
        <v>-1.41</v>
      </c>
      <c r="G40" s="16">
        <f t="shared" si="7"/>
        <v>3.2063143613357941</v>
      </c>
      <c r="H40" s="12">
        <v>14</v>
      </c>
      <c r="I40" s="12">
        <v>12437</v>
      </c>
      <c r="J40" s="12">
        <v>13</v>
      </c>
      <c r="K40" s="12">
        <v>46</v>
      </c>
      <c r="L40" s="12">
        <v>26.81</v>
      </c>
      <c r="M40" s="12">
        <v>-51</v>
      </c>
      <c r="N40" s="12">
        <v>-22</v>
      </c>
      <c r="O40" s="12">
        <v>-27.3</v>
      </c>
      <c r="P40" s="12">
        <f>INDEX(Useful!$A$1:$V$74, MATCH(A40, Useful!A:A, FALSE), 16)</f>
        <v>0</v>
      </c>
      <c r="Q40">
        <v>20</v>
      </c>
      <c r="R40" s="16">
        <f t="shared" si="8"/>
        <v>1608.1048484361179</v>
      </c>
      <c r="S40" s="12">
        <f t="shared" si="4"/>
        <v>20.88577338219881</v>
      </c>
      <c r="T40" s="12" t="str">
        <f>INDEX(Useful!$A$1:$V$74, MATCH(A40, Useful!A:A, FALSE), 11)</f>
        <v>35.9kly(11.0kpc)</v>
      </c>
      <c r="U40" s="12">
        <v>35900</v>
      </c>
      <c r="V40" s="12" t="s">
        <v>529</v>
      </c>
      <c r="W40" s="12">
        <v>4</v>
      </c>
      <c r="X40" t="s">
        <v>1530</v>
      </c>
      <c r="Y40" t="s">
        <v>524</v>
      </c>
      <c r="Z40">
        <v>-2000</v>
      </c>
      <c r="AA40">
        <v>20</v>
      </c>
      <c r="AB40">
        <v>3</v>
      </c>
      <c r="AC40" s="2" t="b">
        <v>0</v>
      </c>
      <c r="AD40" s="2">
        <v>15000</v>
      </c>
      <c r="AE40" t="b">
        <v>1</v>
      </c>
      <c r="AF40">
        <v>1</v>
      </c>
      <c r="AG40">
        <v>10</v>
      </c>
      <c r="AH40">
        <v>-1.41</v>
      </c>
      <c r="AI40">
        <v>1000</v>
      </c>
      <c r="AJ40">
        <v>1</v>
      </c>
      <c r="AK40">
        <v>0.23333000000000001</v>
      </c>
      <c r="AL40">
        <v>15642</v>
      </c>
      <c r="AM40">
        <v>56</v>
      </c>
      <c r="AN40">
        <v>11</v>
      </c>
    </row>
    <row r="41" spans="1:40">
      <c r="A41" s="12" t="s">
        <v>533</v>
      </c>
      <c r="B41" s="12">
        <v>13.57</v>
      </c>
      <c r="C41" s="12">
        <f t="shared" si="5"/>
        <v>1.1325798476597371</v>
      </c>
      <c r="D41" s="12">
        <v>83</v>
      </c>
      <c r="E41" s="12">
        <f t="shared" si="6"/>
        <v>1.919078092376074</v>
      </c>
      <c r="F41" s="2">
        <v>-2.2000000000000002</v>
      </c>
      <c r="G41" s="16">
        <f t="shared" si="7"/>
        <v>2.9803991217329329</v>
      </c>
      <c r="H41" s="12">
        <v>36</v>
      </c>
      <c r="I41" s="12">
        <v>6277</v>
      </c>
      <c r="J41" s="12">
        <v>14</v>
      </c>
      <c r="K41" s="12">
        <v>5</v>
      </c>
      <c r="L41" s="12">
        <v>27.29</v>
      </c>
      <c r="M41" s="12">
        <v>28</v>
      </c>
      <c r="N41" s="12">
        <v>32</v>
      </c>
      <c r="O41" s="12">
        <v>4</v>
      </c>
      <c r="P41" s="12">
        <f>INDEX(Useful!$A$1:$V$74, MATCH(A41, Useful!A:A, FALSE), 16)</f>
        <v>0</v>
      </c>
      <c r="Q41">
        <v>6</v>
      </c>
      <c r="R41" s="16">
        <f t="shared" si="8"/>
        <v>955.87063884021029</v>
      </c>
      <c r="S41" s="12">
        <f t="shared" si="4"/>
        <v>83.034039163630226</v>
      </c>
      <c r="T41" s="12" t="str">
        <f>INDEX(Useful!$A$1:$V$74, MATCH(A41, Useful!A:A, FALSE), 11)</f>
        <v>51.9kly(15.9kpc)</v>
      </c>
      <c r="U41" s="12">
        <v>51900</v>
      </c>
      <c r="V41" s="12" t="s">
        <v>540</v>
      </c>
      <c r="W41" s="12">
        <v>11</v>
      </c>
      <c r="X41" t="s">
        <v>1531</v>
      </c>
      <c r="Y41" t="s">
        <v>533</v>
      </c>
      <c r="Z41">
        <v>-1700</v>
      </c>
      <c r="AA41">
        <v>20</v>
      </c>
      <c r="AB41">
        <v>3</v>
      </c>
      <c r="AC41" s="2" t="b">
        <v>0</v>
      </c>
      <c r="AD41" s="2">
        <v>15000</v>
      </c>
      <c r="AE41" t="b">
        <v>1</v>
      </c>
      <c r="AF41">
        <v>1</v>
      </c>
      <c r="AG41">
        <v>10</v>
      </c>
      <c r="AH41">
        <v>-1.5</v>
      </c>
      <c r="AI41">
        <v>1000</v>
      </c>
      <c r="AJ41">
        <v>1</v>
      </c>
      <c r="AK41">
        <v>0.6</v>
      </c>
      <c r="AL41">
        <v>7365</v>
      </c>
      <c r="AM41">
        <v>49</v>
      </c>
      <c r="AN41">
        <v>34</v>
      </c>
    </row>
    <row r="42" spans="1:40" s="14" customFormat="1">
      <c r="A42" s="12" t="s">
        <v>563</v>
      </c>
      <c r="B42" s="12">
        <v>12.8</v>
      </c>
      <c r="C42" s="12">
        <f t="shared" si="5"/>
        <v>1.1072099696478683</v>
      </c>
      <c r="D42" s="12">
        <v>94</v>
      </c>
      <c r="E42" s="12">
        <f t="shared" si="6"/>
        <v>1.9731278535996986</v>
      </c>
      <c r="F42" s="2">
        <v>-1.6</v>
      </c>
      <c r="G42" s="16">
        <f t="shared" si="7"/>
        <v>3.7871468100528887</v>
      </c>
      <c r="H42" s="12">
        <v>8</v>
      </c>
      <c r="I42" s="12">
        <v>2612</v>
      </c>
      <c r="J42" s="12">
        <v>15</v>
      </c>
      <c r="K42" s="12">
        <v>3</v>
      </c>
      <c r="L42" s="12">
        <v>58.6</v>
      </c>
      <c r="M42" s="12">
        <v>-33</v>
      </c>
      <c r="N42" s="12">
        <v>-4</v>
      </c>
      <c r="O42" s="12">
        <v>-7</v>
      </c>
      <c r="P42" s="12">
        <f>INDEX(Useful!$A$1:$V$74, MATCH(A42, Useful!A:A, FALSE), 16)</f>
        <v>0</v>
      </c>
      <c r="Q42">
        <v>16</v>
      </c>
      <c r="R42" s="16">
        <f t="shared" si="8"/>
        <v>6125.5742725880555</v>
      </c>
      <c r="S42" s="12">
        <f t="shared" si="4"/>
        <v>94.143059852574126</v>
      </c>
      <c r="T42" s="12" t="str">
        <f>INDEX(Useful!$A$1:$V$74, MATCH(A42, Useful!A:A, FALSE), 11)</f>
        <v>104.4kly</v>
      </c>
      <c r="U42" s="12">
        <v>104400</v>
      </c>
      <c r="V42" s="12" t="s">
        <v>570</v>
      </c>
      <c r="W42" s="12">
        <v>6.2</v>
      </c>
      <c r="X42" t="s">
        <v>1533</v>
      </c>
      <c r="Y42" t="s">
        <v>563</v>
      </c>
      <c r="Z42">
        <v>-2200</v>
      </c>
      <c r="AA42">
        <v>22</v>
      </c>
      <c r="AB42">
        <v>3</v>
      </c>
      <c r="AC42" s="2" t="b">
        <v>0</v>
      </c>
      <c r="AD42" s="2">
        <v>15000</v>
      </c>
      <c r="AE42" t="b">
        <v>1</v>
      </c>
      <c r="AF42">
        <v>1</v>
      </c>
      <c r="AG42">
        <v>10</v>
      </c>
      <c r="AH42">
        <v>-1.5</v>
      </c>
      <c r="AI42">
        <v>1000</v>
      </c>
      <c r="AJ42">
        <v>1</v>
      </c>
      <c r="AK42">
        <v>0.13333</v>
      </c>
      <c r="AL42">
        <v>3110</v>
      </c>
      <c r="AM42">
        <v>41</v>
      </c>
      <c r="AN42">
        <v>20</v>
      </c>
    </row>
    <row r="43" spans="1:40" s="14" customFormat="1">
      <c r="A43" s="12" t="s">
        <v>592</v>
      </c>
      <c r="B43" s="12">
        <v>12.16</v>
      </c>
      <c r="C43" s="12">
        <f t="shared" si="5"/>
        <v>1.0849335749367162</v>
      </c>
      <c r="D43" s="12">
        <v>25</v>
      </c>
      <c r="E43" s="12">
        <f t="shared" si="6"/>
        <v>1.3979400086720377</v>
      </c>
      <c r="F43" s="2">
        <v>-1.35</v>
      </c>
      <c r="G43" s="16">
        <f t="shared" si="7"/>
        <v>2.8331753419715957</v>
      </c>
      <c r="H43" s="12">
        <v>14</v>
      </c>
      <c r="I43" s="12">
        <v>13215</v>
      </c>
      <c r="J43" s="12">
        <v>15</v>
      </c>
      <c r="K43" s="12">
        <v>46</v>
      </c>
      <c r="L43" s="12">
        <v>3</v>
      </c>
      <c r="M43" s="12">
        <v>-37</v>
      </c>
      <c r="N43" s="12">
        <v>-47</v>
      </c>
      <c r="O43" s="12">
        <v>-11.1</v>
      </c>
      <c r="P43" s="12">
        <f>INDEX(Useful!$A$1:$V$74, MATCH(A43, Useful!A:A, FALSE), 16)</f>
        <v>0</v>
      </c>
      <c r="Q43">
        <v>9</v>
      </c>
      <c r="R43" s="16">
        <f t="shared" si="8"/>
        <v>681.04426787741204</v>
      </c>
      <c r="S43" s="12">
        <f t="shared" si="4"/>
        <v>24.652775684419904</v>
      </c>
      <c r="T43" s="12" t="str">
        <f>INDEX(Useful!$A$1:$V$74, MATCH(A43, Useful!A:A, FALSE), 11)</f>
        <v>33.9kly(10.4kpc)</v>
      </c>
      <c r="U43" s="12">
        <v>33900</v>
      </c>
      <c r="V43" s="12" t="s">
        <v>597</v>
      </c>
      <c r="W43" s="12">
        <v>5</v>
      </c>
      <c r="X43" t="s">
        <v>1534</v>
      </c>
      <c r="Y43" t="s">
        <v>592</v>
      </c>
      <c r="Z43">
        <v>-2100</v>
      </c>
      <c r="AA43">
        <v>20</v>
      </c>
      <c r="AB43">
        <v>3</v>
      </c>
      <c r="AC43" s="2" t="b">
        <v>0</v>
      </c>
      <c r="AD43" s="2">
        <v>15000</v>
      </c>
      <c r="AE43" t="b">
        <v>1</v>
      </c>
      <c r="AF43">
        <v>1</v>
      </c>
      <c r="AG43">
        <v>10</v>
      </c>
      <c r="AH43">
        <v>-1.35</v>
      </c>
      <c r="AI43">
        <v>1000</v>
      </c>
      <c r="AJ43">
        <v>1</v>
      </c>
      <c r="AK43">
        <v>0.23333000000000001</v>
      </c>
      <c r="AL43">
        <v>17337</v>
      </c>
      <c r="AM43">
        <v>35</v>
      </c>
      <c r="AN43">
        <v>6</v>
      </c>
    </row>
    <row r="44" spans="1:40" s="14" customFormat="1">
      <c r="A44" s="12" t="s">
        <v>640</v>
      </c>
      <c r="B44" s="12">
        <v>13.3</v>
      </c>
      <c r="C44" s="12">
        <f t="shared" si="5"/>
        <v>1.1238516409670858</v>
      </c>
      <c r="D44" s="12">
        <v>39</v>
      </c>
      <c r="E44" s="12">
        <f t="shared" si="6"/>
        <v>1.5910646070264991</v>
      </c>
      <c r="F44" s="2">
        <v>-1.26</v>
      </c>
      <c r="G44" s="16">
        <f t="shared" si="7"/>
        <v>3.3870837566058958</v>
      </c>
      <c r="H44" s="12">
        <v>7</v>
      </c>
      <c r="I44" s="12">
        <v>3281</v>
      </c>
      <c r="J44" s="12">
        <v>17</v>
      </c>
      <c r="K44" s="12">
        <v>4</v>
      </c>
      <c r="L44" s="12">
        <v>28.747</v>
      </c>
      <c r="M44" s="12">
        <v>-24</v>
      </c>
      <c r="N44" s="12">
        <v>-45</v>
      </c>
      <c r="O44" s="12">
        <v>-51.22</v>
      </c>
      <c r="P44" s="12">
        <f>INDEX(Useful!$A$1:$V$74, MATCH(A44, Useful!A:A, FALSE), 16)</f>
        <v>0</v>
      </c>
      <c r="Q44">
        <v>8</v>
      </c>
      <c r="R44" s="16">
        <f t="shared" si="8"/>
        <v>2438.2810118866196</v>
      </c>
      <c r="S44" s="12">
        <f t="shared" si="4"/>
        <v>38.775398215140683</v>
      </c>
      <c r="T44" s="12" t="str">
        <f>INDEX(Useful!$A$1:$V$74, MATCH(A44, Useful!A:A, FALSE), 11)</f>
        <v>43,000 ly(13,200 pc)</v>
      </c>
      <c r="U44" s="12">
        <v>43000</v>
      </c>
      <c r="V44" s="12" t="s">
        <v>646</v>
      </c>
      <c r="W44" s="12">
        <v>6.2</v>
      </c>
      <c r="X44" t="s">
        <v>1536</v>
      </c>
      <c r="Y44" t="s">
        <v>640</v>
      </c>
      <c r="Z44">
        <v>-2200</v>
      </c>
      <c r="AA44">
        <v>21</v>
      </c>
      <c r="AB44">
        <v>3</v>
      </c>
      <c r="AC44" s="2" t="b">
        <v>0</v>
      </c>
      <c r="AD44" s="2">
        <v>15000</v>
      </c>
      <c r="AE44" t="b">
        <v>1</v>
      </c>
      <c r="AF44">
        <v>1</v>
      </c>
      <c r="AG44">
        <v>10</v>
      </c>
      <c r="AH44">
        <v>-1.26</v>
      </c>
      <c r="AI44">
        <v>1000</v>
      </c>
      <c r="AJ44">
        <v>1</v>
      </c>
      <c r="AK44">
        <v>0.11667</v>
      </c>
      <c r="AL44">
        <v>8367</v>
      </c>
      <c r="AM44">
        <v>27</v>
      </c>
      <c r="AN44">
        <v>7</v>
      </c>
    </row>
    <row r="45" spans="1:40" s="14" customFormat="1">
      <c r="A45" s="12" t="s">
        <v>665</v>
      </c>
      <c r="B45" s="12">
        <v>12.3</v>
      </c>
      <c r="C45" s="12">
        <f t="shared" si="5"/>
        <v>1.0899051114393981</v>
      </c>
      <c r="D45" s="12">
        <v>11</v>
      </c>
      <c r="E45" s="12">
        <f t="shared" si="6"/>
        <v>1.0413926851582251</v>
      </c>
      <c r="F45" s="2">
        <v>-0.45</v>
      </c>
      <c r="G45" s="16">
        <f t="shared" si="7"/>
        <v>3.3806979241243917</v>
      </c>
      <c r="H45" s="12">
        <v>7</v>
      </c>
      <c r="I45" s="12">
        <v>2081</v>
      </c>
      <c r="J45" s="12">
        <v>17</v>
      </c>
      <c r="K45" s="12">
        <v>14</v>
      </c>
      <c r="L45" s="12">
        <v>32.25</v>
      </c>
      <c r="M45" s="12">
        <v>-29</v>
      </c>
      <c r="N45" s="12">
        <v>-27</v>
      </c>
      <c r="O45" s="12">
        <v>43.3</v>
      </c>
      <c r="P45" s="12">
        <f>INDEX(Useful!$A$1:$V$74, MATCH(A45, Useful!A:A, FALSE), 16)</f>
        <v>0</v>
      </c>
      <c r="Q45">
        <v>5</v>
      </c>
      <c r="R45" s="16">
        <f t="shared" si="8"/>
        <v>2402.6910139356082</v>
      </c>
      <c r="S45" s="12">
        <f t="shared" si="4"/>
        <v>10.611601852125522</v>
      </c>
      <c r="T45" s="12" t="str">
        <f>INDEX(Useful!$A$1:$V$74, MATCH(A45, Useful!A:A, FALSE), 11)</f>
        <v>19.2 kly</v>
      </c>
      <c r="U45" s="12">
        <v>19200</v>
      </c>
      <c r="V45" s="12" t="s">
        <v>671</v>
      </c>
      <c r="W45" s="12">
        <v>3.8</v>
      </c>
      <c r="X45" t="s">
        <v>1537</v>
      </c>
      <c r="Y45" t="s">
        <v>665</v>
      </c>
      <c r="Z45">
        <v>-3000</v>
      </c>
      <c r="AA45">
        <v>20</v>
      </c>
      <c r="AB45">
        <v>3</v>
      </c>
      <c r="AC45" s="2" t="b">
        <v>0</v>
      </c>
      <c r="AD45" s="2">
        <v>15000</v>
      </c>
      <c r="AE45" t="b">
        <v>1</v>
      </c>
      <c r="AF45">
        <v>1</v>
      </c>
      <c r="AG45">
        <v>10</v>
      </c>
      <c r="AH45">
        <v>-0.45</v>
      </c>
      <c r="AI45">
        <v>1000</v>
      </c>
      <c r="AJ45">
        <v>1</v>
      </c>
      <c r="AK45">
        <v>0.11667</v>
      </c>
      <c r="AL45">
        <v>17289</v>
      </c>
      <c r="AM45">
        <v>76</v>
      </c>
      <c r="AN45">
        <v>7</v>
      </c>
    </row>
    <row r="46" spans="1:40" s="14" customFormat="1">
      <c r="A46" s="12" t="s">
        <v>714</v>
      </c>
      <c r="B46" s="12">
        <v>12.67</v>
      </c>
      <c r="C46" s="12">
        <f t="shared" si="5"/>
        <v>1.1027766148834413</v>
      </c>
      <c r="D46" s="12">
        <v>19</v>
      </c>
      <c r="E46" s="12">
        <f t="shared" si="6"/>
        <v>1.2787536009528289</v>
      </c>
      <c r="F46" s="2">
        <v>-0.7</v>
      </c>
      <c r="G46" s="16">
        <f t="shared" si="7"/>
        <v>2.3185326264662689</v>
      </c>
      <c r="H46" s="12">
        <v>12</v>
      </c>
      <c r="I46" s="12">
        <v>9605</v>
      </c>
      <c r="J46" s="12">
        <v>17</v>
      </c>
      <c r="K46" s="12">
        <v>25</v>
      </c>
      <c r="L46" s="12">
        <v>29.11</v>
      </c>
      <c r="M46" s="12">
        <v>-48</v>
      </c>
      <c r="N46" s="12">
        <v>-25</v>
      </c>
      <c r="O46" s="12">
        <v>-19.8</v>
      </c>
      <c r="P46" s="12">
        <f>INDEX(Useful!$A$1:$V$74, MATCH(A46, Useful!A:A, FALSE), 16)</f>
        <v>0</v>
      </c>
      <c r="Q46">
        <v>2</v>
      </c>
      <c r="R46" s="16">
        <f t="shared" si="8"/>
        <v>208.22488287350339</v>
      </c>
      <c r="S46" s="12">
        <f t="shared" si="4"/>
        <v>18.897552475968602</v>
      </c>
      <c r="T46" s="12" t="str">
        <f>INDEX(Useful!$A$1:$V$74, MATCH(A46, Useful!A:A, FALSE), 11)</f>
        <v>18.3kly(5.6kpc)</v>
      </c>
      <c r="U46" s="12">
        <v>18300</v>
      </c>
      <c r="V46" s="12" t="s">
        <v>722</v>
      </c>
      <c r="W46" s="12">
        <v>7.1</v>
      </c>
      <c r="X46" t="s">
        <v>1538</v>
      </c>
      <c r="Y46" t="s">
        <v>714</v>
      </c>
      <c r="Z46">
        <v>-2400</v>
      </c>
      <c r="AA46">
        <v>18</v>
      </c>
      <c r="AB46">
        <v>3</v>
      </c>
      <c r="AC46" s="2" t="b">
        <v>0</v>
      </c>
      <c r="AD46" s="2">
        <v>15000</v>
      </c>
      <c r="AE46" t="b">
        <v>1</v>
      </c>
      <c r="AF46">
        <v>1</v>
      </c>
      <c r="AG46">
        <v>10</v>
      </c>
      <c r="AH46">
        <v>-0.7</v>
      </c>
      <c r="AI46">
        <v>1000</v>
      </c>
      <c r="AJ46">
        <v>1</v>
      </c>
      <c r="AK46">
        <v>0.2</v>
      </c>
      <c r="AL46">
        <v>19801</v>
      </c>
      <c r="AM46">
        <v>44</v>
      </c>
      <c r="AN46">
        <v>9</v>
      </c>
    </row>
    <row r="47" spans="1:40" s="14" customFormat="1">
      <c r="A47" s="12" t="s">
        <v>726</v>
      </c>
      <c r="B47" s="12">
        <v>13.57</v>
      </c>
      <c r="C47" s="12">
        <f t="shared" si="5"/>
        <v>1.1325798476597371</v>
      </c>
      <c r="D47" s="12">
        <v>32</v>
      </c>
      <c r="E47" s="12">
        <f t="shared" si="6"/>
        <v>1.505149978319906</v>
      </c>
      <c r="F47" s="2">
        <v>-0.99</v>
      </c>
      <c r="G47" s="16">
        <f t="shared" si="7"/>
        <v>3.014736871281182</v>
      </c>
      <c r="H47" s="12">
        <v>31</v>
      </c>
      <c r="I47" s="12">
        <v>21266</v>
      </c>
      <c r="J47" s="12">
        <v>17</v>
      </c>
      <c r="K47" s="12">
        <v>31</v>
      </c>
      <c r="L47" s="12">
        <v>54.99</v>
      </c>
      <c r="M47" s="12">
        <v>-67</v>
      </c>
      <c r="N47" s="12">
        <v>-2</v>
      </c>
      <c r="O47" s="12">
        <v>-54</v>
      </c>
      <c r="P47" s="12">
        <f>INDEX(Useful!$A$1:$V$74, MATCH(A47, Useful!A:A, FALSE), 16)</f>
        <v>0</v>
      </c>
      <c r="Q47">
        <v>22</v>
      </c>
      <c r="R47" s="16">
        <f t="shared" si="8"/>
        <v>1034.515188563905</v>
      </c>
      <c r="S47" s="12">
        <f t="shared" si="4"/>
        <v>32.463124087094528</v>
      </c>
      <c r="T47" s="12" t="str">
        <f>INDEX(Useful!$A$1:$V$74, MATCH(A47, Useful!A:A, FALSE), 11)</f>
        <v>24.8kly(7.6kpc)</v>
      </c>
      <c r="U47" s="12">
        <v>24800</v>
      </c>
      <c r="V47" s="12" t="s">
        <v>732</v>
      </c>
      <c r="W47" s="12">
        <v>9</v>
      </c>
      <c r="X47" t="s">
        <v>1539</v>
      </c>
      <c r="Y47" t="s">
        <v>726</v>
      </c>
      <c r="Z47">
        <v>-1800</v>
      </c>
      <c r="AA47">
        <v>19</v>
      </c>
      <c r="AB47">
        <v>3</v>
      </c>
      <c r="AC47" s="2" t="b">
        <v>0</v>
      </c>
      <c r="AD47" s="2">
        <v>15000</v>
      </c>
      <c r="AE47" t="b">
        <v>1</v>
      </c>
      <c r="AF47">
        <v>1</v>
      </c>
      <c r="AG47">
        <v>10</v>
      </c>
      <c r="AH47">
        <v>-0.99</v>
      </c>
      <c r="AI47">
        <v>1000</v>
      </c>
      <c r="AJ47">
        <v>1</v>
      </c>
      <c r="AK47">
        <v>0.51666999999999996</v>
      </c>
      <c r="AL47">
        <v>27636</v>
      </c>
      <c r="AM47">
        <v>104</v>
      </c>
      <c r="AN47">
        <v>42</v>
      </c>
    </row>
    <row r="48" spans="1:40" s="14" customFormat="1">
      <c r="A48" s="12" t="s">
        <v>752</v>
      </c>
      <c r="B48" s="12">
        <v>11.5</v>
      </c>
      <c r="C48" s="12">
        <f t="shared" si="5"/>
        <v>1.0606978403536116</v>
      </c>
      <c r="D48" s="12">
        <v>54</v>
      </c>
      <c r="E48" s="12">
        <f t="shared" si="6"/>
        <v>1.7323937598229686</v>
      </c>
      <c r="F48" s="2">
        <v>-0.55000000000000004</v>
      </c>
      <c r="G48" s="16">
        <f t="shared" si="7"/>
        <v>2.6576901375917035</v>
      </c>
      <c r="H48" s="12">
        <v>12</v>
      </c>
      <c r="I48" s="12">
        <v>15396</v>
      </c>
      <c r="J48" s="12">
        <v>17</v>
      </c>
      <c r="K48" s="12">
        <v>36</v>
      </c>
      <c r="L48" s="12">
        <v>17.460999999999999</v>
      </c>
      <c r="M48" s="12">
        <v>-44</v>
      </c>
      <c r="N48" s="12">
        <v>-44</v>
      </c>
      <c r="O48" s="12">
        <v>-8.34</v>
      </c>
      <c r="P48" s="12">
        <f>INDEX(Useful!$A$1:$V$74, MATCH(A48, Useful!A:A, FALSE), 16)</f>
        <v>0</v>
      </c>
      <c r="Q48">
        <v>7</v>
      </c>
      <c r="R48" s="16">
        <f t="shared" si="8"/>
        <v>454.66354897375942</v>
      </c>
      <c r="S48" s="12">
        <f t="shared" si="4"/>
        <v>53.849225188198389</v>
      </c>
      <c r="T48" s="12" t="str">
        <f>INDEX(Useful!$A$1:$V$74, MATCH(A48, Useful!A:A, FALSE), 11)</f>
        <v>35.6 ± 1.5kly(10.90 ± 0.45kpc)</v>
      </c>
      <c r="U48" s="12">
        <v>35600</v>
      </c>
      <c r="V48" s="12" t="s">
        <v>757</v>
      </c>
      <c r="W48" s="12">
        <v>10.4</v>
      </c>
      <c r="X48" t="s">
        <v>1540</v>
      </c>
      <c r="Y48" t="s">
        <v>752</v>
      </c>
      <c r="Z48">
        <v>-2500</v>
      </c>
      <c r="AA48">
        <v>20</v>
      </c>
      <c r="AB48">
        <v>3</v>
      </c>
      <c r="AC48" s="2" t="b">
        <v>0</v>
      </c>
      <c r="AD48" s="2">
        <v>15000</v>
      </c>
      <c r="AE48" t="b">
        <v>1</v>
      </c>
      <c r="AF48">
        <v>1</v>
      </c>
      <c r="AG48">
        <v>10</v>
      </c>
      <c r="AH48">
        <v>-0.55000000000000004</v>
      </c>
      <c r="AI48">
        <v>1000</v>
      </c>
      <c r="AJ48">
        <v>1</v>
      </c>
      <c r="AK48">
        <v>0.2</v>
      </c>
      <c r="AL48">
        <v>28469</v>
      </c>
      <c r="AM48">
        <v>110</v>
      </c>
      <c r="AN48">
        <v>20</v>
      </c>
    </row>
    <row r="49" spans="1:44" s="14" customFormat="1">
      <c r="A49" s="12" t="s">
        <v>781</v>
      </c>
      <c r="B49" s="12">
        <v>13</v>
      </c>
      <c r="C49" s="12">
        <f t="shared" si="5"/>
        <v>1.1139433523068367</v>
      </c>
      <c r="D49" s="12">
        <v>41</v>
      </c>
      <c r="E49" s="12">
        <f t="shared" si="6"/>
        <v>1.6127838567197355</v>
      </c>
      <c r="F49" s="2">
        <v>-2.34</v>
      </c>
      <c r="G49" s="16">
        <f t="shared" si="7"/>
        <v>4.1430698143727707</v>
      </c>
      <c r="H49" s="12">
        <v>18</v>
      </c>
      <c r="I49" s="12">
        <v>1079</v>
      </c>
      <c r="J49" s="12">
        <v>17</v>
      </c>
      <c r="K49" s="12">
        <v>44</v>
      </c>
      <c r="L49" s="12">
        <v>54.71</v>
      </c>
      <c r="M49" s="12">
        <v>3</v>
      </c>
      <c r="N49" s="12">
        <v>10</v>
      </c>
      <c r="O49" s="12">
        <v>12.5</v>
      </c>
      <c r="P49" s="12">
        <f>INDEX(Useful!$A$1:$V$74, MATCH(A49, Useful!A:A, FALSE), 16)</f>
        <v>0</v>
      </c>
      <c r="Q49">
        <v>15</v>
      </c>
      <c r="R49" s="16">
        <f t="shared" si="8"/>
        <v>13901.760889712697</v>
      </c>
      <c r="S49" s="12">
        <f t="shared" si="4"/>
        <v>40.927970959267029</v>
      </c>
      <c r="T49" s="12" t="str">
        <f>INDEX(Useful!$A$1:$V$74, MATCH(A49, Useful!A:A, FALSE), 11)</f>
        <v>67kly(20.6kpc)</v>
      </c>
      <c r="U49" s="12">
        <v>67000</v>
      </c>
      <c r="V49" s="12" t="s">
        <v>787</v>
      </c>
      <c r="W49" s="12">
        <v>4.2</v>
      </c>
      <c r="X49" t="s">
        <v>1542</v>
      </c>
      <c r="Y49" t="s">
        <v>781</v>
      </c>
      <c r="Z49">
        <v>-2400</v>
      </c>
      <c r="AA49">
        <v>21.5</v>
      </c>
      <c r="AB49">
        <v>3</v>
      </c>
      <c r="AC49" s="2" t="b">
        <v>0</v>
      </c>
      <c r="AD49" s="2">
        <v>15000</v>
      </c>
      <c r="AE49" t="b">
        <v>1</v>
      </c>
      <c r="AF49">
        <v>1</v>
      </c>
      <c r="AG49">
        <v>10</v>
      </c>
      <c r="AH49">
        <v>-1.5</v>
      </c>
      <c r="AI49">
        <v>1000</v>
      </c>
      <c r="AJ49">
        <v>1</v>
      </c>
      <c r="AK49">
        <v>0.3</v>
      </c>
      <c r="AL49">
        <v>5945</v>
      </c>
      <c r="AM49">
        <v>29</v>
      </c>
      <c r="AN49">
        <v>3</v>
      </c>
    </row>
    <row r="50" spans="1:44" s="14" customFormat="1">
      <c r="A50" s="12" t="s">
        <v>801</v>
      </c>
      <c r="B50" s="12">
        <v>13.35</v>
      </c>
      <c r="C50" s="12">
        <f t="shared" si="5"/>
        <v>1.1254812657005939</v>
      </c>
      <c r="D50" s="12">
        <v>59</v>
      </c>
      <c r="E50" s="12">
        <f t="shared" si="6"/>
        <v>1.7708520116421442</v>
      </c>
      <c r="F50" s="2">
        <v>-0.53</v>
      </c>
      <c r="G50" s="16">
        <f t="shared" si="7"/>
        <v>3.9332690625020126</v>
      </c>
      <c r="H50" s="12">
        <v>10</v>
      </c>
      <c r="I50" s="12">
        <v>2682</v>
      </c>
      <c r="J50" s="12">
        <v>17</v>
      </c>
      <c r="K50" s="12">
        <v>50</v>
      </c>
      <c r="L50" s="12">
        <v>13.06</v>
      </c>
      <c r="M50" s="12">
        <v>-37</v>
      </c>
      <c r="N50" s="12">
        <v>-3</v>
      </c>
      <c r="O50" s="12">
        <v>-5.2</v>
      </c>
      <c r="P50" s="12" t="str">
        <f>INDEX(Useful!$A$1:$V$74, MATCH(A50, Useful!A:A, FALSE), 16)</f>
        <v>4.8</v>
      </c>
      <c r="Q50">
        <v>23</v>
      </c>
      <c r="R50" s="16">
        <f t="shared" si="8"/>
        <v>8575.6897837434753</v>
      </c>
      <c r="S50" s="12">
        <f t="shared" si="4"/>
        <v>59.620447248126304</v>
      </c>
      <c r="T50" s="12" t="str">
        <f>INDEX(Useful!$A$1:$V$74, MATCH(A50, Useful!A:A, FALSE), 11)</f>
        <v>42.7 ± 2.3kly(13.1 ± 0.7kpc)</v>
      </c>
      <c r="U50" s="12">
        <v>42700</v>
      </c>
      <c r="V50" s="12" t="s">
        <v>806</v>
      </c>
      <c r="W50" s="12">
        <v>9.6</v>
      </c>
      <c r="X50" t="s">
        <v>1543</v>
      </c>
      <c r="Y50" t="s">
        <v>801</v>
      </c>
      <c r="Z50">
        <v>-3000</v>
      </c>
      <c r="AA50">
        <v>20</v>
      </c>
      <c r="AB50">
        <v>3</v>
      </c>
      <c r="AC50" s="2" t="b">
        <v>0</v>
      </c>
      <c r="AD50" s="2">
        <v>15000</v>
      </c>
      <c r="AE50" t="b">
        <v>1</v>
      </c>
      <c r="AF50">
        <v>1</v>
      </c>
      <c r="AG50">
        <v>10</v>
      </c>
      <c r="AH50">
        <v>-0.53</v>
      </c>
      <c r="AI50">
        <v>1000</v>
      </c>
      <c r="AJ50">
        <v>1</v>
      </c>
      <c r="AK50">
        <v>0.16667000000000001</v>
      </c>
      <c r="AL50">
        <v>29141</v>
      </c>
      <c r="AM50">
        <v>186</v>
      </c>
      <c r="AN50">
        <v>16</v>
      </c>
    </row>
    <row r="51" spans="1:44" s="14" customFormat="1">
      <c r="A51" s="12" t="s">
        <v>822</v>
      </c>
      <c r="B51" s="12">
        <v>12.42</v>
      </c>
      <c r="C51" s="12">
        <f t="shared" si="5"/>
        <v>1.0941215958405615</v>
      </c>
      <c r="D51" s="12">
        <v>30</v>
      </c>
      <c r="E51" s="12">
        <f t="shared" si="6"/>
        <v>1.4771212547196624</v>
      </c>
      <c r="F51" s="2">
        <v>-0.7</v>
      </c>
      <c r="G51" s="16">
        <f t="shared" si="7"/>
        <v>2.3444774037465823</v>
      </c>
      <c r="H51" s="12">
        <v>7</v>
      </c>
      <c r="I51" s="12">
        <v>4524</v>
      </c>
      <c r="J51" s="12">
        <v>17</v>
      </c>
      <c r="K51" s="12">
        <v>59</v>
      </c>
      <c r="L51" s="12">
        <v>3.68</v>
      </c>
      <c r="M51" s="12">
        <v>-44</v>
      </c>
      <c r="N51" s="12">
        <v>-15</v>
      </c>
      <c r="O51" s="12">
        <v>-57.4</v>
      </c>
      <c r="P51" s="12">
        <f>INDEX(Useful!$A$1:$V$74, MATCH(A51, Useful!A:A, FALSE), 16)</f>
        <v>0</v>
      </c>
      <c r="Q51">
        <v>1</v>
      </c>
      <c r="R51" s="16">
        <f t="shared" si="8"/>
        <v>221.04332449160034</v>
      </c>
      <c r="S51" s="12">
        <f t="shared" si="4"/>
        <v>30.054569719342354</v>
      </c>
      <c r="T51" s="12" t="str">
        <f>INDEX(Useful!$A$1:$V$74, MATCH(A51, Useful!A:A, FALSE), 11)</f>
        <v>36.9kly(11.3kpc)</v>
      </c>
      <c r="U51" s="12">
        <v>36900</v>
      </c>
      <c r="V51" s="12" t="s">
        <v>827</v>
      </c>
      <c r="W51" s="12">
        <v>5.6</v>
      </c>
      <c r="X51" t="s">
        <v>1544</v>
      </c>
      <c r="Y51" t="s">
        <v>822</v>
      </c>
      <c r="Z51">
        <v>-2000</v>
      </c>
      <c r="AA51">
        <v>20</v>
      </c>
      <c r="AB51">
        <v>3</v>
      </c>
      <c r="AC51" s="2" t="b">
        <v>0</v>
      </c>
      <c r="AD51" s="2">
        <v>15000</v>
      </c>
      <c r="AE51" t="b">
        <v>1</v>
      </c>
      <c r="AF51">
        <v>1</v>
      </c>
      <c r="AG51">
        <v>10</v>
      </c>
      <c r="AH51">
        <v>-0.7</v>
      </c>
      <c r="AI51">
        <v>1000</v>
      </c>
      <c r="AJ51">
        <v>1</v>
      </c>
      <c r="AK51">
        <v>0.11667</v>
      </c>
      <c r="AL51">
        <v>7325</v>
      </c>
      <c r="AM51">
        <v>11</v>
      </c>
      <c r="AN51">
        <v>2</v>
      </c>
    </row>
    <row r="52" spans="1:44" s="14" customFormat="1">
      <c r="A52" s="12" t="s">
        <v>830</v>
      </c>
      <c r="B52" s="12">
        <v>12</v>
      </c>
      <c r="C52" s="12">
        <f t="shared" si="5"/>
        <v>1.0791812460476249</v>
      </c>
      <c r="D52" s="12">
        <v>60</v>
      </c>
      <c r="E52" s="12">
        <f t="shared" si="6"/>
        <v>1.7781512503836436</v>
      </c>
      <c r="F52" s="2">
        <v>-1.34</v>
      </c>
      <c r="G52" s="16">
        <f t="shared" si="7"/>
        <v>4.3372421683184257</v>
      </c>
      <c r="H52" s="12">
        <v>17</v>
      </c>
      <c r="I52" s="12">
        <v>1288</v>
      </c>
      <c r="J52" s="12">
        <v>18</v>
      </c>
      <c r="K52" s="12">
        <v>3</v>
      </c>
      <c r="L52" s="12">
        <v>34.1</v>
      </c>
      <c r="M52" s="12">
        <v>-30</v>
      </c>
      <c r="N52" s="12">
        <v>-2</v>
      </c>
      <c r="O52" s="12">
        <v>-2.2999999999999998</v>
      </c>
      <c r="P52" s="12">
        <f>INDEX(Useful!$A$1:$V$74, MATCH(A52, Useful!A:A, FALSE), 16)</f>
        <v>0</v>
      </c>
      <c r="Q52">
        <v>28</v>
      </c>
      <c r="R52" s="16">
        <f t="shared" si="8"/>
        <v>21739.130434782608</v>
      </c>
      <c r="S52" s="12">
        <f t="shared" si="4"/>
        <v>59.87061110757881</v>
      </c>
      <c r="T52" s="12" t="str">
        <f>INDEX(Useful!$A$1:$V$74, MATCH(A52, Useful!A:A, FALSE), 11)</f>
        <v>25.1kly(7.7kpc)</v>
      </c>
      <c r="U52" s="12">
        <v>25100</v>
      </c>
      <c r="V52" s="12" t="s">
        <v>834</v>
      </c>
      <c r="W52" s="12">
        <v>16.399999999999999</v>
      </c>
      <c r="X52" t="s">
        <v>1545</v>
      </c>
      <c r="Y52" t="s">
        <v>830</v>
      </c>
      <c r="Z52">
        <v>-3000</v>
      </c>
      <c r="AA52">
        <v>20</v>
      </c>
      <c r="AB52">
        <v>3</v>
      </c>
      <c r="AC52" s="2" t="b">
        <v>0</v>
      </c>
      <c r="AD52" s="2">
        <v>15000</v>
      </c>
      <c r="AE52" t="b">
        <v>1</v>
      </c>
      <c r="AF52">
        <v>1</v>
      </c>
      <c r="AG52">
        <v>10</v>
      </c>
      <c r="AH52">
        <v>-1.34</v>
      </c>
      <c r="AI52">
        <v>1000</v>
      </c>
      <c r="AJ52">
        <v>1</v>
      </c>
      <c r="AK52">
        <v>0.28333000000000003</v>
      </c>
      <c r="AL52">
        <v>79962</v>
      </c>
      <c r="AM52">
        <v>524</v>
      </c>
      <c r="AN52">
        <v>83</v>
      </c>
    </row>
    <row r="53" spans="1:44" s="14" customFormat="1">
      <c r="A53" s="12" t="s">
        <v>872</v>
      </c>
      <c r="B53" s="12">
        <v>12.93</v>
      </c>
      <c r="C53" s="12">
        <f t="shared" si="5"/>
        <v>1.1115985248803941</v>
      </c>
      <c r="D53" s="12">
        <v>50</v>
      </c>
      <c r="E53" s="12">
        <f t="shared" si="6"/>
        <v>1.6989700043360187</v>
      </c>
      <c r="F53" s="2">
        <v>-1.53</v>
      </c>
      <c r="G53" s="16">
        <f t="shared" si="7"/>
        <v>2.3555121735861415</v>
      </c>
      <c r="H53" s="12">
        <v>15</v>
      </c>
      <c r="I53" s="12">
        <v>17642</v>
      </c>
      <c r="J53" s="12">
        <v>18</v>
      </c>
      <c r="K53" s="12">
        <v>8</v>
      </c>
      <c r="L53" s="12">
        <v>2.36</v>
      </c>
      <c r="M53" s="12">
        <v>-43</v>
      </c>
      <c r="N53" s="12">
        <v>-42</v>
      </c>
      <c r="O53" s="12">
        <v>-53.6</v>
      </c>
      <c r="P53" s="12">
        <f>INDEX(Useful!$A$1:$V$74, MATCH(A53, Useful!A:A, FALSE), 16)</f>
        <v>0</v>
      </c>
      <c r="Q53">
        <v>4</v>
      </c>
      <c r="R53" s="16">
        <f t="shared" si="8"/>
        <v>226.73166307674867</v>
      </c>
      <c r="S53" s="12">
        <f t="shared" si="4"/>
        <v>49.741883681838388</v>
      </c>
      <c r="T53" s="12" t="str">
        <f>INDEX(Useful!$A$1:$V$74, MATCH(A53, Useful!A:A, FALSE), 11)</f>
        <v>22.8kly(7.0kpc)</v>
      </c>
      <c r="U53" s="12">
        <v>22800</v>
      </c>
      <c r="V53" s="12" t="s">
        <v>269</v>
      </c>
      <c r="W53" s="12">
        <v>15</v>
      </c>
      <c r="X53" t="s">
        <v>1546</v>
      </c>
      <c r="Y53" t="s">
        <v>872</v>
      </c>
      <c r="Z53">
        <v>-1900</v>
      </c>
      <c r="AA53">
        <v>19</v>
      </c>
      <c r="AB53">
        <v>3</v>
      </c>
      <c r="AC53" s="2" t="b">
        <v>0</v>
      </c>
      <c r="AD53" s="2">
        <v>15000</v>
      </c>
      <c r="AE53" t="b">
        <v>1</v>
      </c>
      <c r="AF53">
        <v>1</v>
      </c>
      <c r="AG53">
        <v>10</v>
      </c>
      <c r="AH53">
        <v>-1.5</v>
      </c>
      <c r="AI53">
        <v>1000</v>
      </c>
      <c r="AJ53">
        <v>1</v>
      </c>
      <c r="AK53">
        <v>0.25</v>
      </c>
      <c r="AL53">
        <v>28923</v>
      </c>
      <c r="AM53">
        <v>55</v>
      </c>
      <c r="AN53">
        <v>23</v>
      </c>
    </row>
    <row r="54" spans="1:44" s="14" customFormat="1">
      <c r="A54" s="12" t="s">
        <v>913</v>
      </c>
      <c r="B54" s="12">
        <v>11.6</v>
      </c>
      <c r="C54" s="12">
        <f t="shared" si="5"/>
        <v>1.0644579892269184</v>
      </c>
      <c r="D54" s="12">
        <v>52</v>
      </c>
      <c r="E54" s="12">
        <f t="shared" si="6"/>
        <v>1.7160033436347992</v>
      </c>
      <c r="F54" s="2">
        <v>-1.53</v>
      </c>
      <c r="G54" s="16">
        <f t="shared" si="7"/>
        <v>3.705827812090603</v>
      </c>
      <c r="H54" s="12">
        <v>12</v>
      </c>
      <c r="I54" s="12">
        <v>5906</v>
      </c>
      <c r="J54" s="12">
        <v>18</v>
      </c>
      <c r="K54" s="12">
        <v>18</v>
      </c>
      <c r="L54" s="12">
        <v>37.6</v>
      </c>
      <c r="M54" s="12">
        <v>-52</v>
      </c>
      <c r="N54" s="12">
        <v>-12</v>
      </c>
      <c r="O54" s="12">
        <v>-56.8</v>
      </c>
      <c r="P54" s="12">
        <f>INDEX(Useful!$A$1:$V$74, MATCH(A54, Useful!A:A, FALSE), 16)</f>
        <v>0</v>
      </c>
      <c r="Q54">
        <v>30</v>
      </c>
      <c r="R54" s="16">
        <f t="shared" si="8"/>
        <v>5079.5800880460547</v>
      </c>
      <c r="S54" s="12">
        <f t="shared" si="4"/>
        <v>51.705379090332009</v>
      </c>
      <c r="T54" s="12" t="str">
        <f>INDEX(Useful!$A$1:$V$74, MATCH(A54, Useful!A:A, FALSE), 11)</f>
        <v>45000</v>
      </c>
      <c r="U54" s="12">
        <v>45000</v>
      </c>
      <c r="V54" s="12" t="s">
        <v>919</v>
      </c>
      <c r="W54" s="12">
        <v>7.9</v>
      </c>
      <c r="X54" t="s">
        <v>1547</v>
      </c>
      <c r="Y54" t="s">
        <v>913</v>
      </c>
      <c r="Z54">
        <v>-2000</v>
      </c>
      <c r="AA54">
        <v>20</v>
      </c>
      <c r="AB54">
        <v>3</v>
      </c>
      <c r="AC54" s="2" t="b">
        <v>0</v>
      </c>
      <c r="AD54" s="2">
        <v>15000</v>
      </c>
      <c r="AE54" t="b">
        <v>1</v>
      </c>
      <c r="AF54">
        <v>1</v>
      </c>
      <c r="AG54">
        <v>10</v>
      </c>
      <c r="AH54">
        <v>-1.5</v>
      </c>
      <c r="AI54">
        <v>1000</v>
      </c>
      <c r="AJ54">
        <v>1</v>
      </c>
      <c r="AK54">
        <v>0.2</v>
      </c>
      <c r="AL54">
        <v>7854</v>
      </c>
      <c r="AM54">
        <v>70</v>
      </c>
      <c r="AN54">
        <v>26</v>
      </c>
    </row>
    <row r="55" spans="1:44" s="14" customFormat="1">
      <c r="A55" s="12" t="s">
        <v>946</v>
      </c>
      <c r="B55" s="12">
        <v>10.4</v>
      </c>
      <c r="C55" s="12">
        <f t="shared" si="5"/>
        <v>1.0170333392987803</v>
      </c>
      <c r="D55" s="12">
        <v>28</v>
      </c>
      <c r="E55" s="12">
        <f t="shared" si="6"/>
        <v>1.4471580313422192</v>
      </c>
      <c r="F55" s="2">
        <v>-0.94</v>
      </c>
      <c r="G55" s="16">
        <f t="shared" si="7"/>
        <v>3.4263163069062021</v>
      </c>
      <c r="H55" s="12">
        <v>5</v>
      </c>
      <c r="I55" s="12">
        <v>3747</v>
      </c>
      <c r="J55" s="12">
        <v>18</v>
      </c>
      <c r="K55" s="12">
        <v>53</v>
      </c>
      <c r="L55" s="12">
        <v>4.32</v>
      </c>
      <c r="M55" s="12">
        <v>-8</v>
      </c>
      <c r="N55" s="12">
        <v>-42</v>
      </c>
      <c r="O55" s="12">
        <v>-21.5</v>
      </c>
      <c r="P55" s="12">
        <f>INDEX(Useful!$A$1:$V$74, MATCH(A55, Useful!A:A, FALSE), 16)</f>
        <v>0</v>
      </c>
      <c r="Q55">
        <v>10</v>
      </c>
      <c r="R55" s="16">
        <f t="shared" si="8"/>
        <v>2668.8017080330933</v>
      </c>
      <c r="S55" s="12">
        <f t="shared" si="4"/>
        <v>27.646015351590183</v>
      </c>
      <c r="T55" s="12" t="str">
        <f>INDEX(Useful!$A$1:$V$74, MATCH(A55, Useful!A:A, FALSE), 11)</f>
        <v>26.4kly(8.1kpc)&lt;</v>
      </c>
      <c r="U55" s="12">
        <v>26400</v>
      </c>
      <c r="V55" s="12" t="s">
        <v>313</v>
      </c>
      <c r="W55" s="12">
        <v>7.2</v>
      </c>
      <c r="X55" t="s">
        <v>1548</v>
      </c>
      <c r="Y55" t="s">
        <v>946</v>
      </c>
      <c r="Z55">
        <v>-2300</v>
      </c>
      <c r="AA55">
        <v>20</v>
      </c>
      <c r="AB55">
        <v>3</v>
      </c>
      <c r="AC55" s="2" t="b">
        <v>0</v>
      </c>
      <c r="AD55" s="2">
        <v>15000</v>
      </c>
      <c r="AE55" t="b">
        <v>1</v>
      </c>
      <c r="AF55">
        <v>1</v>
      </c>
      <c r="AG55">
        <v>10</v>
      </c>
      <c r="AH55">
        <v>-0.94</v>
      </c>
      <c r="AI55">
        <v>1000</v>
      </c>
      <c r="AJ55">
        <v>1</v>
      </c>
      <c r="AK55">
        <v>8.3330000000000001E-2</v>
      </c>
      <c r="AL55">
        <v>8621</v>
      </c>
      <c r="AM55">
        <v>38</v>
      </c>
      <c r="AN55">
        <v>5</v>
      </c>
    </row>
    <row r="56" spans="1:44" s="14" customFormat="1">
      <c r="A56" s="12" t="s">
        <v>965</v>
      </c>
      <c r="B56" s="12">
        <v>13.06</v>
      </c>
      <c r="C56" s="12">
        <f t="shared" si="5"/>
        <v>1.1159431769390551</v>
      </c>
      <c r="D56" s="12">
        <v>45</v>
      </c>
      <c r="E56" s="12">
        <f t="shared" si="6"/>
        <v>1.6532125137753437</v>
      </c>
      <c r="F56" s="2">
        <v>-0.96</v>
      </c>
      <c r="G56" s="16">
        <f t="shared" si="7"/>
        <v>3.1287839344029313</v>
      </c>
      <c r="H56" s="12">
        <v>10</v>
      </c>
      <c r="I56" s="12">
        <v>13381</v>
      </c>
      <c r="J56" s="12">
        <v>18</v>
      </c>
      <c r="K56" s="12">
        <v>59</v>
      </c>
      <c r="L56" s="12">
        <v>33.15</v>
      </c>
      <c r="M56" s="12">
        <v>-36</v>
      </c>
      <c r="N56" s="12">
        <v>-37</v>
      </c>
      <c r="O56" s="12">
        <v>-56.1</v>
      </c>
      <c r="P56" s="12">
        <f>INDEX(Useful!$A$1:$V$74, MATCH(A56, Useful!A:A, FALSE), 16)</f>
        <v>0</v>
      </c>
      <c r="Q56">
        <v>18</v>
      </c>
      <c r="R56" s="16">
        <f t="shared" si="8"/>
        <v>1345.190942380988</v>
      </c>
      <c r="S56" s="12">
        <f t="shared" si="4"/>
        <v>45.436738193585711</v>
      </c>
      <c r="T56" s="12" t="str">
        <f>INDEX(Useful!$A$1:$V$74, MATCH(A56, Useful!A:A, FALSE), 11)</f>
        <v>28.4kly(8.7kpc)</v>
      </c>
      <c r="U56" s="12">
        <v>28400</v>
      </c>
      <c r="V56" s="12" t="s">
        <v>431</v>
      </c>
      <c r="W56" s="12">
        <v>11</v>
      </c>
      <c r="X56" t="s">
        <v>1549</v>
      </c>
      <c r="Y56" t="s">
        <v>965</v>
      </c>
      <c r="Z56">
        <v>-2000</v>
      </c>
      <c r="AA56">
        <v>19</v>
      </c>
      <c r="AB56">
        <v>3</v>
      </c>
      <c r="AC56" s="2" t="b">
        <v>0</v>
      </c>
      <c r="AD56" s="2">
        <v>15000</v>
      </c>
      <c r="AE56" t="b">
        <v>1</v>
      </c>
      <c r="AF56">
        <v>1</v>
      </c>
      <c r="AG56">
        <v>10</v>
      </c>
      <c r="AH56">
        <v>-0.96</v>
      </c>
      <c r="AI56">
        <v>1000</v>
      </c>
      <c r="AJ56">
        <v>1</v>
      </c>
      <c r="AK56">
        <v>0.16667000000000001</v>
      </c>
      <c r="AL56">
        <v>15451</v>
      </c>
      <c r="AM56">
        <v>54</v>
      </c>
      <c r="AN56">
        <v>17</v>
      </c>
    </row>
    <row r="57" spans="1:44" s="18" customFormat="1">
      <c r="A57" s="8" t="s">
        <v>435</v>
      </c>
      <c r="B57" s="8">
        <v>13.2</v>
      </c>
      <c r="C57" s="8">
        <f t="shared" si="5"/>
        <v>1.1205739312058498</v>
      </c>
      <c r="D57" s="8">
        <v>0</v>
      </c>
      <c r="E57" s="8" t="e">
        <f t="shared" si="6"/>
        <v>#NUM!</v>
      </c>
      <c r="F57" s="8">
        <v>-1.76</v>
      </c>
      <c r="G57" s="19">
        <f t="shared" si="7"/>
        <v>2.802168306671097</v>
      </c>
      <c r="H57" s="8">
        <v>15</v>
      </c>
      <c r="I57" s="8">
        <v>4731</v>
      </c>
      <c r="J57" s="8">
        <v>6</v>
      </c>
      <c r="K57" s="8">
        <v>48</v>
      </c>
      <c r="L57" s="8">
        <v>59.4</v>
      </c>
      <c r="M57" s="8">
        <v>-36</v>
      </c>
      <c r="N57" s="8">
        <v>0</v>
      </c>
      <c r="O57" s="8">
        <v>-19</v>
      </c>
      <c r="P57" s="8">
        <f>INDEX(Useful!$A$1:$V$74, MATCH(A57, Useful!A:A, FALSE), 16)</f>
        <v>0</v>
      </c>
      <c r="Q57" s="18">
        <v>3</v>
      </c>
      <c r="R57" s="19">
        <f t="shared" si="8"/>
        <v>634.11540900443879</v>
      </c>
      <c r="S57" s="8">
        <f t="shared" si="4"/>
        <v>0</v>
      </c>
      <c r="T57" s="8" t="str">
        <f>INDEX(Useful!$A$1:$V$74, MATCH(A57, Useful!A:A, FALSE), 11)</f>
        <v>34.9 kly (10.7 kpc)</v>
      </c>
      <c r="U57" s="8">
        <v>34900</v>
      </c>
      <c r="V57" s="8"/>
      <c r="W57" s="8"/>
      <c r="X57" s="18" t="s">
        <v>1523</v>
      </c>
      <c r="Y57" s="18" t="s">
        <v>435</v>
      </c>
      <c r="Z57" s="18">
        <v>-2000</v>
      </c>
      <c r="AA57" s="18">
        <v>20</v>
      </c>
      <c r="AB57" s="18">
        <v>3</v>
      </c>
      <c r="AC57" s="8" t="b">
        <v>0</v>
      </c>
      <c r="AD57" s="8">
        <v>15000</v>
      </c>
      <c r="AE57" s="18" t="b">
        <v>1</v>
      </c>
      <c r="AF57" s="18">
        <v>1</v>
      </c>
      <c r="AG57" s="18">
        <v>10</v>
      </c>
      <c r="AH57" s="18">
        <v>-1.5</v>
      </c>
      <c r="AI57" s="18">
        <v>1000</v>
      </c>
      <c r="AJ57" s="18">
        <v>1</v>
      </c>
      <c r="AK57" s="18">
        <v>0.25</v>
      </c>
      <c r="AL57" s="18">
        <v>5859</v>
      </c>
      <c r="AM57" s="18">
        <v>16</v>
      </c>
      <c r="AN57" s="18">
        <v>7</v>
      </c>
      <c r="AO57" s="20"/>
      <c r="AP57" s="20"/>
    </row>
    <row r="58" spans="1:44" s="20" customFormat="1">
      <c r="A58" s="8" t="s">
        <v>1010</v>
      </c>
      <c r="B58" s="8">
        <v>12</v>
      </c>
      <c r="C58" s="8"/>
      <c r="D58" s="8"/>
      <c r="E58" s="8"/>
      <c r="F58" s="8">
        <v>-1.69</v>
      </c>
      <c r="G58" s="19">
        <f t="shared" si="7"/>
        <v>3.1146387799684878</v>
      </c>
      <c r="H58" s="8">
        <v>5</v>
      </c>
      <c r="I58" s="8">
        <v>768</v>
      </c>
      <c r="J58" s="8">
        <v>23</v>
      </c>
      <c r="K58" s="8">
        <v>8</v>
      </c>
      <c r="L58" s="8">
        <v>26.7</v>
      </c>
      <c r="M58" s="8">
        <v>-15</v>
      </c>
      <c r="N58" s="8">
        <v>-36</v>
      </c>
      <c r="O58" s="8">
        <v>-39</v>
      </c>
      <c r="P58" s="8">
        <f>INDEX(Useful!$A$1:$V$74, MATCH(A58, Useful!A:A, FALSE), 16)</f>
        <v>0</v>
      </c>
      <c r="Q58" s="18">
        <v>1</v>
      </c>
      <c r="R58" s="19">
        <f t="shared" si="8"/>
        <v>1302.0833333333333</v>
      </c>
      <c r="S58" s="8">
        <f t="shared" si="4"/>
        <v>48869.219055841219</v>
      </c>
      <c r="T58" s="8" t="str">
        <f>INDEX(Useful!$A$1:$V$74, MATCH(A58, Useful!A:A, FALSE), 11)</f>
        <v>24,500kpc(80,000×10^3ly)</v>
      </c>
      <c r="U58" s="17">
        <v>80000000</v>
      </c>
      <c r="V58" s="8" t="s">
        <v>787</v>
      </c>
      <c r="W58" s="8">
        <v>4.2</v>
      </c>
      <c r="X58" s="18" t="s">
        <v>1551</v>
      </c>
      <c r="Y58" s="18" t="s">
        <v>1010</v>
      </c>
      <c r="Z58" s="18">
        <v>-1700</v>
      </c>
      <c r="AA58" s="18">
        <v>21</v>
      </c>
      <c r="AB58" s="18">
        <v>3</v>
      </c>
      <c r="AC58" s="8" t="b">
        <v>0</v>
      </c>
      <c r="AD58" s="8">
        <v>15000</v>
      </c>
      <c r="AE58" s="18" t="b">
        <v>1</v>
      </c>
      <c r="AF58" s="18">
        <v>1</v>
      </c>
      <c r="AG58" s="18">
        <v>10</v>
      </c>
      <c r="AH58" s="18">
        <v>-1.5</v>
      </c>
      <c r="AI58" s="18">
        <v>1000</v>
      </c>
      <c r="AJ58" s="18">
        <v>1</v>
      </c>
      <c r="AK58" s="18">
        <v>8.3330000000000001E-2</v>
      </c>
      <c r="AL58" s="18">
        <v>801</v>
      </c>
      <c r="AM58" s="18">
        <v>4</v>
      </c>
      <c r="AN58" s="18">
        <v>2</v>
      </c>
      <c r="AQ58" s="18"/>
      <c r="AR58" s="18"/>
    </row>
    <row r="59" spans="1:44" s="20" customFormat="1">
      <c r="A59" s="8" t="s">
        <v>1155</v>
      </c>
      <c r="B59" s="8">
        <v>12.4</v>
      </c>
      <c r="C59" s="8"/>
      <c r="D59" s="8"/>
      <c r="E59" s="8"/>
      <c r="F59" s="8">
        <v>-0.91</v>
      </c>
      <c r="G59" s="19">
        <f t="shared" si="7"/>
        <v>3.7976649663524324</v>
      </c>
      <c r="H59" s="8">
        <v>18</v>
      </c>
      <c r="I59" s="8">
        <v>5099</v>
      </c>
      <c r="J59" s="8">
        <v>17</v>
      </c>
      <c r="K59" s="8">
        <v>43</v>
      </c>
      <c r="L59" s="8">
        <v>42.2</v>
      </c>
      <c r="M59" s="8">
        <v>-26</v>
      </c>
      <c r="N59" s="8">
        <v>-13</v>
      </c>
      <c r="O59" s="8">
        <v>-21</v>
      </c>
      <c r="P59" s="8">
        <f>INDEX(Useful!$A$1:$V$74, MATCH(A59, Useful!A:A, FALSE), 16)</f>
        <v>0</v>
      </c>
      <c r="Q59" s="18">
        <v>32</v>
      </c>
      <c r="R59" s="19">
        <f t="shared" si="8"/>
        <v>6275.7403412433805</v>
      </c>
      <c r="S59" s="8">
        <f t="shared" si="4"/>
        <v>0</v>
      </c>
      <c r="T59" s="8" t="str">
        <f>INDEX(Useful!$A$1:$V$74, MATCH(A59, Useful!A:A, FALSE), 11)</f>
        <v>25.02 ± 0.62kly(7.67 ± 0.19kpc)</v>
      </c>
      <c r="U59" s="8">
        <v>25020</v>
      </c>
      <c r="V59" s="8"/>
      <c r="W59" s="8"/>
      <c r="X59" s="18" t="s">
        <v>1552</v>
      </c>
      <c r="Y59" s="18" t="s">
        <v>1155</v>
      </c>
      <c r="Z59" s="18">
        <v>-4500</v>
      </c>
      <c r="AA59" s="18">
        <v>20</v>
      </c>
      <c r="AB59" s="18">
        <v>3</v>
      </c>
      <c r="AC59" s="8" t="b">
        <v>0</v>
      </c>
      <c r="AD59" s="8">
        <v>15000</v>
      </c>
      <c r="AE59" s="18" t="b">
        <v>1</v>
      </c>
      <c r="AF59" s="18">
        <v>1</v>
      </c>
      <c r="AG59" s="18">
        <v>10</v>
      </c>
      <c r="AH59" s="18">
        <v>-0.91</v>
      </c>
      <c r="AI59" s="18">
        <v>1000</v>
      </c>
      <c r="AJ59" s="18">
        <v>1</v>
      </c>
      <c r="AK59" s="18">
        <v>0.3</v>
      </c>
      <c r="AL59" s="18">
        <v>75568</v>
      </c>
      <c r="AM59" s="18">
        <v>1551</v>
      </c>
      <c r="AN59" s="18">
        <v>14</v>
      </c>
      <c r="AQ59" s="18"/>
      <c r="AR59" s="18"/>
    </row>
    <row r="60" spans="1:44" s="20" customFormat="1" ht="15.4" customHeight="1">
      <c r="A60" s="8" t="s">
        <v>601</v>
      </c>
      <c r="B60" s="8">
        <v>12.54</v>
      </c>
      <c r="C60" s="8"/>
      <c r="D60" s="8"/>
      <c r="E60" s="8"/>
      <c r="F60" s="8">
        <v>-1.76</v>
      </c>
      <c r="G60" s="19">
        <f t="shared" si="7"/>
        <v>2.4847002986676383</v>
      </c>
      <c r="H60" s="8">
        <v>29</v>
      </c>
      <c r="I60" s="8">
        <v>9827</v>
      </c>
      <c r="J60" s="8">
        <v>16</v>
      </c>
      <c r="K60" s="8">
        <v>25</v>
      </c>
      <c r="L60" s="8">
        <v>48.12</v>
      </c>
      <c r="M60" s="8">
        <v>-72</v>
      </c>
      <c r="N60" s="8">
        <v>-12</v>
      </c>
      <c r="O60" s="8">
        <v>-7.9</v>
      </c>
      <c r="P60" s="8">
        <f>INDEX(Useful!$A$1:$V$74, MATCH(A60, Useful!A:A, FALSE), 16)</f>
        <v>0</v>
      </c>
      <c r="Q60" s="18">
        <v>3</v>
      </c>
      <c r="R60" s="19">
        <f t="shared" si="8"/>
        <v>305.28136766052711</v>
      </c>
      <c r="S60" s="8">
        <f t="shared" si="4"/>
        <v>0</v>
      </c>
      <c r="T60" s="8">
        <f>INDEX(Useful!$A$1:$V$74, MATCH(A60, Useful!A:A, FALSE), 11)</f>
        <v>0</v>
      </c>
      <c r="U60" s="8"/>
      <c r="V60" s="8" t="s">
        <v>606</v>
      </c>
      <c r="W60" s="8">
        <v>10.7</v>
      </c>
      <c r="X60" s="18" t="s">
        <v>1535</v>
      </c>
      <c r="Y60" s="18" t="s">
        <v>601</v>
      </c>
      <c r="Z60" s="18">
        <v>-2000</v>
      </c>
      <c r="AA60" s="18">
        <v>20</v>
      </c>
      <c r="AB60" s="18">
        <v>3</v>
      </c>
      <c r="AC60" s="8" t="b">
        <v>0</v>
      </c>
      <c r="AD60" s="8">
        <v>15000</v>
      </c>
      <c r="AE60" s="18" t="b">
        <v>1</v>
      </c>
      <c r="AF60" s="18">
        <v>1</v>
      </c>
      <c r="AG60" s="18">
        <v>10</v>
      </c>
      <c r="AH60" s="18">
        <v>-1.5</v>
      </c>
      <c r="AI60" s="18">
        <v>1000</v>
      </c>
      <c r="AJ60" s="18">
        <v>1</v>
      </c>
      <c r="AK60" s="18">
        <v>0.48332999999999998</v>
      </c>
      <c r="AL60" s="18">
        <v>14646</v>
      </c>
      <c r="AM60" s="18">
        <v>42</v>
      </c>
      <c r="AN60" s="18">
        <v>19</v>
      </c>
      <c r="AQ60" s="18"/>
      <c r="AR60" s="18"/>
    </row>
  </sheetData>
  <phoneticPr fontId="3" type="noConversion"/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Raw</vt:lpstr>
      <vt:lpstr>Filter by FeH Age</vt:lpstr>
      <vt:lpstr>Cleaned</vt:lpstr>
      <vt:lpstr>Useful</vt:lpstr>
      <vt:lpstr>FindClusterDim</vt:lpstr>
      <vt:lpstr>Filtered</vt:lpstr>
      <vt:lpstr>RRppm</vt:lpstr>
      <vt:lpstr>RRppm_backup</vt:lpstr>
      <vt:lpstr>Final Data</vt:lpstr>
      <vt:lpstr>Data Analysis</vt:lpstr>
      <vt:lpstr>NoIsochrone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Cheng-You Ho</cp:lastModifiedBy>
  <dcterms:created xsi:type="dcterms:W3CDTF">2024-08-25T07:15:41Z</dcterms:created>
  <dcterms:modified xsi:type="dcterms:W3CDTF">2024-10-06T11:30:24Z</dcterms:modified>
</cp:coreProperties>
</file>