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360" yWindow="75" windowWidth="13395" windowHeight="7740" tabRatio="667"/>
  </bookViews>
  <sheets>
    <sheet name="Magic Skills" sheetId="1" r:id="rId1"/>
    <sheet name="Stat Growth Outline" sheetId="2" r:id="rId2"/>
    <sheet name="Outline of Char Stat Variab" sheetId="3" r:id="rId3"/>
    <sheet name="Stat Growth Char" sheetId="5" r:id="rId4"/>
    <sheet name="Weapons" sheetId="7" r:id="rId5"/>
    <sheet name="Damage Tests" sheetId="6" r:id="rId6"/>
    <sheet name="Weapon List" sheetId="8" r:id="rId7"/>
  </sheets>
  <calcPr calcId="145621"/>
</workbook>
</file>

<file path=xl/calcChain.xml><?xml version="1.0" encoding="utf-8"?>
<calcChain xmlns="http://schemas.openxmlformats.org/spreadsheetml/2006/main">
  <c r="I27" i="6" l="1"/>
  <c r="K28" i="6"/>
  <c r="I28" i="6"/>
  <c r="L27" i="6"/>
  <c r="M27" i="6" s="1"/>
  <c r="K27" i="6"/>
  <c r="C27" i="6"/>
  <c r="C28" i="6" s="1"/>
  <c r="D27" i="6"/>
  <c r="G27" i="6"/>
  <c r="H27" i="6"/>
  <c r="H28" i="6" s="1"/>
  <c r="J27" i="6"/>
  <c r="J28" i="6" s="1"/>
  <c r="D28" i="6"/>
  <c r="G28" i="6"/>
  <c r="F9" i="6"/>
  <c r="F10" i="6"/>
  <c r="F11" i="6"/>
  <c r="G23" i="6"/>
  <c r="G24" i="6" s="1"/>
  <c r="I23" i="6"/>
  <c r="I24" i="6" s="1"/>
  <c r="C23" i="6"/>
  <c r="C24" i="6" s="1"/>
  <c r="I18" i="6"/>
  <c r="I17" i="6"/>
  <c r="I20" i="6" s="1"/>
  <c r="G18" i="6"/>
  <c r="C18" i="6"/>
  <c r="G17" i="6"/>
  <c r="G20" i="6" s="1"/>
  <c r="C17" i="6"/>
  <c r="C20" i="6" s="1"/>
  <c r="E10" i="6"/>
  <c r="E11" i="6"/>
  <c r="E9" i="6"/>
  <c r="E27" i="6" s="1"/>
  <c r="B28" i="5"/>
  <c r="C28" i="5" s="1"/>
  <c r="B29" i="5"/>
  <c r="C29" i="5" s="1"/>
  <c r="B30" i="5"/>
  <c r="C30" i="5" s="1"/>
  <c r="B31" i="5"/>
  <c r="C31" i="5" s="1"/>
  <c r="B32" i="5"/>
  <c r="C32" i="5" s="1"/>
  <c r="B33" i="5"/>
  <c r="C33" i="5" s="1"/>
  <c r="B34" i="5"/>
  <c r="C34" i="5" s="1"/>
  <c r="B35" i="5"/>
  <c r="C35" i="5" s="1"/>
  <c r="B36" i="5"/>
  <c r="C36" i="5" s="1"/>
  <c r="B37" i="5"/>
  <c r="C37" i="5" s="1"/>
  <c r="B38" i="5"/>
  <c r="C38" i="5" s="1"/>
  <c r="B39" i="5"/>
  <c r="C39" i="5" s="1"/>
  <c r="B40" i="5"/>
  <c r="C40" i="5" s="1"/>
  <c r="B41" i="5"/>
  <c r="C41" i="5" s="1"/>
  <c r="B42" i="5"/>
  <c r="C42" i="5" s="1"/>
  <c r="B43" i="5"/>
  <c r="C43" i="5" s="1"/>
  <c r="B44" i="5"/>
  <c r="C44" i="5" s="1"/>
  <c r="B45" i="5"/>
  <c r="C45" i="5" s="1"/>
  <c r="B46" i="5"/>
  <c r="C46" i="5" s="1"/>
  <c r="B47" i="5"/>
  <c r="C47" i="5" s="1"/>
  <c r="B48" i="5"/>
  <c r="C48" i="5" s="1"/>
  <c r="B49" i="5"/>
  <c r="C49" i="5" s="1"/>
  <c r="B50" i="5"/>
  <c r="C50" i="5" s="1"/>
  <c r="B51" i="5"/>
  <c r="C51" i="5" s="1"/>
  <c r="B52" i="5"/>
  <c r="C52" i="5" s="1"/>
  <c r="B53" i="5"/>
  <c r="C53" i="5" s="1"/>
  <c r="B54" i="5"/>
  <c r="C54" i="5" s="1"/>
  <c r="B55" i="5"/>
  <c r="C55" i="5" s="1"/>
  <c r="B56" i="5"/>
  <c r="C56" i="5" s="1"/>
  <c r="B57" i="5"/>
  <c r="C57" i="5" s="1"/>
  <c r="B58" i="5"/>
  <c r="C58" i="5" s="1"/>
  <c r="B59" i="5"/>
  <c r="C59" i="5" s="1"/>
  <c r="B60" i="5"/>
  <c r="C60" i="5" s="1"/>
  <c r="B61" i="5"/>
  <c r="C61" i="5" s="1"/>
  <c r="B62" i="5"/>
  <c r="C62" i="5" s="1"/>
  <c r="B63" i="5"/>
  <c r="C63" i="5" s="1"/>
  <c r="B64" i="5"/>
  <c r="C64" i="5" s="1"/>
  <c r="B65" i="5"/>
  <c r="C65" i="5" s="1"/>
  <c r="B66" i="5"/>
  <c r="C66" i="5" s="1"/>
  <c r="B67" i="5"/>
  <c r="C67" i="5" s="1"/>
  <c r="B68" i="5"/>
  <c r="C68" i="5" s="1"/>
  <c r="B69" i="5"/>
  <c r="C69" i="5" s="1"/>
  <c r="B70" i="5"/>
  <c r="C70" i="5" s="1"/>
  <c r="B71" i="5"/>
  <c r="C71" i="5" s="1"/>
  <c r="B72" i="5"/>
  <c r="C72" i="5" s="1"/>
  <c r="B73" i="5"/>
  <c r="C73" i="5" s="1"/>
  <c r="B74" i="5"/>
  <c r="C74" i="5" s="1"/>
  <c r="B75" i="5"/>
  <c r="C75" i="5" s="1"/>
  <c r="B76" i="5"/>
  <c r="C76" i="5" s="1"/>
  <c r="B77" i="5"/>
  <c r="C77" i="5" s="1"/>
  <c r="B78" i="5"/>
  <c r="C78" i="5" s="1"/>
  <c r="B79" i="5"/>
  <c r="C79" i="5" s="1"/>
  <c r="B80" i="5"/>
  <c r="C80" i="5" s="1"/>
  <c r="B81" i="5"/>
  <c r="C81" i="5" s="1"/>
  <c r="B82" i="5"/>
  <c r="C82" i="5" s="1"/>
  <c r="B83" i="5"/>
  <c r="C83" i="5" s="1"/>
  <c r="B84" i="5"/>
  <c r="C84" i="5" s="1"/>
  <c r="B85" i="5"/>
  <c r="C85" i="5" s="1"/>
  <c r="B86" i="5"/>
  <c r="C86" i="5" s="1"/>
  <c r="B87" i="5"/>
  <c r="C87" i="5" s="1"/>
  <c r="B88" i="5"/>
  <c r="C88" i="5" s="1"/>
  <c r="B89" i="5"/>
  <c r="C89" i="5" s="1"/>
  <c r="B90" i="5"/>
  <c r="C90" i="5" s="1"/>
  <c r="B91" i="5"/>
  <c r="C91" i="5" s="1"/>
  <c r="B92" i="5"/>
  <c r="C92" i="5" s="1"/>
  <c r="B93" i="5"/>
  <c r="C93" i="5" s="1"/>
  <c r="B94" i="5"/>
  <c r="C94" i="5" s="1"/>
  <c r="B95" i="5"/>
  <c r="C95" i="5" s="1"/>
  <c r="B96" i="5"/>
  <c r="C96" i="5" s="1"/>
  <c r="B97" i="5"/>
  <c r="C97" i="5" s="1"/>
  <c r="B98" i="5"/>
  <c r="C98" i="5" s="1"/>
  <c r="B99" i="5"/>
  <c r="C99" i="5" s="1"/>
  <c r="B100" i="5"/>
  <c r="C100" i="5" s="1"/>
  <c r="B101" i="5"/>
  <c r="C101" i="5" s="1"/>
  <c r="B102" i="5"/>
  <c r="C102" i="5" s="1"/>
  <c r="B103" i="5"/>
  <c r="C103" i="5" s="1"/>
  <c r="B104" i="5"/>
  <c r="C104" i="5" s="1"/>
  <c r="B105" i="5"/>
  <c r="C105" i="5" s="1"/>
  <c r="B106" i="5"/>
  <c r="C106" i="5" s="1"/>
  <c r="B107" i="5"/>
  <c r="C107" i="5" s="1"/>
  <c r="B108" i="5"/>
  <c r="C108" i="5" s="1"/>
  <c r="B109" i="5"/>
  <c r="C109" i="5" s="1"/>
  <c r="B110" i="5"/>
  <c r="C110" i="5" s="1"/>
  <c r="B111" i="5"/>
  <c r="C111" i="5" s="1"/>
  <c r="B112" i="5"/>
  <c r="C112" i="5" s="1"/>
  <c r="B113" i="5"/>
  <c r="C113" i="5" s="1"/>
  <c r="B114" i="5"/>
  <c r="C114" i="5" s="1"/>
  <c r="B115" i="5"/>
  <c r="C115" i="5" s="1"/>
  <c r="B116" i="5"/>
  <c r="C116" i="5" s="1"/>
  <c r="B117" i="5"/>
  <c r="C117" i="5" s="1"/>
  <c r="B118" i="5"/>
  <c r="C118" i="5" s="1"/>
  <c r="B119" i="5"/>
  <c r="C119" i="5" s="1"/>
  <c r="B120" i="5"/>
  <c r="C120" i="5" s="1"/>
  <c r="B121" i="5"/>
  <c r="C121" i="5" s="1"/>
  <c r="B122" i="5"/>
  <c r="C122" i="5" s="1"/>
  <c r="B123" i="5"/>
  <c r="C123" i="5" s="1"/>
  <c r="B124" i="5"/>
  <c r="C124" i="5" s="1"/>
  <c r="B125" i="5"/>
  <c r="C125" i="5" s="1"/>
  <c r="B126" i="5"/>
  <c r="C126" i="5" s="1"/>
  <c r="B127" i="5"/>
  <c r="C127" i="5" s="1"/>
  <c r="B128" i="5"/>
  <c r="C128" i="5" s="1"/>
  <c r="B129" i="5"/>
  <c r="C129" i="5" s="1"/>
  <c r="B130" i="5"/>
  <c r="C130" i="5" s="1"/>
  <c r="B131" i="5"/>
  <c r="C131" i="5" s="1"/>
  <c r="B132" i="5"/>
  <c r="C132" i="5" s="1"/>
  <c r="B133" i="5"/>
  <c r="C133" i="5" s="1"/>
  <c r="B134" i="5"/>
  <c r="C134" i="5" s="1"/>
  <c r="B135" i="5"/>
  <c r="C135" i="5" s="1"/>
  <c r="B136" i="5"/>
  <c r="C136" i="5" s="1"/>
  <c r="B137" i="5"/>
  <c r="C137" i="5" s="1"/>
  <c r="B138" i="5"/>
  <c r="C138" i="5" s="1"/>
  <c r="B139" i="5"/>
  <c r="C139" i="5" s="1"/>
  <c r="B140" i="5"/>
  <c r="C140" i="5" s="1"/>
  <c r="B141" i="5"/>
  <c r="C141" i="5" s="1"/>
  <c r="B142" i="5"/>
  <c r="C142" i="5" s="1"/>
  <c r="B143" i="5"/>
  <c r="C143" i="5" s="1"/>
  <c r="B144" i="5"/>
  <c r="C144" i="5" s="1"/>
  <c r="B145" i="5"/>
  <c r="C145" i="5" s="1"/>
  <c r="B146" i="5"/>
  <c r="C146" i="5" s="1"/>
  <c r="B147" i="5"/>
  <c r="C147" i="5" s="1"/>
  <c r="B148" i="5"/>
  <c r="C148" i="5" s="1"/>
  <c r="B149" i="5"/>
  <c r="C149" i="5" s="1"/>
  <c r="B150" i="5"/>
  <c r="C150" i="5" s="1"/>
  <c r="B151" i="5"/>
  <c r="C151" i="5" s="1"/>
  <c r="B152" i="5"/>
  <c r="C152" i="5" s="1"/>
  <c r="B153" i="5"/>
  <c r="C153" i="5" s="1"/>
  <c r="B154" i="5"/>
  <c r="C154" i="5" s="1"/>
  <c r="B155" i="5"/>
  <c r="C155" i="5" s="1"/>
  <c r="B156" i="5"/>
  <c r="C156" i="5" s="1"/>
  <c r="B157" i="5"/>
  <c r="C157" i="5" s="1"/>
  <c r="B158" i="5"/>
  <c r="C158" i="5" s="1"/>
  <c r="B159" i="5"/>
  <c r="C159" i="5" s="1"/>
  <c r="B160" i="5"/>
  <c r="C160" i="5" s="1"/>
  <c r="B161" i="5"/>
  <c r="C161" i="5" s="1"/>
  <c r="B162" i="5"/>
  <c r="C162" i="5" s="1"/>
  <c r="B163" i="5"/>
  <c r="C163" i="5" s="1"/>
  <c r="B164" i="5"/>
  <c r="C164" i="5" s="1"/>
  <c r="B165" i="5"/>
  <c r="C165" i="5" s="1"/>
  <c r="B166" i="5"/>
  <c r="C166" i="5" s="1"/>
  <c r="B167" i="5"/>
  <c r="C167" i="5" s="1"/>
  <c r="B168" i="5"/>
  <c r="C168" i="5" s="1"/>
  <c r="B169" i="5"/>
  <c r="C169" i="5" s="1"/>
  <c r="B170" i="5"/>
  <c r="C170" i="5" s="1"/>
  <c r="B171" i="5"/>
  <c r="C171" i="5" s="1"/>
  <c r="B172" i="5"/>
  <c r="C172" i="5" s="1"/>
  <c r="B173" i="5"/>
  <c r="C173" i="5" s="1"/>
  <c r="B174" i="5"/>
  <c r="C174" i="5" s="1"/>
  <c r="B175" i="5"/>
  <c r="C175" i="5" s="1"/>
  <c r="B176" i="5"/>
  <c r="C176" i="5" s="1"/>
  <c r="B177" i="5"/>
  <c r="C177" i="5" s="1"/>
  <c r="B178" i="5"/>
  <c r="C178" i="5" s="1"/>
  <c r="B179" i="5"/>
  <c r="C179" i="5" s="1"/>
  <c r="B180" i="5"/>
  <c r="C180" i="5" s="1"/>
  <c r="B181" i="5"/>
  <c r="C181" i="5" s="1"/>
  <c r="B182" i="5"/>
  <c r="C182" i="5" s="1"/>
  <c r="B183" i="5"/>
  <c r="C183" i="5" s="1"/>
  <c r="B184" i="5"/>
  <c r="C184" i="5" s="1"/>
  <c r="B185" i="5"/>
  <c r="C185" i="5" s="1"/>
  <c r="B186" i="5"/>
  <c r="C186" i="5" s="1"/>
  <c r="B187" i="5"/>
  <c r="C187" i="5" s="1"/>
  <c r="B188" i="5"/>
  <c r="C188" i="5" s="1"/>
  <c r="B189" i="5"/>
  <c r="C189" i="5" s="1"/>
  <c r="B190" i="5"/>
  <c r="C190" i="5" s="1"/>
  <c r="B191" i="5"/>
  <c r="C191" i="5" s="1"/>
  <c r="B192" i="5"/>
  <c r="C192" i="5" s="1"/>
  <c r="B193" i="5"/>
  <c r="C193" i="5" s="1"/>
  <c r="B194" i="5"/>
  <c r="C194" i="5" s="1"/>
  <c r="B195" i="5"/>
  <c r="C195" i="5" s="1"/>
  <c r="B196" i="5"/>
  <c r="C196" i="5" s="1"/>
  <c r="B197" i="5"/>
  <c r="C197" i="5" s="1"/>
  <c r="B198" i="5"/>
  <c r="C198" i="5" s="1"/>
  <c r="B199" i="5"/>
  <c r="C199" i="5" s="1"/>
  <c r="B200" i="5"/>
  <c r="C200" i="5" s="1"/>
  <c r="B201" i="5"/>
  <c r="C201" i="5" s="1"/>
  <c r="B202" i="5"/>
  <c r="C202" i="5" s="1"/>
  <c r="B203" i="5"/>
  <c r="C203" i="5" s="1"/>
  <c r="B204" i="5"/>
  <c r="C204" i="5" s="1"/>
  <c r="B205" i="5"/>
  <c r="C205" i="5" s="1"/>
  <c r="B206" i="5"/>
  <c r="C206" i="5" s="1"/>
  <c r="B207" i="5"/>
  <c r="C207" i="5" s="1"/>
  <c r="B208" i="5"/>
  <c r="C208" i="5" s="1"/>
  <c r="B209" i="5"/>
  <c r="C209" i="5" s="1"/>
  <c r="B210" i="5"/>
  <c r="C210" i="5" s="1"/>
  <c r="B211" i="5"/>
  <c r="C211" i="5" s="1"/>
  <c r="B212" i="5"/>
  <c r="C212" i="5" s="1"/>
  <c r="B213" i="5"/>
  <c r="C213" i="5" s="1"/>
  <c r="B214" i="5"/>
  <c r="C214" i="5" s="1"/>
  <c r="B215" i="5"/>
  <c r="C215" i="5" s="1"/>
  <c r="B216" i="5"/>
  <c r="C216" i="5" s="1"/>
  <c r="B217" i="5"/>
  <c r="C217" i="5" s="1"/>
  <c r="B218" i="5"/>
  <c r="C218" i="5" s="1"/>
  <c r="B219" i="5"/>
  <c r="C219" i="5" s="1"/>
  <c r="B220" i="5"/>
  <c r="C220" i="5" s="1"/>
  <c r="B221" i="5"/>
  <c r="C221" i="5" s="1"/>
  <c r="B222" i="5"/>
  <c r="C222" i="5" s="1"/>
  <c r="B223" i="5"/>
  <c r="C223" i="5" s="1"/>
  <c r="B224" i="5"/>
  <c r="C224" i="5" s="1"/>
  <c r="B225" i="5"/>
  <c r="C225" i="5" s="1"/>
  <c r="B226" i="5"/>
  <c r="C226" i="5" s="1"/>
  <c r="B227" i="5"/>
  <c r="C227" i="5" s="1"/>
  <c r="B228" i="5"/>
  <c r="C228" i="5" s="1"/>
  <c r="B229" i="5"/>
  <c r="C229" i="5" s="1"/>
  <c r="B230" i="5"/>
  <c r="C230" i="5" s="1"/>
  <c r="B231" i="5"/>
  <c r="C231" i="5" s="1"/>
  <c r="B232" i="5"/>
  <c r="C232" i="5" s="1"/>
  <c r="B233" i="5"/>
  <c r="C233" i="5" s="1"/>
  <c r="B234" i="5"/>
  <c r="C234" i="5" s="1"/>
  <c r="B235" i="5"/>
  <c r="C235" i="5" s="1"/>
  <c r="B236" i="5"/>
  <c r="C236" i="5" s="1"/>
  <c r="B237" i="5"/>
  <c r="C237" i="5" s="1"/>
  <c r="B238" i="5"/>
  <c r="C238" i="5" s="1"/>
  <c r="B239" i="5"/>
  <c r="C239" i="5" s="1"/>
  <c r="B240" i="5"/>
  <c r="C240" i="5" s="1"/>
  <c r="B241" i="5"/>
  <c r="C241" i="5" s="1"/>
  <c r="B242" i="5"/>
  <c r="C242" i="5" s="1"/>
  <c r="B243" i="5"/>
  <c r="C243" i="5" s="1"/>
  <c r="B244" i="5"/>
  <c r="C244" i="5" s="1"/>
  <c r="B245" i="5"/>
  <c r="C245" i="5" s="1"/>
  <c r="B246" i="5"/>
  <c r="C246" i="5" s="1"/>
  <c r="B247" i="5"/>
  <c r="C247" i="5" s="1"/>
  <c r="B248" i="5"/>
  <c r="C248" i="5" s="1"/>
  <c r="B249" i="5"/>
  <c r="C249" i="5" s="1"/>
  <c r="B250" i="5"/>
  <c r="C250" i="5" s="1"/>
  <c r="B251" i="5"/>
  <c r="C251" i="5" s="1"/>
  <c r="B252" i="5"/>
  <c r="C252" i="5" s="1"/>
  <c r="B253" i="5"/>
  <c r="C253" i="5" s="1"/>
  <c r="B254" i="5"/>
  <c r="C254" i="5" s="1"/>
  <c r="B255" i="5"/>
  <c r="C255" i="5" s="1"/>
  <c r="B256" i="5"/>
  <c r="C256" i="5" s="1"/>
  <c r="B257" i="5"/>
  <c r="C257" i="5" s="1"/>
  <c r="B258" i="5"/>
  <c r="C258" i="5" s="1"/>
  <c r="B27" i="5"/>
  <c r="C27" i="5" s="1"/>
  <c r="B26" i="5"/>
  <c r="C26" i="5" s="1"/>
  <c r="B25" i="5"/>
  <c r="C25" i="5" s="1"/>
  <c r="B24" i="5"/>
  <c r="C24" i="5" s="1"/>
  <c r="B23" i="5"/>
  <c r="C23" i="5" s="1"/>
  <c r="B22" i="5"/>
  <c r="C22" i="5" s="1"/>
  <c r="B21" i="5"/>
  <c r="C21" i="5" s="1"/>
  <c r="B20" i="5"/>
  <c r="C20" i="5" s="1"/>
  <c r="B19" i="5"/>
  <c r="C19" i="5" s="1"/>
  <c r="B18" i="5"/>
  <c r="C18" i="5" s="1"/>
  <c r="B17" i="5"/>
  <c r="C17" i="5" s="1"/>
  <c r="B16" i="5"/>
  <c r="C16" i="5" s="1"/>
  <c r="B15" i="5"/>
  <c r="C15" i="5" s="1"/>
  <c r="B14" i="5"/>
  <c r="C14" i="5" s="1"/>
  <c r="B13" i="5"/>
  <c r="C13" i="5" s="1"/>
  <c r="B12" i="5"/>
  <c r="C12" i="5" s="1"/>
  <c r="B11" i="5"/>
  <c r="C11" i="5" s="1"/>
  <c r="B10" i="5"/>
  <c r="C10" i="5" s="1"/>
  <c r="B9" i="5"/>
  <c r="C9" i="5" s="1"/>
  <c r="B8" i="5"/>
  <c r="C8" i="5" s="1"/>
  <c r="B7" i="5"/>
  <c r="C7" i="5" s="1"/>
  <c r="B6" i="5"/>
  <c r="C6" i="5" s="1"/>
  <c r="B5" i="5"/>
  <c r="C5" i="5" s="1"/>
  <c r="B4" i="5"/>
  <c r="C29" i="1"/>
  <c r="C28" i="1"/>
  <c r="F31" i="1"/>
  <c r="C27" i="1"/>
  <c r="C25" i="1"/>
  <c r="C26" i="1"/>
  <c r="M28" i="6" l="1"/>
  <c r="L28" i="6"/>
  <c r="F27" i="6"/>
  <c r="F28" i="6" s="1"/>
  <c r="E23" i="6"/>
  <c r="E24" i="6" s="1"/>
  <c r="E18" i="6"/>
  <c r="E28" i="6"/>
  <c r="E17" i="6"/>
  <c r="E20" i="6" s="1"/>
</calcChain>
</file>

<file path=xl/sharedStrings.xml><?xml version="1.0" encoding="utf-8"?>
<sst xmlns="http://schemas.openxmlformats.org/spreadsheetml/2006/main" count="696" uniqueCount="479">
  <si>
    <t>Holy</t>
  </si>
  <si>
    <t>Cure</t>
  </si>
  <si>
    <t>Heal</t>
  </si>
  <si>
    <t>Regen</t>
  </si>
  <si>
    <t>HP Buff</t>
  </si>
  <si>
    <t>Fire</t>
  </si>
  <si>
    <t>Basic Type</t>
  </si>
  <si>
    <t>Earth</t>
  </si>
  <si>
    <t>Dark</t>
  </si>
  <si>
    <t>Water</t>
  </si>
  <si>
    <t>Ice</t>
  </si>
  <si>
    <t>Wind</t>
  </si>
  <si>
    <t>Level/Base Cost</t>
  </si>
  <si>
    <t>Lightning</t>
  </si>
  <si>
    <t>Each Magic type has a basic skill of the type, an advanced skill of the type, one positive status effect, one negative status effect, and a max level spell</t>
  </si>
  <si>
    <t>Void</t>
  </si>
  <si>
    <t>Slow</t>
  </si>
  <si>
    <t>Berserk</t>
  </si>
  <si>
    <t>Confuse</t>
  </si>
  <si>
    <t>Silence</t>
  </si>
  <si>
    <t>Blind</t>
  </si>
  <si>
    <t>Sleep</t>
  </si>
  <si>
    <t>Petrify</t>
  </si>
  <si>
    <t>Haste</t>
  </si>
  <si>
    <t>Def Buff</t>
  </si>
  <si>
    <t>MagD Buff</t>
  </si>
  <si>
    <t>Magic Reflect</t>
  </si>
  <si>
    <t>MP Blast</t>
  </si>
  <si>
    <t>MP blast deals MP damage</t>
  </si>
  <si>
    <t>Things still needed….</t>
  </si>
  <si>
    <t>Dispel</t>
  </si>
  <si>
    <t>Life</t>
  </si>
  <si>
    <t>Spell</t>
  </si>
  <si>
    <t>Cost:</t>
  </si>
  <si>
    <t>Damage:</t>
  </si>
  <si>
    <t>Modifiers</t>
  </si>
  <si>
    <t>Efficiency</t>
  </si>
  <si>
    <t>power</t>
  </si>
  <si>
    <t>Area of Effect</t>
  </si>
  <si>
    <t>AoE:</t>
  </si>
  <si>
    <t>Base Stats</t>
  </si>
  <si>
    <t>Power:</t>
  </si>
  <si>
    <t xml:space="preserve">Total Level = </t>
  </si>
  <si>
    <t>Raises AoE by 25%</t>
  </si>
  <si>
    <t>Value</t>
  </si>
  <si>
    <t>Effect</t>
  </si>
  <si>
    <t>Lowers cost by 2%</t>
  </si>
  <si>
    <t>Test</t>
  </si>
  <si>
    <t>Character Growth Outline</t>
  </si>
  <si>
    <t>Character Stats:</t>
  </si>
  <si>
    <t>Strength</t>
  </si>
  <si>
    <t>Vitality</t>
  </si>
  <si>
    <t>Dexterity</t>
  </si>
  <si>
    <t>Magic</t>
  </si>
  <si>
    <t>Spirit</t>
  </si>
  <si>
    <t>Luck</t>
  </si>
  <si>
    <t>Used in Physical Attacks</t>
  </si>
  <si>
    <t>Used in Physical Defense</t>
  </si>
  <si>
    <t>Used in Attack%, Defense %, and ranged Weapon attacks and defense</t>
  </si>
  <si>
    <t>Used in Magic Attack Power</t>
  </si>
  <si>
    <t>Used in Magic Defense Power</t>
  </si>
  <si>
    <t>Used in Chance of Critial Hit, Chance of finding Item after fight</t>
  </si>
  <si>
    <t xml:space="preserve">These stats, instead of being raised by going up character levels, </t>
  </si>
  <si>
    <t>they're raised by the equipment the character equips</t>
  </si>
  <si>
    <t>Broad Sword:</t>
  </si>
  <si>
    <t>Raises Strength 1.0x</t>
  </si>
  <si>
    <t>Raises 2H Sword lvl 1.1x</t>
  </si>
  <si>
    <t>Training Sword:</t>
  </si>
  <si>
    <t>Requires 2H Sword lvl 5</t>
  </si>
  <si>
    <t>Raises Strength .5x</t>
  </si>
  <si>
    <t>Raised 2H Sword lvl 2.3x</t>
  </si>
  <si>
    <t>Attack Power 10</t>
  </si>
  <si>
    <t>Attack Power 45</t>
  </si>
  <si>
    <t>Character Stat Variables</t>
  </si>
  <si>
    <t>int STR</t>
  </si>
  <si>
    <t>int VIT</t>
  </si>
  <si>
    <t>your STR integer</t>
  </si>
  <si>
    <t>int DEX</t>
  </si>
  <si>
    <t>int SPR</t>
  </si>
  <si>
    <t>int MAG</t>
  </si>
  <si>
    <t>int LUC</t>
  </si>
  <si>
    <t>int ATT</t>
  </si>
  <si>
    <t>int DEF</t>
  </si>
  <si>
    <t>int ATTP</t>
  </si>
  <si>
    <t>int DEFP</t>
  </si>
  <si>
    <t>Proficiencies</t>
  </si>
  <si>
    <t>int 1HS</t>
  </si>
  <si>
    <t>int 2HS</t>
  </si>
  <si>
    <t>int BOW</t>
  </si>
  <si>
    <t>int SPE</t>
  </si>
  <si>
    <t>int CRO</t>
  </si>
  <si>
    <t>One Handed Sword Proficiency Level</t>
  </si>
  <si>
    <t>Two Handed Sword Proficiency Level</t>
  </si>
  <si>
    <t>Bow Prof Level</t>
  </si>
  <si>
    <t>int POL</t>
  </si>
  <si>
    <t>int AXE</t>
  </si>
  <si>
    <t>Axe Prof Level</t>
  </si>
  <si>
    <t>Spear Prof Level</t>
  </si>
  <si>
    <t>Crossbow Prof Level</t>
  </si>
  <si>
    <t>Pole Prof Level</t>
  </si>
  <si>
    <t>int MAC</t>
  </si>
  <si>
    <t>Mace Prof Level</t>
  </si>
  <si>
    <t>int KAT</t>
  </si>
  <si>
    <t>Katana</t>
  </si>
  <si>
    <t>int HAM</t>
  </si>
  <si>
    <t>Hammer</t>
  </si>
  <si>
    <t>int GUN</t>
  </si>
  <si>
    <t>Guns</t>
  </si>
  <si>
    <t>int DAG</t>
  </si>
  <si>
    <t>Daggers</t>
  </si>
  <si>
    <t>Int MAXHP</t>
  </si>
  <si>
    <t>int CURHP</t>
  </si>
  <si>
    <t>int MAXMP</t>
  </si>
  <si>
    <t>int CURMP</t>
  </si>
  <si>
    <t>int MAXABL</t>
  </si>
  <si>
    <t>int CURABL</t>
  </si>
  <si>
    <t>Max Hit Points</t>
  </si>
  <si>
    <t>Current Hit Points</t>
  </si>
  <si>
    <t>Max Magic Points</t>
  </si>
  <si>
    <t>Current Magic Points</t>
  </si>
  <si>
    <t>Max Ability Points</t>
  </si>
  <si>
    <t>Current Ability Points</t>
  </si>
  <si>
    <t>string ABLSLOT-1</t>
  </si>
  <si>
    <t>Name of Ability in Ability Slot 1</t>
  </si>
  <si>
    <t>int ABL-1POW</t>
  </si>
  <si>
    <t>Determins if the ability used MP or AP</t>
  </si>
  <si>
    <t>int ABL-1EFF</t>
  </si>
  <si>
    <t>Power of Ability in Ability slot 1</t>
  </si>
  <si>
    <t>Efficiency Level of Ability in Ability slot1</t>
  </si>
  <si>
    <t>your physical attack</t>
  </si>
  <si>
    <t>your attack percentage</t>
  </si>
  <si>
    <t>your physical defense</t>
  </si>
  <si>
    <t>your defense percentage</t>
  </si>
  <si>
    <t>Requires STR of 10 and/or 2HSword lvl 10</t>
  </si>
  <si>
    <t>Alan had an interesting Idea… Have  a bar with a certain number of ticks in it… say 30, with 0 in the middle.</t>
  </si>
  <si>
    <t>When you put 1 point into it, it created a bar 1 tick long, that bar can be slid, inside the first bar</t>
  </si>
  <si>
    <t>left or right, but not past zero, with power on one side and efficiency on the other. The more points you enter</t>
  </si>
  <si>
    <t>the bigger the bar in the middle gets, thus reaching farther towards the powerful side and/ or farther towards the efficiency side…</t>
  </si>
  <si>
    <t>It’s an awesome idea but it then only incorporates two of the modifiers</t>
  </si>
  <si>
    <t>what if it was a slider triangle… or a slider box… then each point you put in the box would be 1/4 of a bar</t>
  </si>
  <si>
    <t>and you could slide it around… this would make the total number of points allow much greater</t>
  </si>
  <si>
    <t>Power</t>
  </si>
  <si>
    <t>Speed</t>
  </si>
  <si>
    <t>Lowers Cost</t>
  </si>
  <si>
    <t>Lowers cast time</t>
  </si>
  <si>
    <t>increases damage</t>
  </si>
  <si>
    <t>increases Area of Effect</t>
  </si>
  <si>
    <t>Also this presents a problem, because it still doesn't answer the efficiency problem, how does the efficiency portion of the equasion, does raising power raise the cost?</t>
  </si>
  <si>
    <t>or do all spells start out expensive? Or does the cost go up based on how many points you've put into it? Each point in efficiency lowers the cost by 1.5, but</t>
  </si>
  <si>
    <t>any point put in either of the other two, raises the cost by 1/2?</t>
  </si>
  <si>
    <t>Test 2</t>
  </si>
  <si>
    <t>Also I think you should be able to save the presets of the spells if you want to unequip them, but you know you'll want to equip them later</t>
  </si>
  <si>
    <t xml:space="preserve"> - I like this one the most… it seems reasonable. And easy to adjust. For each Power, it costs one more, for each AOE, it costs 1.5 more, and for each Efficiency, it costs 1.5 less</t>
  </si>
  <si>
    <t>bool MP1</t>
  </si>
  <si>
    <t>int Watt</t>
  </si>
  <si>
    <t>Char ArName</t>
  </si>
  <si>
    <t>Char WeName</t>
  </si>
  <si>
    <t>int ArDef</t>
  </si>
  <si>
    <t>int ArDefp</t>
  </si>
  <si>
    <t>int Wattp</t>
  </si>
  <si>
    <t>Char Acc1Name</t>
  </si>
  <si>
    <t>Weapon name</t>
  </si>
  <si>
    <t>Weapon Attack</t>
  </si>
  <si>
    <t>Weapon Attack Percentage</t>
  </si>
  <si>
    <t>Armor Name</t>
  </si>
  <si>
    <t>Armor Defense</t>
  </si>
  <si>
    <t>Armor Defense Percentage</t>
  </si>
  <si>
    <t>Accessory 1 Name</t>
  </si>
  <si>
    <t>Stats:</t>
  </si>
  <si>
    <t>HP</t>
  </si>
  <si>
    <t>MP</t>
  </si>
  <si>
    <t>AP</t>
  </si>
  <si>
    <t>Raised by</t>
  </si>
  <si>
    <t>Used in</t>
  </si>
  <si>
    <t>Physical Attacks</t>
  </si>
  <si>
    <t>Physical Defense</t>
  </si>
  <si>
    <t>Armor</t>
  </si>
  <si>
    <t>Weapon</t>
  </si>
  <si>
    <t>Taking Damage</t>
  </si>
  <si>
    <t>Casting Spells</t>
  </si>
  <si>
    <t>Using Abilities</t>
  </si>
  <si>
    <t>Special Skills</t>
  </si>
  <si>
    <t>Magic Attack Power</t>
  </si>
  <si>
    <t>Magic Defense</t>
  </si>
  <si>
    <t>Dodge%</t>
  </si>
  <si>
    <t>Finding Items after Fight</t>
  </si>
  <si>
    <t>Accessory</t>
  </si>
  <si>
    <t>types of equipment</t>
  </si>
  <si>
    <t>Heavy Armor</t>
  </si>
  <si>
    <t>Light Armor</t>
  </si>
  <si>
    <t>Medium Armor</t>
  </si>
  <si>
    <t>Boots</t>
  </si>
  <si>
    <t>Helm</t>
  </si>
  <si>
    <t>Heavy Boots</t>
  </si>
  <si>
    <t>Light Boots</t>
  </si>
  <si>
    <t>Medium Boots</t>
  </si>
  <si>
    <t>Helmet</t>
  </si>
  <si>
    <t>Raises:</t>
  </si>
  <si>
    <t>STR, Profficiencies</t>
  </si>
  <si>
    <t>MP, or AP</t>
  </si>
  <si>
    <t>Luck, or skills</t>
  </si>
  <si>
    <t>Heavy Helms</t>
  </si>
  <si>
    <t>Light Helms</t>
  </si>
  <si>
    <t>Medium Helms</t>
  </si>
  <si>
    <t>Rings</t>
  </si>
  <si>
    <t>Amulets</t>
  </si>
  <si>
    <t>Three General Types of Classes</t>
  </si>
  <si>
    <t>Fighter</t>
  </si>
  <si>
    <t>Ninja</t>
  </si>
  <si>
    <t>Mage</t>
  </si>
  <si>
    <t>trade-offs</t>
  </si>
  <si>
    <t>Fighter strain = Tanks… do physical damage, take damage</t>
  </si>
  <si>
    <t>Ninja Strain = High Dexterity, attack fast, dodge a lot</t>
  </si>
  <si>
    <t>Mage = Cast Spells, High MP, Spirit, Magic</t>
  </si>
  <si>
    <t>Heavy Weapons</t>
  </si>
  <si>
    <t>Med/Ranged Weapons</t>
  </si>
  <si>
    <t>Staffs</t>
  </si>
  <si>
    <t>heavy Armor</t>
  </si>
  <si>
    <t>Staffs and light Armor</t>
  </si>
  <si>
    <t>So things that Raise Fighter Stats, have a STR requirement</t>
  </si>
  <si>
    <t>Things that Raise Dexterity growth, have a DEX Requirement</t>
  </si>
  <si>
    <t>Things that Raise Mage Stats, have a Spirit requirement</t>
  </si>
  <si>
    <t>float STRGrowth</t>
  </si>
  <si>
    <t>float VITGrowth</t>
  </si>
  <si>
    <t>float DEXGrowth</t>
  </si>
  <si>
    <t>float SPRGrowth</t>
  </si>
  <si>
    <t>float MAGGrowth</t>
  </si>
  <si>
    <t>float LUCGrowth</t>
  </si>
  <si>
    <t>the growth rate of each stat</t>
  </si>
  <si>
    <t>Equasion for growing each stat</t>
  </si>
  <si>
    <t>STR</t>
  </si>
  <si>
    <t>example = 1.2 to 10.6</t>
  </si>
  <si>
    <t xml:space="preserve">experience levels of each </t>
  </si>
  <si>
    <t>if ((STREXP) &gt;= (STR * (STR/4)) * 500 )</t>
  </si>
  <si>
    <t>EXP Needed</t>
  </si>
  <si>
    <t>Strength Growth Chart</t>
  </si>
  <si>
    <t>Difference</t>
  </si>
  <si>
    <t>long STREXP</t>
  </si>
  <si>
    <t>long VITEXP</t>
  </si>
  <si>
    <t>long DEXEXP</t>
  </si>
  <si>
    <t>long SPREXP</t>
  </si>
  <si>
    <t>long MAGEXP</t>
  </si>
  <si>
    <t>long LUCEXP</t>
  </si>
  <si>
    <t>When you go up a level… does it reset back to zero?</t>
  </si>
  <si>
    <t>I don't think it needs too…</t>
  </si>
  <si>
    <t>Shields raise Evasion, not Dex</t>
  </si>
  <si>
    <t>because you can only have one if you have a One Handed Weapon</t>
  </si>
  <si>
    <t>Name</t>
  </si>
  <si>
    <t>Weapon Damage Calculations</t>
  </si>
  <si>
    <t>Damage is calculated based on Attack power of the weapon, and their skill with that weapon.</t>
  </si>
  <si>
    <t>One Handed Sword</t>
  </si>
  <si>
    <t>OHS Skill</t>
  </si>
  <si>
    <t>Weapon Attack Power</t>
  </si>
  <si>
    <t>Lowest Possible</t>
  </si>
  <si>
    <t>Highest Possible</t>
  </si>
  <si>
    <t>Base Damage</t>
  </si>
  <si>
    <t>Middle Range</t>
  </si>
  <si>
    <t>Lowest Random</t>
  </si>
  <si>
    <t>Highest Random</t>
  </si>
  <si>
    <t>Final Damage</t>
  </si>
  <si>
    <t>Enemy's Defense</t>
  </si>
  <si>
    <t>Equasion = (ATT * Rand(1-1.25)) + (1+OHS*STR)</t>
  </si>
  <si>
    <t>test 2 Base Damage</t>
  </si>
  <si>
    <t>High Rand</t>
  </si>
  <si>
    <t>Low Rand</t>
  </si>
  <si>
    <t xml:space="preserve">Damage Equation </t>
  </si>
  <si>
    <t>Base Damage = (SKILL/2.5) * (STAT + (Weapon Attack Power * Rand(1-1.25)) - DEF)</t>
  </si>
  <si>
    <t>Final Damage = Base Damage - (Base Damage * (DEF / 128))</t>
  </si>
  <si>
    <t>Test 3 - FINAL</t>
  </si>
  <si>
    <t>Short Sword</t>
  </si>
  <si>
    <t>Long Sword</t>
  </si>
  <si>
    <t>Base Damage = (SKILL/2) * (STAT + (Weapon Attack Power * Rand(1-1.25)) - DEF)</t>
  </si>
  <si>
    <t>Mace</t>
  </si>
  <si>
    <t>STAT = STR</t>
  </si>
  <si>
    <t>Base Damage = (SKILL/2) * (STAT + (Weapon Attack Power * Rand(.75-1.5)) - DEF)</t>
  </si>
  <si>
    <t>2-handed</t>
  </si>
  <si>
    <t>2-Handed</t>
  </si>
  <si>
    <t>STAT = DEX</t>
  </si>
  <si>
    <t>Can Equip 2</t>
  </si>
  <si>
    <t>and Attack Twice</t>
  </si>
  <si>
    <t>Bow</t>
  </si>
  <si>
    <t>Long Range</t>
  </si>
  <si>
    <t>Gun</t>
  </si>
  <si>
    <t>Final Damage = Base Damage - (Base Damage * (DEF / 256))</t>
  </si>
  <si>
    <t>Final Damage = Base Damage - (Base Damage * (DEF / 156))</t>
  </si>
  <si>
    <t>Staff</t>
  </si>
  <si>
    <t>STAT = MAG</t>
  </si>
  <si>
    <t>LOWER ATT</t>
  </si>
  <si>
    <t>Wand</t>
  </si>
  <si>
    <t>SLIGHTLY LOWER ATT</t>
  </si>
  <si>
    <t>Tomb / Book</t>
  </si>
  <si>
    <t>REALLY LOWER ATT</t>
  </si>
  <si>
    <t>Rod</t>
  </si>
  <si>
    <t>LOWER ATT BUT ADDED EFFECTS</t>
  </si>
  <si>
    <t>CrossBow</t>
  </si>
  <si>
    <t>STAT = ((STR + DEX) / 2)</t>
  </si>
  <si>
    <t>Handbombs</t>
  </si>
  <si>
    <t>STAT = ((STR + MAG) / 2)</t>
  </si>
  <si>
    <t>Spear</t>
  </si>
  <si>
    <t>Medium Range</t>
  </si>
  <si>
    <t>STAT = ((STR + DEF) / 2)</t>
  </si>
  <si>
    <t>Pole</t>
  </si>
  <si>
    <t>Weapons</t>
  </si>
  <si>
    <t>1 or 2 Handed</t>
  </si>
  <si>
    <t>Shield?</t>
  </si>
  <si>
    <t>Range</t>
  </si>
  <si>
    <t>1 handed</t>
  </si>
  <si>
    <t>2 handed</t>
  </si>
  <si>
    <t>Yes</t>
  </si>
  <si>
    <t>Short</t>
  </si>
  <si>
    <t>No</t>
  </si>
  <si>
    <t>1-handed</t>
  </si>
  <si>
    <t>Yes, or 2 daggers</t>
  </si>
  <si>
    <t>1-Handed</t>
  </si>
  <si>
    <t>Medium</t>
  </si>
  <si>
    <t>Long</t>
  </si>
  <si>
    <t>yes</t>
  </si>
  <si>
    <t>Description</t>
  </si>
  <si>
    <t>Stats Usually Raised</t>
  </si>
  <si>
    <t>Stat Used</t>
  </si>
  <si>
    <t>A Sword small enough to be equipped in one hand, leaving the other hand open for a shield.</t>
  </si>
  <si>
    <t>A Large Sword, needing both hands to wield, does greater damage but has a slower attack speed and the user can't equip a shield.</t>
  </si>
  <si>
    <t>A spiked ball on a wooden or metal pole, wielded in one hand, enabling the user to equip a shield, and often embuned with magical properties</t>
  </si>
  <si>
    <t>A War Hammer, held in both hands. Has higher attack and the ability to do either massive damage, or very little damage.</t>
  </si>
  <si>
    <t>STR - Medium</t>
  </si>
  <si>
    <t>STR - High</t>
  </si>
  <si>
    <t>A Swift Thing blade, wielded in both hands, and designed for agile attacks of speed and precision.</t>
  </si>
  <si>
    <t>A small blade wielded in one hand, enabling the user to equip a shield or in fact another dagger for twice the attacks.</t>
  </si>
  <si>
    <t>A Bow and Arrow weapon wielded with both hands. Can fire a number of types of arrrow enabling many different effects.</t>
  </si>
  <si>
    <t>DEX - High</t>
  </si>
  <si>
    <t>DEX - Medium</t>
  </si>
  <si>
    <t>A myterious weapon designed by engineers that reqires both hands to aim and fires a number of different projectiles, some magical, some just devestating.</t>
  </si>
  <si>
    <t>STR - Low</t>
  </si>
  <si>
    <t>A Wizards Staff, wielded with both hands. Often used by wizards to teach a number of different spells and skills.</t>
  </si>
  <si>
    <t>MAG - Medium</t>
  </si>
  <si>
    <t>MAG - Low</t>
  </si>
  <si>
    <t>A Magician's Wand, Held in one hand, boosting the effects of Magic, but not doing much physical damage.</t>
  </si>
  <si>
    <t>A Magical Book, embuned with large amount of Magical properties.</t>
  </si>
  <si>
    <t>MAG - High</t>
  </si>
  <si>
    <t>A Shortened Staff, wielded with one hand and often embuned with a number of magical properties, often used for support.</t>
  </si>
  <si>
    <t>A Mechanical Bow used to fire bolts with high amounts of power, and often great speed. Many types of bolts can be used with many effects.</t>
  </si>
  <si>
    <t>Hand Crafted Throwing Bombs, with a variety of different effects. The Range and accuracy is dependent on the User's Strength and Dexterity.</t>
  </si>
  <si>
    <t>DEX - Low</t>
  </si>
  <si>
    <t>A Magical Physical Attack Weapon, requiring Strength and good magical prowess. Few can wield them properly.</t>
  </si>
  <si>
    <t>Attack Percentage works like this</t>
  </si>
  <si>
    <t>(Dex / 4) + AttPer = Hit Percentage</t>
  </si>
  <si>
    <t>Max Enemy Defense Percentage is 255</t>
  </si>
  <si>
    <t>Max Att Percentage is 255</t>
  </si>
  <si>
    <t>if Random number between Hit Percentage and 255 +1, is greater than Enemy Def Percentage</t>
  </si>
  <si>
    <t>Weapon List</t>
  </si>
  <si>
    <t>Swords: Ideas</t>
  </si>
  <si>
    <t>Bastard Sword</t>
  </si>
  <si>
    <t>Barbarian Sword</t>
  </si>
  <si>
    <t>Broadsword</t>
  </si>
  <si>
    <t>Claymore</t>
  </si>
  <si>
    <t>Iron Sword</t>
  </si>
  <si>
    <t>Copper Sword</t>
  </si>
  <si>
    <t>Bronze Sword</t>
  </si>
  <si>
    <t>Platinum Sword</t>
  </si>
  <si>
    <t>Diamond Sword</t>
  </si>
  <si>
    <t>Adamant Sword</t>
  </si>
  <si>
    <t>Mythril Sword</t>
  </si>
  <si>
    <t>Orachalium Sword</t>
  </si>
  <si>
    <t>Rune Blade</t>
  </si>
  <si>
    <t>Training Sword</t>
  </si>
  <si>
    <t>Soldier's Sword</t>
  </si>
  <si>
    <t>Knight's Sword</t>
  </si>
  <si>
    <t>Paladin's Sword</t>
  </si>
  <si>
    <t>King's Blade</t>
  </si>
  <si>
    <t>Excalibur</t>
  </si>
  <si>
    <t>Vampire Sword</t>
  </si>
  <si>
    <t>Dracula's Sword (dracula's fang could be a dagger)</t>
  </si>
  <si>
    <t>Deathbringer</t>
  </si>
  <si>
    <t>Rapture</t>
  </si>
  <si>
    <t>Apocalypse</t>
  </si>
  <si>
    <t>Ragnarok</t>
  </si>
  <si>
    <t>End of Days</t>
  </si>
  <si>
    <t>Poison Sword</t>
  </si>
  <si>
    <t>Damascus Sword</t>
  </si>
  <si>
    <t>Steel Blade</t>
  </si>
  <si>
    <t>rapier</t>
  </si>
  <si>
    <t>Zhanmadao</t>
  </si>
  <si>
    <t>Mage Slayer (steals Mp)</t>
  </si>
  <si>
    <t>Force Eater (stealer… does mp damage in addition</t>
  </si>
  <si>
    <t>Silver Blade</t>
  </si>
  <si>
    <t>Heat Sword / Red Sword</t>
  </si>
  <si>
    <t>Flame Saber</t>
  </si>
  <si>
    <t>Lava Blade</t>
  </si>
  <si>
    <t>Flametounge</t>
  </si>
  <si>
    <t>Chillblade</t>
  </si>
  <si>
    <t>Frost Sword</t>
  </si>
  <si>
    <t>Ice Brand</t>
  </si>
  <si>
    <t>Shock Saber</t>
  </si>
  <si>
    <t>Thunder blade</t>
  </si>
  <si>
    <t>Lightning Strike (lightning steel)</t>
  </si>
  <si>
    <t>Nova Blade</t>
  </si>
  <si>
    <t>Earth Ende</t>
  </si>
  <si>
    <t>Rock blade</t>
  </si>
  <si>
    <t>Coral Sword</t>
  </si>
  <si>
    <t>Sweating blade</t>
  </si>
  <si>
    <t>Aqua edge</t>
  </si>
  <si>
    <t>Waterfall blade</t>
  </si>
  <si>
    <t>Mystic Sword</t>
  </si>
  <si>
    <t>Holy Sword</t>
  </si>
  <si>
    <t>Heaven's Blessing</t>
  </si>
  <si>
    <t>God's Wrath</t>
  </si>
  <si>
    <t>Gladius</t>
  </si>
  <si>
    <t>Ancient Blade (have to find)</t>
  </si>
  <si>
    <t>Save the queen</t>
  </si>
  <si>
    <t>Enhance Edger</t>
  </si>
  <si>
    <t>Enhancer (Raises MP and Magic?)</t>
  </si>
  <si>
    <t>Scimitar</t>
  </si>
  <si>
    <t>falchion</t>
  </si>
  <si>
    <t>Defender</t>
  </si>
  <si>
    <t>Ultimate Weapon = Master of Souls / Fates</t>
  </si>
  <si>
    <t>Since swords and weapons will teach skills and all that I'm thinking it would be probably a good idea to name them not only after what they're made out of</t>
  </si>
  <si>
    <t>but after what type of skill they teach and effect they have (ie, poison sword and if the sword teaches "counter" the sword could be called vigilante or revenge or something</t>
  </si>
  <si>
    <t>I think naming swords after Elements is a good idea. I think a master list of skills and effects is going to be required next before a master list of weapons is made.</t>
  </si>
  <si>
    <t>Seven Branch Sword</t>
  </si>
  <si>
    <t xml:space="preserve">Real Wwords to Include: </t>
  </si>
  <si>
    <t>Zulfigar (mohammad cousin Ali's Sword)</t>
  </si>
  <si>
    <t>Sword of Mercy (the sword with the broken tip, from britian)</t>
  </si>
  <si>
    <t>Wallace Sword (William Wallace's Sword)</t>
  </si>
  <si>
    <t>Honjo Masamune</t>
  </si>
  <si>
    <t>Joyeuse (Charlemagne's Sword)</t>
  </si>
  <si>
    <t>Att Buff</t>
  </si>
  <si>
    <t>stop</t>
  </si>
  <si>
    <t>gravity?</t>
  </si>
  <si>
    <t>insta death</t>
  </si>
  <si>
    <t>non elemental attack</t>
  </si>
  <si>
    <t>decoy</t>
  </si>
  <si>
    <t>how about damage plus status effect</t>
  </si>
  <si>
    <t>paralize</t>
  </si>
  <si>
    <t>EVA raise.</t>
  </si>
  <si>
    <t>HP, Vitality, Magic Defense, Spirit</t>
  </si>
  <si>
    <t>What if we have multiple slider bars… One for Power/Efficiency,  one for AOE/Speed</t>
  </si>
  <si>
    <t>Sap/Drain</t>
  </si>
  <si>
    <t>Berserk = ATT up, Speed Up, Defense Down</t>
  </si>
  <si>
    <t>ATT, DEF, SPEED, MAG ATT, MAG DEF, LUCK</t>
  </si>
  <si>
    <t>ATT Based MAG</t>
  </si>
  <si>
    <t>DEF Based MAG</t>
  </si>
  <si>
    <t>SPD Based MAG</t>
  </si>
  <si>
    <t>LUCK based MAG</t>
  </si>
  <si>
    <t>MAG ATT based MAG</t>
  </si>
  <si>
    <t>MAG DEF based MAG</t>
  </si>
  <si>
    <t xml:space="preserve">Spell Ideas: </t>
  </si>
  <si>
    <t>Skill Buff</t>
  </si>
  <si>
    <t>MAG ATT Buff</t>
  </si>
  <si>
    <t>Luck Buff</t>
  </si>
  <si>
    <t>Focus</t>
  </si>
  <si>
    <t>Focus = MATT up, Speed up, Defense Down</t>
  </si>
  <si>
    <t>Skill Buff = increases the proficiency points of each attribute of a skill temporarily</t>
  </si>
  <si>
    <t xml:space="preserve">Burn </t>
  </si>
  <si>
    <t>Electrocute</t>
  </si>
  <si>
    <t>Freeze</t>
  </si>
  <si>
    <t>Liquify</t>
  </si>
  <si>
    <t>Harden</t>
  </si>
  <si>
    <t>Storm</t>
  </si>
  <si>
    <t xml:space="preserve">Burn/Electrocute/Harden/Liquify/Freeze/Storm = Elemental Damage over time. </t>
  </si>
  <si>
    <t>MP Poison</t>
  </si>
  <si>
    <t>AP BUFF</t>
  </si>
  <si>
    <t>Resist Ice</t>
  </si>
  <si>
    <t>Resist Water</t>
  </si>
  <si>
    <t>Resist Wind</t>
  </si>
  <si>
    <t>Resist Lightning</t>
  </si>
  <si>
    <t>Electric</t>
  </si>
  <si>
    <t>Resist Fire</t>
  </si>
  <si>
    <t>Resist Earth</t>
  </si>
  <si>
    <t>Raises power by 25%</t>
  </si>
  <si>
    <t>Summon Holy</t>
  </si>
  <si>
    <t>Summon Fire</t>
  </si>
  <si>
    <t>Summon Electric</t>
  </si>
  <si>
    <t>Summon Earth</t>
  </si>
  <si>
    <t>Summon Dark</t>
  </si>
  <si>
    <t>Summon Water</t>
  </si>
  <si>
    <t>Summon Ice</t>
  </si>
  <si>
    <t>Summon Wind</t>
  </si>
  <si>
    <t>A long pole with a blade or point on the end. The User gains a range advantage but sacrifices his ability to equip a shield.</t>
  </si>
  <si>
    <t>but then it either always has to be square, or its going to end up being a fucked up polygon</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</si>
</sst>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0_);[Red]\(0.00\)"/>
    <numFmt numFmtId="165" formatCode="0.0000"/>
  </numFmts>
  <fonts count="5" x14ac:knownFonts="1">
    <font>
      <sz val="11"/>
      <color theme="1"/>
      <name val="Calibri"/>
      <family val="2"/>
      <scheme val="minor"/>
    </font>
    <font>
      <b/>
      <u/>
      <sz val="11"/>
      <color theme="1"/>
      <name val="Calibri"/>
      <family val="2"/>
      <scheme val="minor"/>
    </font>
    <font>
      <u/>
      <sz val="11"/>
      <color theme="1"/>
      <name val="Calibri"/>
      <family val="2"/>
      <scheme val="minor"/>
    </font>
    <font>
      <sz val="20"/>
      <color theme="1"/>
      <name val="Calibri"/>
      <family val="2"/>
      <scheme val="minor"/>
    </font>
    <font>
      <b/>
      <u/>
      <sz val="14"/>
      <color theme="1"/>
      <name val="Calibri"/>
      <family val="2"/>
      <scheme val="minor"/>
    </font>
  </fonts>
  <fills count="3">
    <fill>
      <patternFill patternType="none"/>
    </fill>
    <fill>
      <patternFill patternType="gray125"/>
    </fill>
    <fill>
      <patternFill patternType="solid">
        <fgColor rgb="FFFFFF00"/>
        <bgColor indexed="64"/>
      </patternFill>
    </fill>
  </fills>
  <borders count="11">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s>
  <cellStyleXfs count="1">
    <xf numFmtId="0" fontId="0" fillId="0" borderId="0"/>
  </cellStyleXfs>
  <cellXfs count="47">
    <xf numFmtId="0" fontId="0" fillId="0" borderId="0" xfId="0"/>
    <xf numFmtId="0" fontId="0" fillId="0" borderId="0" xfId="0" applyAlignment="1">
      <alignment horizontal="center"/>
    </xf>
    <xf numFmtId="0" fontId="1" fillId="0" borderId="0" xfId="0" applyFont="1" applyAlignment="1">
      <alignment horizontal="center"/>
    </xf>
    <xf numFmtId="0" fontId="0" fillId="0" borderId="0" xfId="0" applyAlignment="1">
      <alignment horizontal="right"/>
    </xf>
    <xf numFmtId="0" fontId="0" fillId="0" borderId="1" xfId="0" applyBorder="1"/>
    <xf numFmtId="0" fontId="2" fillId="0" borderId="0" xfId="0" applyFont="1" applyAlignment="1">
      <alignment horizontal="center"/>
    </xf>
    <xf numFmtId="3" fontId="0" fillId="0" borderId="0" xfId="0" applyNumberFormat="1"/>
    <xf numFmtId="0" fontId="1" fillId="0" borderId="0" xfId="0" applyFont="1"/>
    <xf numFmtId="3" fontId="1" fillId="0" borderId="0" xfId="0" applyNumberFormat="1" applyFont="1" applyAlignment="1">
      <alignment horizontal="center"/>
    </xf>
    <xf numFmtId="0" fontId="0" fillId="0" borderId="0" xfId="0" applyAlignment="1">
      <alignment horizontal="left"/>
    </xf>
    <xf numFmtId="0" fontId="0" fillId="0" borderId="4" xfId="0" applyBorder="1"/>
    <xf numFmtId="0" fontId="0" fillId="0" borderId="5" xfId="0" applyBorder="1"/>
    <xf numFmtId="0" fontId="0" fillId="2" borderId="0" xfId="0" applyFill="1"/>
    <xf numFmtId="0" fontId="2" fillId="2" borderId="4" xfId="0" applyFont="1" applyFill="1" applyBorder="1" applyAlignment="1">
      <alignment horizontal="center"/>
    </xf>
    <xf numFmtId="0" fontId="2" fillId="2" borderId="5" xfId="0" applyFont="1" applyFill="1" applyBorder="1" applyAlignment="1">
      <alignment horizontal="center"/>
    </xf>
    <xf numFmtId="0" fontId="0" fillId="2" borderId="4" xfId="0" applyFill="1" applyBorder="1"/>
    <xf numFmtId="0" fontId="0" fillId="2" borderId="5" xfId="0" applyFill="1" applyBorder="1"/>
    <xf numFmtId="1" fontId="0" fillId="2" borderId="6" xfId="0" applyNumberFormat="1" applyFill="1" applyBorder="1"/>
    <xf numFmtId="1" fontId="0" fillId="2" borderId="7" xfId="0" applyNumberFormat="1" applyFill="1" applyBorder="1"/>
    <xf numFmtId="0" fontId="1" fillId="0" borderId="0" xfId="0" applyFont="1" applyAlignment="1">
      <alignment horizontal="left"/>
    </xf>
    <xf numFmtId="0" fontId="0" fillId="0" borderId="0" xfId="0" applyAlignment="1"/>
    <xf numFmtId="0" fontId="3" fillId="0" borderId="0" xfId="0" applyFont="1"/>
    <xf numFmtId="164" fontId="0" fillId="2" borderId="4" xfId="0" applyNumberFormat="1" applyFill="1" applyBorder="1"/>
    <xf numFmtId="164" fontId="0" fillId="2" borderId="5" xfId="0" applyNumberFormat="1" applyFill="1" applyBorder="1"/>
    <xf numFmtId="164" fontId="0" fillId="2" borderId="7" xfId="0" applyNumberFormat="1" applyFill="1" applyBorder="1"/>
    <xf numFmtId="165" fontId="0" fillId="0" borderId="0" xfId="0" applyNumberFormat="1" applyFill="1" applyBorder="1"/>
    <xf numFmtId="1" fontId="0" fillId="0" borderId="0" xfId="0" applyNumberFormat="1" applyFill="1" applyBorder="1"/>
    <xf numFmtId="1" fontId="0" fillId="0" borderId="0" xfId="0" applyNumberFormat="1"/>
    <xf numFmtId="0" fontId="4" fillId="0" borderId="0" xfId="0" applyFont="1"/>
    <xf numFmtId="0" fontId="0" fillId="0" borderId="0" xfId="0" applyFont="1" applyAlignment="1">
      <alignment horizontal="left"/>
    </xf>
    <xf numFmtId="0" fontId="0" fillId="0" borderId="4" xfId="0" applyBorder="1" applyAlignment="1">
      <alignment horizontal="center"/>
    </xf>
    <xf numFmtId="0" fontId="0" fillId="0" borderId="6" xfId="0" applyBorder="1" applyAlignment="1">
      <alignment horizontal="center"/>
    </xf>
    <xf numFmtId="0" fontId="0" fillId="0" borderId="0" xfId="0" applyFill="1" applyBorder="1" applyAlignment="1">
      <alignment horizontal="center"/>
    </xf>
    <xf numFmtId="0" fontId="0" fillId="0" borderId="8" xfId="0" applyBorder="1"/>
    <xf numFmtId="0" fontId="0" fillId="0" borderId="8" xfId="0" applyBorder="1" applyAlignment="1">
      <alignment horizontal="center"/>
    </xf>
    <xf numFmtId="0" fontId="0" fillId="0" borderId="9" xfId="0" applyBorder="1" applyAlignment="1">
      <alignment horizontal="center"/>
    </xf>
    <xf numFmtId="0" fontId="1" fillId="0" borderId="10" xfId="0" applyFont="1" applyBorder="1" applyAlignment="1">
      <alignment horizontal="center"/>
    </xf>
    <xf numFmtId="0" fontId="1" fillId="0" borderId="1" xfId="0" applyFont="1" applyBorder="1" applyAlignment="1">
      <alignment horizontal="center"/>
    </xf>
    <xf numFmtId="0" fontId="0" fillId="0" borderId="5" xfId="0" applyFill="1" applyBorder="1" applyAlignment="1">
      <alignment horizontal="left"/>
    </xf>
    <xf numFmtId="0" fontId="0" fillId="0" borderId="8" xfId="0" applyFill="1" applyBorder="1" applyAlignment="1">
      <alignment horizontal="center"/>
    </xf>
    <xf numFmtId="0" fontId="0" fillId="2" borderId="8" xfId="0" applyFill="1" applyBorder="1"/>
    <xf numFmtId="0" fontId="0" fillId="0" borderId="0" xfId="0" applyFill="1" applyBorder="1" applyAlignment="1">
      <alignment horizontal="left"/>
    </xf>
    <xf numFmtId="0" fontId="0" fillId="0" borderId="0" xfId="0" applyAlignment="1">
      <alignment horizontal="center" wrapText="1"/>
    </xf>
    <xf numFmtId="0" fontId="0" fillId="0" borderId="0" xfId="0" applyAlignment="1">
      <alignment horizontal="left" wrapText="1"/>
    </xf>
    <xf numFmtId="0" fontId="0" fillId="0" borderId="0" xfId="0" applyAlignment="1">
      <alignment horizontal="center" vertical="top" wrapText="1"/>
    </xf>
    <xf numFmtId="0" fontId="0" fillId="0" borderId="2" xfId="0" applyBorder="1" applyAlignment="1">
      <alignment horizontal="center"/>
    </xf>
    <xf numFmtId="0" fontId="0" fillId="0" borderId="3" xfId="0" applyBorder="1" applyAlignment="1">
      <alignment horizont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M54"/>
  <sheetViews>
    <sheetView tabSelected="1" topLeftCell="A37" workbookViewId="0">
      <selection activeCell="E48" sqref="E48"/>
    </sheetView>
  </sheetViews>
  <sheetFormatPr defaultRowHeight="15" x14ac:dyDescent="0.25"/>
  <cols>
    <col min="1" max="1" width="15.5703125" customWidth="1"/>
    <col min="2" max="2" width="15.140625" bestFit="1" customWidth="1"/>
    <col min="3" max="3" width="16.28515625" customWidth="1"/>
    <col min="4" max="4" width="16.5703125" customWidth="1"/>
    <col min="5" max="5" width="15.5703125" customWidth="1"/>
    <col min="6" max="6" width="14.140625" customWidth="1"/>
    <col min="7" max="7" width="19.7109375" customWidth="1"/>
    <col min="8" max="8" width="20.7109375" customWidth="1"/>
    <col min="9" max="9" width="17.85546875" customWidth="1"/>
    <col min="10" max="10" width="12.85546875" bestFit="1" customWidth="1"/>
    <col min="15" max="15" width="12.85546875" bestFit="1" customWidth="1"/>
  </cols>
  <sheetData>
    <row r="2" spans="1:13" ht="15.75" thickBot="1" x14ac:dyDescent="0.3">
      <c r="C2" s="1" t="s">
        <v>439</v>
      </c>
      <c r="D2" s="1" t="s">
        <v>441</v>
      </c>
      <c r="E2" t="s">
        <v>440</v>
      </c>
      <c r="G2" t="s">
        <v>443</v>
      </c>
      <c r="H2" t="s">
        <v>444</v>
      </c>
      <c r="I2" t="s">
        <v>442</v>
      </c>
      <c r="K2" t="s">
        <v>438</v>
      </c>
    </row>
    <row r="3" spans="1:13" ht="15.75" thickBot="1" x14ac:dyDescent="0.3">
      <c r="A3" t="s">
        <v>6</v>
      </c>
      <c r="B3" s="36" t="s">
        <v>0</v>
      </c>
      <c r="C3" s="37" t="s">
        <v>5</v>
      </c>
      <c r="D3" s="37" t="s">
        <v>465</v>
      </c>
      <c r="E3" s="37" t="s">
        <v>7</v>
      </c>
      <c r="F3" s="37" t="s">
        <v>8</v>
      </c>
      <c r="G3" s="37" t="s">
        <v>9</v>
      </c>
      <c r="H3" s="37" t="s">
        <v>10</v>
      </c>
      <c r="I3" s="37" t="s">
        <v>11</v>
      </c>
      <c r="M3" s="2"/>
    </row>
    <row r="4" spans="1:13" x14ac:dyDescent="0.25">
      <c r="A4" t="s">
        <v>12</v>
      </c>
      <c r="B4" s="10"/>
      <c r="C4" s="33"/>
      <c r="D4" s="33"/>
      <c r="E4" s="33"/>
      <c r="F4" s="33"/>
      <c r="G4" s="33"/>
      <c r="H4" s="33"/>
      <c r="I4" s="33"/>
    </row>
    <row r="5" spans="1:13" x14ac:dyDescent="0.25">
      <c r="A5">
        <v>100</v>
      </c>
      <c r="B5" s="30" t="s">
        <v>469</v>
      </c>
      <c r="C5" s="34" t="s">
        <v>470</v>
      </c>
      <c r="D5" s="34" t="s">
        <v>471</v>
      </c>
      <c r="E5" s="34" t="s">
        <v>472</v>
      </c>
      <c r="F5" s="34" t="s">
        <v>473</v>
      </c>
      <c r="G5" s="34" t="s">
        <v>474</v>
      </c>
      <c r="H5" s="34" t="s">
        <v>475</v>
      </c>
      <c r="I5" s="34" t="s">
        <v>476</v>
      </c>
      <c r="J5" t="s">
        <v>28</v>
      </c>
    </row>
    <row r="6" spans="1:13" x14ac:dyDescent="0.25">
      <c r="A6">
        <v>75</v>
      </c>
      <c r="B6" s="30" t="s">
        <v>0</v>
      </c>
      <c r="C6" s="33"/>
      <c r="D6" s="33"/>
      <c r="E6" s="34"/>
      <c r="F6" s="34" t="s">
        <v>15</v>
      </c>
      <c r="G6" s="33"/>
      <c r="H6" s="33"/>
      <c r="I6" s="34"/>
      <c r="J6" s="29" t="s">
        <v>437</v>
      </c>
    </row>
    <row r="7" spans="1:13" x14ac:dyDescent="0.25">
      <c r="A7">
        <v>50</v>
      </c>
      <c r="B7" s="30" t="s">
        <v>460</v>
      </c>
      <c r="C7" s="39" t="s">
        <v>452</v>
      </c>
      <c r="D7" s="34" t="s">
        <v>453</v>
      </c>
      <c r="E7" s="34" t="s">
        <v>456</v>
      </c>
      <c r="F7" s="34" t="s">
        <v>436</v>
      </c>
      <c r="G7" s="39" t="s">
        <v>455</v>
      </c>
      <c r="H7" s="39" t="s">
        <v>454</v>
      </c>
      <c r="I7" s="39" t="s">
        <v>457</v>
      </c>
      <c r="J7" t="s">
        <v>450</v>
      </c>
    </row>
    <row r="8" spans="1:13" x14ac:dyDescent="0.25">
      <c r="A8">
        <v>40</v>
      </c>
      <c r="B8" s="30" t="s">
        <v>3</v>
      </c>
      <c r="C8" s="34" t="s">
        <v>17</v>
      </c>
      <c r="D8" s="40"/>
      <c r="E8" s="40"/>
      <c r="F8" s="34" t="s">
        <v>27</v>
      </c>
      <c r="G8" s="34" t="s">
        <v>449</v>
      </c>
      <c r="H8" s="34" t="s">
        <v>26</v>
      </c>
      <c r="I8" s="34" t="s">
        <v>446</v>
      </c>
    </row>
    <row r="9" spans="1:13" x14ac:dyDescent="0.25">
      <c r="A9">
        <v>30</v>
      </c>
      <c r="B9" s="30" t="s">
        <v>4</v>
      </c>
      <c r="C9" s="34" t="s">
        <v>461</v>
      </c>
      <c r="D9" s="34" t="s">
        <v>462</v>
      </c>
      <c r="E9" s="34" t="s">
        <v>463</v>
      </c>
      <c r="F9" s="39" t="s">
        <v>459</v>
      </c>
      <c r="G9" s="34" t="s">
        <v>464</v>
      </c>
      <c r="H9" s="34" t="s">
        <v>466</v>
      </c>
      <c r="I9" s="39" t="s">
        <v>467</v>
      </c>
      <c r="J9" s="38" t="s">
        <v>451</v>
      </c>
    </row>
    <row r="10" spans="1:13" x14ac:dyDescent="0.25">
      <c r="A10">
        <v>20</v>
      </c>
      <c r="B10" s="30" t="s">
        <v>31</v>
      </c>
      <c r="C10" s="34" t="s">
        <v>425</v>
      </c>
      <c r="D10" s="34" t="s">
        <v>23</v>
      </c>
      <c r="E10" s="34" t="s">
        <v>24</v>
      </c>
      <c r="F10" s="34" t="s">
        <v>30</v>
      </c>
      <c r="G10" s="34" t="s">
        <v>447</v>
      </c>
      <c r="H10" s="34" t="s">
        <v>25</v>
      </c>
      <c r="I10" s="34" t="s">
        <v>448</v>
      </c>
      <c r="J10" s="38" t="s">
        <v>458</v>
      </c>
    </row>
    <row r="11" spans="1:13" x14ac:dyDescent="0.25">
      <c r="A11">
        <v>10</v>
      </c>
      <c r="B11" s="30" t="s">
        <v>2</v>
      </c>
      <c r="C11" s="34" t="s">
        <v>19</v>
      </c>
      <c r="D11" s="34" t="s">
        <v>432</v>
      </c>
      <c r="E11" s="34" t="s">
        <v>22</v>
      </c>
      <c r="F11" s="34" t="s">
        <v>20</v>
      </c>
      <c r="G11" s="34" t="s">
        <v>18</v>
      </c>
      <c r="H11" s="34" t="s">
        <v>16</v>
      </c>
      <c r="I11" s="34" t="s">
        <v>21</v>
      </c>
    </row>
    <row r="12" spans="1:13" ht="15.75" thickBot="1" x14ac:dyDescent="0.3">
      <c r="A12">
        <v>1</v>
      </c>
      <c r="B12" s="31" t="s">
        <v>1</v>
      </c>
      <c r="C12" s="35" t="s">
        <v>5</v>
      </c>
      <c r="D12" s="35" t="s">
        <v>13</v>
      </c>
      <c r="E12" s="35" t="s">
        <v>7</v>
      </c>
      <c r="F12" s="35" t="s">
        <v>8</v>
      </c>
      <c r="G12" s="35" t="s">
        <v>9</v>
      </c>
      <c r="H12" s="35" t="s">
        <v>10</v>
      </c>
      <c r="I12" s="35" t="s">
        <v>11</v>
      </c>
    </row>
    <row r="13" spans="1:13" x14ac:dyDescent="0.25">
      <c r="F13" s="1"/>
    </row>
    <row r="14" spans="1:13" x14ac:dyDescent="0.25">
      <c r="B14" s="32" t="s">
        <v>445</v>
      </c>
      <c r="C14" s="1" t="s">
        <v>426</v>
      </c>
      <c r="D14" s="1" t="s">
        <v>427</v>
      </c>
      <c r="E14" t="s">
        <v>430</v>
      </c>
      <c r="F14" s="9" t="s">
        <v>429</v>
      </c>
      <c r="I14" s="32"/>
      <c r="J14" s="41"/>
    </row>
    <row r="15" spans="1:13" x14ac:dyDescent="0.25">
      <c r="C15" s="1" t="s">
        <v>433</v>
      </c>
      <c r="D15" s="9" t="s">
        <v>428</v>
      </c>
      <c r="F15" t="s">
        <v>26</v>
      </c>
    </row>
    <row r="16" spans="1:13" x14ac:dyDescent="0.25">
      <c r="C16" s="9" t="s">
        <v>431</v>
      </c>
    </row>
    <row r="18" spans="1:11" x14ac:dyDescent="0.25">
      <c r="A18" t="s">
        <v>14</v>
      </c>
    </row>
    <row r="20" spans="1:11" x14ac:dyDescent="0.25">
      <c r="A20" t="s">
        <v>29</v>
      </c>
    </row>
    <row r="23" spans="1:11" x14ac:dyDescent="0.25">
      <c r="A23" t="s">
        <v>32</v>
      </c>
      <c r="B23" t="s">
        <v>5</v>
      </c>
      <c r="E23" t="s">
        <v>35</v>
      </c>
      <c r="I23" t="s">
        <v>40</v>
      </c>
    </row>
    <row r="24" spans="1:11" x14ac:dyDescent="0.25">
      <c r="F24" t="s">
        <v>44</v>
      </c>
      <c r="G24" t="s">
        <v>45</v>
      </c>
    </row>
    <row r="25" spans="1:11" x14ac:dyDescent="0.25">
      <c r="B25" t="s">
        <v>34</v>
      </c>
      <c r="C25">
        <f>(K25+(F25*1.3))</f>
        <v>36</v>
      </c>
      <c r="E25" t="s">
        <v>37</v>
      </c>
      <c r="F25">
        <v>20</v>
      </c>
      <c r="G25" t="s">
        <v>468</v>
      </c>
      <c r="J25" t="s">
        <v>41</v>
      </c>
      <c r="K25">
        <v>10</v>
      </c>
    </row>
    <row r="26" spans="1:11" x14ac:dyDescent="0.25">
      <c r="B26" t="s">
        <v>39</v>
      </c>
      <c r="C26">
        <f>K26+(F26/4)</f>
        <v>4</v>
      </c>
      <c r="E26" s="3" t="s">
        <v>38</v>
      </c>
      <c r="F26">
        <v>12</v>
      </c>
      <c r="G26" t="s">
        <v>43</v>
      </c>
      <c r="J26" t="s">
        <v>39</v>
      </c>
      <c r="K26">
        <v>1</v>
      </c>
    </row>
    <row r="27" spans="1:11" x14ac:dyDescent="0.25">
      <c r="B27" t="s">
        <v>33</v>
      </c>
      <c r="C27">
        <f>(K27+(F25*1.5)+(F26*1.5))*((75-F27)/75)+1</f>
        <v>45.2</v>
      </c>
      <c r="E27" t="s">
        <v>36</v>
      </c>
      <c r="F27">
        <v>10</v>
      </c>
      <c r="G27" t="s">
        <v>46</v>
      </c>
      <c r="J27" t="s">
        <v>33</v>
      </c>
      <c r="K27">
        <v>3</v>
      </c>
    </row>
    <row r="28" spans="1:11" x14ac:dyDescent="0.25">
      <c r="A28" t="s">
        <v>47</v>
      </c>
      <c r="B28" t="s">
        <v>33</v>
      </c>
      <c r="C28">
        <f>((K27+(F25*1.5)+(F26*1.5))/(((14+ F27) * 2)/50))</f>
        <v>53.125</v>
      </c>
    </row>
    <row r="29" spans="1:11" x14ac:dyDescent="0.25">
      <c r="A29" t="s">
        <v>150</v>
      </c>
      <c r="B29" t="s">
        <v>33</v>
      </c>
      <c r="C29">
        <f>(F25+ K27 +(F26*1.5)) - (F27*1.5)</f>
        <v>26</v>
      </c>
      <c r="D29" t="s">
        <v>152</v>
      </c>
    </row>
    <row r="31" spans="1:11" x14ac:dyDescent="0.25">
      <c r="E31" s="3" t="s">
        <v>42</v>
      </c>
      <c r="F31">
        <f>SUM(F25:F28)</f>
        <v>42</v>
      </c>
    </row>
    <row r="33" spans="1:6" x14ac:dyDescent="0.25">
      <c r="A33" t="s">
        <v>134</v>
      </c>
    </row>
    <row r="34" spans="1:6" x14ac:dyDescent="0.25">
      <c r="A34" t="s">
        <v>135</v>
      </c>
    </row>
    <row r="35" spans="1:6" x14ac:dyDescent="0.25">
      <c r="A35" t="s">
        <v>136</v>
      </c>
    </row>
    <row r="36" spans="1:6" x14ac:dyDescent="0.25">
      <c r="A36" t="s">
        <v>137</v>
      </c>
    </row>
    <row r="38" spans="1:6" x14ac:dyDescent="0.25">
      <c r="A38" t="s">
        <v>138</v>
      </c>
    </row>
    <row r="39" spans="1:6" x14ac:dyDescent="0.25">
      <c r="A39" t="s">
        <v>435</v>
      </c>
    </row>
    <row r="41" spans="1:6" x14ac:dyDescent="0.25">
      <c r="A41" t="s">
        <v>139</v>
      </c>
    </row>
    <row r="42" spans="1:6" x14ac:dyDescent="0.25">
      <c r="A42" t="s">
        <v>140</v>
      </c>
    </row>
    <row r="44" spans="1:6" x14ac:dyDescent="0.25">
      <c r="A44" t="s">
        <v>145</v>
      </c>
      <c r="F44" t="s">
        <v>478</v>
      </c>
    </row>
    <row r="45" spans="1:6" ht="15.75" thickBot="1" x14ac:dyDescent="0.3">
      <c r="A45" s="3" t="s">
        <v>141</v>
      </c>
      <c r="C45" t="s">
        <v>142</v>
      </c>
      <c r="D45" t="s">
        <v>144</v>
      </c>
    </row>
    <row r="46" spans="1:6" ht="72" customHeight="1" thickBot="1" x14ac:dyDescent="0.3">
      <c r="B46" s="4"/>
    </row>
    <row r="47" spans="1:6" x14ac:dyDescent="0.25">
      <c r="A47" s="3" t="s">
        <v>38</v>
      </c>
      <c r="C47" t="s">
        <v>36</v>
      </c>
      <c r="D47" t="s">
        <v>143</v>
      </c>
    </row>
    <row r="48" spans="1:6" x14ac:dyDescent="0.25">
      <c r="A48" t="s">
        <v>146</v>
      </c>
    </row>
    <row r="50" spans="1:1" x14ac:dyDescent="0.25">
      <c r="A50" t="s">
        <v>147</v>
      </c>
    </row>
    <row r="51" spans="1:1" x14ac:dyDescent="0.25">
      <c r="A51" t="s">
        <v>148</v>
      </c>
    </row>
    <row r="52" spans="1:1" x14ac:dyDescent="0.25">
      <c r="A52" t="s">
        <v>149</v>
      </c>
    </row>
    <row r="54" spans="1:1" x14ac:dyDescent="0.25">
      <c r="A54" t="s">
        <v>151</v>
      </c>
    </row>
  </sheetData>
  <pageMargins left="0.7" right="0.7" top="0.75" bottom="0.75" header="0.3" footer="0.3"/>
  <pageSetup orientation="portrait" horizontalDpi="4294967293" vertic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4"/>
  <sheetViews>
    <sheetView topLeftCell="A16" workbookViewId="0">
      <selection activeCell="D30" sqref="D30"/>
    </sheetView>
  </sheetViews>
  <sheetFormatPr defaultRowHeight="15" x14ac:dyDescent="0.25"/>
  <cols>
    <col min="2" max="2" width="18.28515625" customWidth="1"/>
    <col min="3" max="3" width="13.85546875" customWidth="1"/>
    <col min="4" max="4" width="14" customWidth="1"/>
    <col min="5" max="5" width="9.85546875" customWidth="1"/>
    <col min="6" max="6" width="12.140625" customWidth="1"/>
    <col min="7" max="7" width="11.42578125" customWidth="1"/>
    <col min="8" max="8" width="14.28515625" bestFit="1" customWidth="1"/>
    <col min="14" max="14" width="10.85546875" customWidth="1"/>
    <col min="15" max="15" width="11" customWidth="1"/>
    <col min="16" max="16" width="11.28515625" customWidth="1"/>
    <col min="17" max="17" width="15.28515625" bestFit="1" customWidth="1"/>
    <col min="18" max="18" width="21.5703125" bestFit="1" customWidth="1"/>
    <col min="19" max="19" width="11.28515625" bestFit="1" customWidth="1"/>
  </cols>
  <sheetData>
    <row r="1" spans="1:6" x14ac:dyDescent="0.25">
      <c r="A1" t="s">
        <v>48</v>
      </c>
    </row>
    <row r="4" spans="1:6" x14ac:dyDescent="0.25">
      <c r="A4" t="s">
        <v>49</v>
      </c>
    </row>
    <row r="6" spans="1:6" x14ac:dyDescent="0.25">
      <c r="A6" t="s">
        <v>50</v>
      </c>
      <c r="B6" t="s">
        <v>56</v>
      </c>
    </row>
    <row r="7" spans="1:6" x14ac:dyDescent="0.25">
      <c r="A7" t="s">
        <v>51</v>
      </c>
      <c r="B7" t="s">
        <v>57</v>
      </c>
    </row>
    <row r="8" spans="1:6" x14ac:dyDescent="0.25">
      <c r="A8" t="s">
        <v>52</v>
      </c>
      <c r="B8" t="s">
        <v>58</v>
      </c>
    </row>
    <row r="9" spans="1:6" x14ac:dyDescent="0.25">
      <c r="A9" t="s">
        <v>54</v>
      </c>
      <c r="B9" t="s">
        <v>59</v>
      </c>
    </row>
    <row r="10" spans="1:6" x14ac:dyDescent="0.25">
      <c r="A10" t="s">
        <v>53</v>
      </c>
      <c r="B10" t="s">
        <v>60</v>
      </c>
    </row>
    <row r="11" spans="1:6" x14ac:dyDescent="0.25">
      <c r="A11" t="s">
        <v>55</v>
      </c>
      <c r="B11" t="s">
        <v>61</v>
      </c>
    </row>
    <row r="13" spans="1:6" x14ac:dyDescent="0.25">
      <c r="A13" t="s">
        <v>62</v>
      </c>
    </row>
    <row r="14" spans="1:6" x14ac:dyDescent="0.25">
      <c r="B14" t="s">
        <v>63</v>
      </c>
    </row>
    <row r="16" spans="1:6" x14ac:dyDescent="0.25">
      <c r="A16" t="s">
        <v>64</v>
      </c>
      <c r="F16" t="s">
        <v>67</v>
      </c>
    </row>
    <row r="17" spans="1:19" x14ac:dyDescent="0.25">
      <c r="A17" t="s">
        <v>133</v>
      </c>
      <c r="F17" t="s">
        <v>68</v>
      </c>
    </row>
    <row r="18" spans="1:19" x14ac:dyDescent="0.25">
      <c r="A18" t="s">
        <v>65</v>
      </c>
      <c r="F18" t="s">
        <v>69</v>
      </c>
    </row>
    <row r="19" spans="1:19" x14ac:dyDescent="0.25">
      <c r="A19" t="s">
        <v>66</v>
      </c>
      <c r="F19" t="s">
        <v>70</v>
      </c>
    </row>
    <row r="20" spans="1:19" x14ac:dyDescent="0.25">
      <c r="A20" t="s">
        <v>72</v>
      </c>
      <c r="F20" t="s">
        <v>71</v>
      </c>
    </row>
    <row r="21" spans="1:19" x14ac:dyDescent="0.25">
      <c r="N21" t="s">
        <v>206</v>
      </c>
    </row>
    <row r="22" spans="1:19" x14ac:dyDescent="0.25">
      <c r="N22" t="s">
        <v>210</v>
      </c>
    </row>
    <row r="23" spans="1:19" x14ac:dyDescent="0.25">
      <c r="A23" s="2" t="s">
        <v>168</v>
      </c>
      <c r="B23" s="2" t="s">
        <v>173</v>
      </c>
      <c r="C23" s="2" t="s">
        <v>172</v>
      </c>
      <c r="E23" s="2" t="s">
        <v>187</v>
      </c>
      <c r="J23" s="2" t="s">
        <v>197</v>
      </c>
    </row>
    <row r="24" spans="1:19" x14ac:dyDescent="0.25">
      <c r="A24" t="s">
        <v>169</v>
      </c>
      <c r="B24" t="s">
        <v>178</v>
      </c>
      <c r="C24" t="s">
        <v>176</v>
      </c>
      <c r="E24" t="s">
        <v>177</v>
      </c>
      <c r="J24" t="s">
        <v>198</v>
      </c>
      <c r="N24" s="5" t="s">
        <v>207</v>
      </c>
      <c r="O24" s="5" t="s">
        <v>208</v>
      </c>
      <c r="P24" s="5" t="s">
        <v>209</v>
      </c>
      <c r="Q24" s="5" t="s">
        <v>172</v>
      </c>
    </row>
    <row r="25" spans="1:19" x14ac:dyDescent="0.25">
      <c r="A25" t="s">
        <v>170</v>
      </c>
      <c r="B25" t="s">
        <v>179</v>
      </c>
      <c r="C25" t="s">
        <v>196</v>
      </c>
      <c r="E25" t="s">
        <v>176</v>
      </c>
      <c r="F25" t="s">
        <v>188</v>
      </c>
      <c r="G25" t="s">
        <v>189</v>
      </c>
      <c r="H25" t="s">
        <v>190</v>
      </c>
      <c r="J25" t="s">
        <v>434</v>
      </c>
      <c r="N25" t="s">
        <v>50</v>
      </c>
      <c r="O25" t="s">
        <v>52</v>
      </c>
      <c r="P25" t="s">
        <v>54</v>
      </c>
      <c r="Q25" t="s">
        <v>214</v>
      </c>
      <c r="R25" t="s">
        <v>215</v>
      </c>
      <c r="S25" t="s">
        <v>216</v>
      </c>
    </row>
    <row r="26" spans="1:19" x14ac:dyDescent="0.25">
      <c r="A26" t="s">
        <v>171</v>
      </c>
      <c r="B26" t="s">
        <v>180</v>
      </c>
      <c r="C26" t="s">
        <v>196</v>
      </c>
      <c r="E26" t="s">
        <v>191</v>
      </c>
      <c r="F26" t="s">
        <v>193</v>
      </c>
      <c r="G26" t="s">
        <v>194</v>
      </c>
      <c r="H26" t="s">
        <v>195</v>
      </c>
      <c r="J26" t="s">
        <v>52</v>
      </c>
      <c r="N26" t="s">
        <v>169</v>
      </c>
      <c r="O26" t="s">
        <v>171</v>
      </c>
      <c r="P26" t="s">
        <v>170</v>
      </c>
      <c r="Q26" t="s">
        <v>188</v>
      </c>
      <c r="R26" t="s">
        <v>190</v>
      </c>
      <c r="S26" t="s">
        <v>189</v>
      </c>
    </row>
    <row r="27" spans="1:19" x14ac:dyDescent="0.25">
      <c r="A27" t="s">
        <v>50</v>
      </c>
      <c r="B27" t="s">
        <v>174</v>
      </c>
      <c r="C27" t="s">
        <v>177</v>
      </c>
      <c r="E27" t="s">
        <v>192</v>
      </c>
      <c r="F27" t="s">
        <v>201</v>
      </c>
      <c r="G27" t="s">
        <v>202</v>
      </c>
      <c r="H27" t="s">
        <v>203</v>
      </c>
      <c r="J27" t="s">
        <v>199</v>
      </c>
      <c r="N27" t="s">
        <v>51</v>
      </c>
      <c r="O27" t="s">
        <v>169</v>
      </c>
      <c r="P27" t="s">
        <v>53</v>
      </c>
      <c r="Q27" t="s">
        <v>217</v>
      </c>
      <c r="R27" t="s">
        <v>190</v>
      </c>
      <c r="S27" t="s">
        <v>218</v>
      </c>
    </row>
    <row r="28" spans="1:19" x14ac:dyDescent="0.25">
      <c r="A28" t="s">
        <v>51</v>
      </c>
      <c r="B28" t="s">
        <v>175</v>
      </c>
      <c r="C28" t="s">
        <v>176</v>
      </c>
      <c r="E28" t="s">
        <v>186</v>
      </c>
      <c r="F28" t="s">
        <v>204</v>
      </c>
      <c r="G28" t="s">
        <v>205</v>
      </c>
      <c r="J28" t="s">
        <v>200</v>
      </c>
      <c r="N28" t="s">
        <v>171</v>
      </c>
      <c r="O28" t="s">
        <v>55</v>
      </c>
      <c r="P28" t="s">
        <v>52</v>
      </c>
    </row>
    <row r="29" spans="1:19" x14ac:dyDescent="0.25">
      <c r="A29" t="s">
        <v>52</v>
      </c>
      <c r="B29" t="s">
        <v>184</v>
      </c>
      <c r="C29" t="s">
        <v>191</v>
      </c>
    </row>
    <row r="30" spans="1:19" x14ac:dyDescent="0.25">
      <c r="A30" t="s">
        <v>54</v>
      </c>
      <c r="B30" t="s">
        <v>182</v>
      </c>
      <c r="C30" t="s">
        <v>177</v>
      </c>
    </row>
    <row r="31" spans="1:19" x14ac:dyDescent="0.25">
      <c r="A31" t="s">
        <v>53</v>
      </c>
      <c r="B31" t="s">
        <v>183</v>
      </c>
      <c r="C31" t="s">
        <v>176</v>
      </c>
      <c r="E31" t="s">
        <v>245</v>
      </c>
      <c r="L31" t="s">
        <v>211</v>
      </c>
      <c r="Q31" t="s">
        <v>219</v>
      </c>
    </row>
    <row r="32" spans="1:19" x14ac:dyDescent="0.25">
      <c r="A32" t="s">
        <v>55</v>
      </c>
      <c r="B32" t="s">
        <v>185</v>
      </c>
      <c r="C32" t="s">
        <v>186</v>
      </c>
      <c r="E32" t="s">
        <v>246</v>
      </c>
      <c r="L32" t="s">
        <v>212</v>
      </c>
      <c r="Q32" t="s">
        <v>220</v>
      </c>
    </row>
    <row r="33" spans="1:17" x14ac:dyDescent="0.25">
      <c r="L33" t="s">
        <v>213</v>
      </c>
      <c r="Q33" t="s">
        <v>221</v>
      </c>
    </row>
    <row r="34" spans="1:17" x14ac:dyDescent="0.25">
      <c r="A34" t="s">
        <v>181</v>
      </c>
      <c r="C34" t="s">
        <v>186</v>
      </c>
    </row>
  </sheetData>
  <pageMargins left="0.7" right="0.7" top="0.75" bottom="0.75" header="0.3" footer="0.3"/>
  <pageSetup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S27"/>
  <sheetViews>
    <sheetView workbookViewId="0">
      <selection activeCell="G17" sqref="G17"/>
    </sheetView>
  </sheetViews>
  <sheetFormatPr defaultRowHeight="15" x14ac:dyDescent="0.25"/>
  <cols>
    <col min="1" max="1" width="11.7109375" customWidth="1"/>
  </cols>
  <sheetData>
    <row r="2" spans="1:19" x14ac:dyDescent="0.25">
      <c r="A2" t="s">
        <v>73</v>
      </c>
    </row>
    <row r="3" spans="1:19" x14ac:dyDescent="0.25">
      <c r="D3" t="s">
        <v>232</v>
      </c>
      <c r="G3" t="s">
        <v>228</v>
      </c>
      <c r="K3" t="s">
        <v>85</v>
      </c>
    </row>
    <row r="4" spans="1:19" x14ac:dyDescent="0.25">
      <c r="A4" t="s">
        <v>74</v>
      </c>
      <c r="B4" t="s">
        <v>76</v>
      </c>
      <c r="D4" t="s">
        <v>237</v>
      </c>
      <c r="G4" t="s">
        <v>222</v>
      </c>
      <c r="I4" t="s">
        <v>231</v>
      </c>
    </row>
    <row r="5" spans="1:19" x14ac:dyDescent="0.25">
      <c r="A5" t="s">
        <v>75</v>
      </c>
      <c r="D5" t="s">
        <v>238</v>
      </c>
      <c r="G5" t="s">
        <v>223</v>
      </c>
      <c r="L5" t="s">
        <v>86</v>
      </c>
      <c r="M5" t="s">
        <v>91</v>
      </c>
      <c r="Q5" t="s">
        <v>156</v>
      </c>
      <c r="S5" t="s">
        <v>161</v>
      </c>
    </row>
    <row r="6" spans="1:19" x14ac:dyDescent="0.25">
      <c r="A6" t="s">
        <v>77</v>
      </c>
      <c r="D6" t="s">
        <v>239</v>
      </c>
      <c r="G6" t="s">
        <v>224</v>
      </c>
      <c r="L6" t="s">
        <v>87</v>
      </c>
      <c r="M6" t="s">
        <v>92</v>
      </c>
      <c r="Q6" t="s">
        <v>154</v>
      </c>
      <c r="S6" t="s">
        <v>162</v>
      </c>
    </row>
    <row r="7" spans="1:19" x14ac:dyDescent="0.25">
      <c r="A7" t="s">
        <v>78</v>
      </c>
      <c r="D7" t="s">
        <v>240</v>
      </c>
      <c r="G7" t="s">
        <v>225</v>
      </c>
      <c r="L7" t="s">
        <v>88</v>
      </c>
      <c r="M7" t="s">
        <v>93</v>
      </c>
      <c r="Q7" t="s">
        <v>159</v>
      </c>
      <c r="S7" t="s">
        <v>163</v>
      </c>
    </row>
    <row r="8" spans="1:19" x14ac:dyDescent="0.25">
      <c r="A8" t="s">
        <v>79</v>
      </c>
      <c r="D8" t="s">
        <v>241</v>
      </c>
      <c r="G8" t="s">
        <v>226</v>
      </c>
      <c r="L8" t="s">
        <v>89</v>
      </c>
      <c r="M8" t="s">
        <v>97</v>
      </c>
      <c r="Q8" t="s">
        <v>155</v>
      </c>
      <c r="S8" t="s">
        <v>164</v>
      </c>
    </row>
    <row r="9" spans="1:19" x14ac:dyDescent="0.25">
      <c r="A9" t="s">
        <v>80</v>
      </c>
      <c r="D9" t="s">
        <v>242</v>
      </c>
      <c r="G9" t="s">
        <v>227</v>
      </c>
      <c r="L9" t="s">
        <v>90</v>
      </c>
      <c r="M9" t="s">
        <v>98</v>
      </c>
      <c r="Q9" t="s">
        <v>157</v>
      </c>
      <c r="S9" t="s">
        <v>165</v>
      </c>
    </row>
    <row r="10" spans="1:19" x14ac:dyDescent="0.25">
      <c r="L10" t="s">
        <v>94</v>
      </c>
      <c r="M10" t="s">
        <v>99</v>
      </c>
      <c r="Q10" t="s">
        <v>158</v>
      </c>
      <c r="S10" t="s">
        <v>166</v>
      </c>
    </row>
    <row r="11" spans="1:19" x14ac:dyDescent="0.25">
      <c r="A11" t="s">
        <v>81</v>
      </c>
      <c r="B11" t="s">
        <v>129</v>
      </c>
      <c r="L11" t="s">
        <v>95</v>
      </c>
      <c r="M11" t="s">
        <v>96</v>
      </c>
      <c r="Q11" t="s">
        <v>160</v>
      </c>
      <c r="S11" t="s">
        <v>167</v>
      </c>
    </row>
    <row r="12" spans="1:19" x14ac:dyDescent="0.25">
      <c r="A12" t="s">
        <v>83</v>
      </c>
      <c r="B12" t="s">
        <v>130</v>
      </c>
      <c r="L12" t="s">
        <v>100</v>
      </c>
      <c r="M12" t="s">
        <v>101</v>
      </c>
    </row>
    <row r="13" spans="1:19" x14ac:dyDescent="0.25">
      <c r="A13" t="s">
        <v>82</v>
      </c>
      <c r="B13" t="s">
        <v>131</v>
      </c>
      <c r="L13" t="s">
        <v>102</v>
      </c>
      <c r="M13" t="s">
        <v>103</v>
      </c>
    </row>
    <row r="14" spans="1:19" x14ac:dyDescent="0.25">
      <c r="A14" t="s">
        <v>84</v>
      </c>
      <c r="B14" t="s">
        <v>132</v>
      </c>
      <c r="L14" t="s">
        <v>104</v>
      </c>
      <c r="M14" t="s">
        <v>105</v>
      </c>
    </row>
    <row r="15" spans="1:19" x14ac:dyDescent="0.25">
      <c r="L15" t="s">
        <v>106</v>
      </c>
      <c r="M15" t="s">
        <v>107</v>
      </c>
    </row>
    <row r="16" spans="1:19" x14ac:dyDescent="0.25">
      <c r="A16" t="s">
        <v>110</v>
      </c>
      <c r="B16" t="s">
        <v>116</v>
      </c>
      <c r="L16" t="s">
        <v>108</v>
      </c>
      <c r="M16" t="s">
        <v>109</v>
      </c>
    </row>
    <row r="17" spans="1:8" x14ac:dyDescent="0.25">
      <c r="A17" t="s">
        <v>111</v>
      </c>
      <c r="B17" t="s">
        <v>117</v>
      </c>
    </row>
    <row r="18" spans="1:8" x14ac:dyDescent="0.25">
      <c r="A18" t="s">
        <v>112</v>
      </c>
      <c r="B18" t="s">
        <v>118</v>
      </c>
    </row>
    <row r="19" spans="1:8" x14ac:dyDescent="0.25">
      <c r="A19" t="s">
        <v>113</v>
      </c>
      <c r="B19" t="s">
        <v>119</v>
      </c>
      <c r="H19" t="s">
        <v>229</v>
      </c>
    </row>
    <row r="20" spans="1:8" x14ac:dyDescent="0.25">
      <c r="A20" t="s">
        <v>114</v>
      </c>
      <c r="B20" t="s">
        <v>120</v>
      </c>
      <c r="H20" t="s">
        <v>233</v>
      </c>
    </row>
    <row r="21" spans="1:8" x14ac:dyDescent="0.25">
      <c r="A21" t="s">
        <v>115</v>
      </c>
      <c r="B21" t="s">
        <v>121</v>
      </c>
    </row>
    <row r="24" spans="1:8" x14ac:dyDescent="0.25">
      <c r="A24" t="s">
        <v>122</v>
      </c>
      <c r="C24" t="s">
        <v>123</v>
      </c>
    </row>
    <row r="25" spans="1:8" x14ac:dyDescent="0.25">
      <c r="A25" t="s">
        <v>124</v>
      </c>
      <c r="C25" t="s">
        <v>127</v>
      </c>
    </row>
    <row r="26" spans="1:8" x14ac:dyDescent="0.25">
      <c r="A26" t="s">
        <v>126</v>
      </c>
      <c r="C26" t="s">
        <v>128</v>
      </c>
    </row>
    <row r="27" spans="1:8" x14ac:dyDescent="0.25">
      <c r="A27" t="s">
        <v>153</v>
      </c>
      <c r="C27" t="s">
        <v>125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58"/>
  <sheetViews>
    <sheetView workbookViewId="0">
      <selection activeCell="F11" sqref="F11"/>
    </sheetView>
  </sheetViews>
  <sheetFormatPr defaultRowHeight="15" x14ac:dyDescent="0.25"/>
  <cols>
    <col min="2" max="2" width="11.85546875" style="6" bestFit="1" customWidth="1"/>
    <col min="3" max="3" width="11.42578125" customWidth="1"/>
  </cols>
  <sheetData>
    <row r="1" spans="1:5" x14ac:dyDescent="0.25">
      <c r="A1" t="s">
        <v>235</v>
      </c>
    </row>
    <row r="2" spans="1:5" x14ac:dyDescent="0.25">
      <c r="D2" t="s">
        <v>243</v>
      </c>
    </row>
    <row r="3" spans="1:5" x14ac:dyDescent="0.25">
      <c r="A3" s="2" t="s">
        <v>230</v>
      </c>
      <c r="B3" s="8" t="s">
        <v>234</v>
      </c>
      <c r="C3" s="7" t="s">
        <v>236</v>
      </c>
      <c r="E3" t="s">
        <v>244</v>
      </c>
    </row>
    <row r="4" spans="1:5" x14ac:dyDescent="0.25">
      <c r="A4">
        <v>1</v>
      </c>
      <c r="B4" s="6">
        <f t="shared" ref="B4:B27" si="0">(A4*(A4/4))*400</f>
        <v>100</v>
      </c>
      <c r="C4">
        <v>0</v>
      </c>
    </row>
    <row r="5" spans="1:5" x14ac:dyDescent="0.25">
      <c r="A5">
        <v>2</v>
      </c>
      <c r="B5" s="6">
        <f t="shared" si="0"/>
        <v>400</v>
      </c>
      <c r="C5" s="6">
        <f>B5-B4</f>
        <v>300</v>
      </c>
    </row>
    <row r="6" spans="1:5" x14ac:dyDescent="0.25">
      <c r="A6">
        <v>3</v>
      </c>
      <c r="B6" s="6">
        <f t="shared" si="0"/>
        <v>900</v>
      </c>
      <c r="C6" s="6">
        <f t="shared" ref="C6:C69" si="1">B6-B5</f>
        <v>500</v>
      </c>
    </row>
    <row r="7" spans="1:5" x14ac:dyDescent="0.25">
      <c r="A7">
        <v>4</v>
      </c>
      <c r="B7" s="6">
        <f t="shared" si="0"/>
        <v>1600</v>
      </c>
      <c r="C7" s="6">
        <f t="shared" si="1"/>
        <v>700</v>
      </c>
    </row>
    <row r="8" spans="1:5" x14ac:dyDescent="0.25">
      <c r="A8">
        <v>5</v>
      </c>
      <c r="B8" s="6">
        <f t="shared" si="0"/>
        <v>2500</v>
      </c>
      <c r="C8" s="6">
        <f t="shared" si="1"/>
        <v>900</v>
      </c>
    </row>
    <row r="9" spans="1:5" x14ac:dyDescent="0.25">
      <c r="A9">
        <v>6</v>
      </c>
      <c r="B9" s="6">
        <f t="shared" si="0"/>
        <v>3600</v>
      </c>
      <c r="C9" s="6">
        <f t="shared" si="1"/>
        <v>1100</v>
      </c>
    </row>
    <row r="10" spans="1:5" x14ac:dyDescent="0.25">
      <c r="A10">
        <v>7</v>
      </c>
      <c r="B10" s="6">
        <f t="shared" si="0"/>
        <v>4900</v>
      </c>
      <c r="C10" s="6">
        <f t="shared" si="1"/>
        <v>1300</v>
      </c>
    </row>
    <row r="11" spans="1:5" x14ac:dyDescent="0.25">
      <c r="A11">
        <v>8</v>
      </c>
      <c r="B11" s="6">
        <f t="shared" si="0"/>
        <v>6400</v>
      </c>
      <c r="C11" s="6">
        <f t="shared" si="1"/>
        <v>1500</v>
      </c>
    </row>
    <row r="12" spans="1:5" x14ac:dyDescent="0.25">
      <c r="A12">
        <v>9</v>
      </c>
      <c r="B12" s="6">
        <f t="shared" si="0"/>
        <v>8100</v>
      </c>
      <c r="C12" s="6">
        <f t="shared" si="1"/>
        <v>1700</v>
      </c>
    </row>
    <row r="13" spans="1:5" x14ac:dyDescent="0.25">
      <c r="A13">
        <v>10</v>
      </c>
      <c r="B13" s="6">
        <f t="shared" si="0"/>
        <v>10000</v>
      </c>
      <c r="C13" s="6">
        <f t="shared" si="1"/>
        <v>1900</v>
      </c>
    </row>
    <row r="14" spans="1:5" x14ac:dyDescent="0.25">
      <c r="A14">
        <v>11</v>
      </c>
      <c r="B14" s="6">
        <f t="shared" si="0"/>
        <v>12100</v>
      </c>
      <c r="C14" s="6">
        <f t="shared" si="1"/>
        <v>2100</v>
      </c>
    </row>
    <row r="15" spans="1:5" x14ac:dyDescent="0.25">
      <c r="A15">
        <v>12</v>
      </c>
      <c r="B15" s="6">
        <f t="shared" si="0"/>
        <v>14400</v>
      </c>
      <c r="C15" s="6">
        <f t="shared" si="1"/>
        <v>2300</v>
      </c>
    </row>
    <row r="16" spans="1:5" x14ac:dyDescent="0.25">
      <c r="A16">
        <v>13</v>
      </c>
      <c r="B16" s="6">
        <f t="shared" si="0"/>
        <v>16900</v>
      </c>
      <c r="C16" s="6">
        <f t="shared" si="1"/>
        <v>2500</v>
      </c>
    </row>
    <row r="17" spans="1:3" x14ac:dyDescent="0.25">
      <c r="A17">
        <v>14</v>
      </c>
      <c r="B17" s="6">
        <f t="shared" si="0"/>
        <v>19600</v>
      </c>
      <c r="C17" s="6">
        <f t="shared" si="1"/>
        <v>2700</v>
      </c>
    </row>
    <row r="18" spans="1:3" x14ac:dyDescent="0.25">
      <c r="A18">
        <v>15</v>
      </c>
      <c r="B18" s="6">
        <f t="shared" si="0"/>
        <v>22500</v>
      </c>
      <c r="C18" s="6">
        <f t="shared" si="1"/>
        <v>2900</v>
      </c>
    </row>
    <row r="19" spans="1:3" x14ac:dyDescent="0.25">
      <c r="A19">
        <v>16</v>
      </c>
      <c r="B19" s="6">
        <f t="shared" si="0"/>
        <v>25600</v>
      </c>
      <c r="C19" s="6">
        <f t="shared" si="1"/>
        <v>3100</v>
      </c>
    </row>
    <row r="20" spans="1:3" x14ac:dyDescent="0.25">
      <c r="A20">
        <v>17</v>
      </c>
      <c r="B20" s="6">
        <f t="shared" si="0"/>
        <v>28900</v>
      </c>
      <c r="C20" s="6">
        <f t="shared" si="1"/>
        <v>3300</v>
      </c>
    </row>
    <row r="21" spans="1:3" x14ac:dyDescent="0.25">
      <c r="A21">
        <v>18</v>
      </c>
      <c r="B21" s="6">
        <f t="shared" si="0"/>
        <v>32400</v>
      </c>
      <c r="C21" s="6">
        <f t="shared" si="1"/>
        <v>3500</v>
      </c>
    </row>
    <row r="22" spans="1:3" x14ac:dyDescent="0.25">
      <c r="A22">
        <v>19</v>
      </c>
      <c r="B22" s="6">
        <f t="shared" si="0"/>
        <v>36100</v>
      </c>
      <c r="C22" s="6">
        <f t="shared" si="1"/>
        <v>3700</v>
      </c>
    </row>
    <row r="23" spans="1:3" x14ac:dyDescent="0.25">
      <c r="A23">
        <v>20</v>
      </c>
      <c r="B23" s="6">
        <f t="shared" si="0"/>
        <v>40000</v>
      </c>
      <c r="C23" s="6">
        <f t="shared" si="1"/>
        <v>3900</v>
      </c>
    </row>
    <row r="24" spans="1:3" x14ac:dyDescent="0.25">
      <c r="A24">
        <v>21</v>
      </c>
      <c r="B24" s="6">
        <f t="shared" si="0"/>
        <v>44100</v>
      </c>
      <c r="C24" s="6">
        <f t="shared" si="1"/>
        <v>4100</v>
      </c>
    </row>
    <row r="25" spans="1:3" x14ac:dyDescent="0.25">
      <c r="A25">
        <v>22</v>
      </c>
      <c r="B25" s="6">
        <f t="shared" si="0"/>
        <v>48400</v>
      </c>
      <c r="C25" s="6">
        <f t="shared" si="1"/>
        <v>4300</v>
      </c>
    </row>
    <row r="26" spans="1:3" x14ac:dyDescent="0.25">
      <c r="A26">
        <v>23</v>
      </c>
      <c r="B26" s="6">
        <f t="shared" si="0"/>
        <v>52900</v>
      </c>
      <c r="C26" s="6">
        <f t="shared" si="1"/>
        <v>4500</v>
      </c>
    </row>
    <row r="27" spans="1:3" x14ac:dyDescent="0.25">
      <c r="A27">
        <v>24</v>
      </c>
      <c r="B27" s="6">
        <f t="shared" si="0"/>
        <v>57600</v>
      </c>
      <c r="C27" s="6">
        <f t="shared" si="1"/>
        <v>4700</v>
      </c>
    </row>
    <row r="28" spans="1:3" x14ac:dyDescent="0.25">
      <c r="A28">
        <v>25</v>
      </c>
      <c r="B28" s="6">
        <f t="shared" ref="B28:B91" si="2">(A28*(A28/4))*400</f>
        <v>62500</v>
      </c>
      <c r="C28" s="6">
        <f t="shared" si="1"/>
        <v>4900</v>
      </c>
    </row>
    <row r="29" spans="1:3" x14ac:dyDescent="0.25">
      <c r="A29">
        <v>26</v>
      </c>
      <c r="B29" s="6">
        <f t="shared" si="2"/>
        <v>67600</v>
      </c>
      <c r="C29" s="6">
        <f t="shared" si="1"/>
        <v>5100</v>
      </c>
    </row>
    <row r="30" spans="1:3" x14ac:dyDescent="0.25">
      <c r="A30">
        <v>27</v>
      </c>
      <c r="B30" s="6">
        <f t="shared" si="2"/>
        <v>72900</v>
      </c>
      <c r="C30" s="6">
        <f t="shared" si="1"/>
        <v>5300</v>
      </c>
    </row>
    <row r="31" spans="1:3" x14ac:dyDescent="0.25">
      <c r="A31">
        <v>28</v>
      </c>
      <c r="B31" s="6">
        <f t="shared" si="2"/>
        <v>78400</v>
      </c>
      <c r="C31" s="6">
        <f t="shared" si="1"/>
        <v>5500</v>
      </c>
    </row>
    <row r="32" spans="1:3" x14ac:dyDescent="0.25">
      <c r="A32">
        <v>29</v>
      </c>
      <c r="B32" s="6">
        <f t="shared" si="2"/>
        <v>84100</v>
      </c>
      <c r="C32" s="6">
        <f t="shared" si="1"/>
        <v>5700</v>
      </c>
    </row>
    <row r="33" spans="1:3" x14ac:dyDescent="0.25">
      <c r="A33">
        <v>30</v>
      </c>
      <c r="B33" s="6">
        <f t="shared" si="2"/>
        <v>90000</v>
      </c>
      <c r="C33" s="6">
        <f t="shared" si="1"/>
        <v>5900</v>
      </c>
    </row>
    <row r="34" spans="1:3" x14ac:dyDescent="0.25">
      <c r="A34">
        <v>31</v>
      </c>
      <c r="B34" s="6">
        <f t="shared" si="2"/>
        <v>96100</v>
      </c>
      <c r="C34" s="6">
        <f t="shared" si="1"/>
        <v>6100</v>
      </c>
    </row>
    <row r="35" spans="1:3" x14ac:dyDescent="0.25">
      <c r="A35">
        <v>32</v>
      </c>
      <c r="B35" s="6">
        <f t="shared" si="2"/>
        <v>102400</v>
      </c>
      <c r="C35" s="6">
        <f t="shared" si="1"/>
        <v>6300</v>
      </c>
    </row>
    <row r="36" spans="1:3" x14ac:dyDescent="0.25">
      <c r="A36">
        <v>33</v>
      </c>
      <c r="B36" s="6">
        <f t="shared" si="2"/>
        <v>108900</v>
      </c>
      <c r="C36" s="6">
        <f t="shared" si="1"/>
        <v>6500</v>
      </c>
    </row>
    <row r="37" spans="1:3" x14ac:dyDescent="0.25">
      <c r="A37">
        <v>34</v>
      </c>
      <c r="B37" s="6">
        <f t="shared" si="2"/>
        <v>115600</v>
      </c>
      <c r="C37" s="6">
        <f t="shared" si="1"/>
        <v>6700</v>
      </c>
    </row>
    <row r="38" spans="1:3" x14ac:dyDescent="0.25">
      <c r="A38">
        <v>35</v>
      </c>
      <c r="B38" s="6">
        <f t="shared" si="2"/>
        <v>122500</v>
      </c>
      <c r="C38" s="6">
        <f t="shared" si="1"/>
        <v>6900</v>
      </c>
    </row>
    <row r="39" spans="1:3" x14ac:dyDescent="0.25">
      <c r="A39">
        <v>36</v>
      </c>
      <c r="B39" s="6">
        <f t="shared" si="2"/>
        <v>129600</v>
      </c>
      <c r="C39" s="6">
        <f t="shared" si="1"/>
        <v>7100</v>
      </c>
    </row>
    <row r="40" spans="1:3" x14ac:dyDescent="0.25">
      <c r="A40">
        <v>37</v>
      </c>
      <c r="B40" s="6">
        <f t="shared" si="2"/>
        <v>136900</v>
      </c>
      <c r="C40" s="6">
        <f t="shared" si="1"/>
        <v>7300</v>
      </c>
    </row>
    <row r="41" spans="1:3" x14ac:dyDescent="0.25">
      <c r="A41">
        <v>38</v>
      </c>
      <c r="B41" s="6">
        <f t="shared" si="2"/>
        <v>144400</v>
      </c>
      <c r="C41" s="6">
        <f t="shared" si="1"/>
        <v>7500</v>
      </c>
    </row>
    <row r="42" spans="1:3" x14ac:dyDescent="0.25">
      <c r="A42">
        <v>39</v>
      </c>
      <c r="B42" s="6">
        <f t="shared" si="2"/>
        <v>152100</v>
      </c>
      <c r="C42" s="6">
        <f t="shared" si="1"/>
        <v>7700</v>
      </c>
    </row>
    <row r="43" spans="1:3" x14ac:dyDescent="0.25">
      <c r="A43">
        <v>40</v>
      </c>
      <c r="B43" s="6">
        <f t="shared" si="2"/>
        <v>160000</v>
      </c>
      <c r="C43" s="6">
        <f t="shared" si="1"/>
        <v>7900</v>
      </c>
    </row>
    <row r="44" spans="1:3" x14ac:dyDescent="0.25">
      <c r="A44">
        <v>41</v>
      </c>
      <c r="B44" s="6">
        <f t="shared" si="2"/>
        <v>168100</v>
      </c>
      <c r="C44" s="6">
        <f t="shared" si="1"/>
        <v>8100</v>
      </c>
    </row>
    <row r="45" spans="1:3" x14ac:dyDescent="0.25">
      <c r="A45">
        <v>42</v>
      </c>
      <c r="B45" s="6">
        <f t="shared" si="2"/>
        <v>176400</v>
      </c>
      <c r="C45" s="6">
        <f t="shared" si="1"/>
        <v>8300</v>
      </c>
    </row>
    <row r="46" spans="1:3" x14ac:dyDescent="0.25">
      <c r="A46">
        <v>43</v>
      </c>
      <c r="B46" s="6">
        <f t="shared" si="2"/>
        <v>184900</v>
      </c>
      <c r="C46" s="6">
        <f t="shared" si="1"/>
        <v>8500</v>
      </c>
    </row>
    <row r="47" spans="1:3" x14ac:dyDescent="0.25">
      <c r="A47">
        <v>44</v>
      </c>
      <c r="B47" s="6">
        <f t="shared" si="2"/>
        <v>193600</v>
      </c>
      <c r="C47" s="6">
        <f t="shared" si="1"/>
        <v>8700</v>
      </c>
    </row>
    <row r="48" spans="1:3" x14ac:dyDescent="0.25">
      <c r="A48">
        <v>45</v>
      </c>
      <c r="B48" s="6">
        <f t="shared" si="2"/>
        <v>202500</v>
      </c>
      <c r="C48" s="6">
        <f t="shared" si="1"/>
        <v>8900</v>
      </c>
    </row>
    <row r="49" spans="1:3" x14ac:dyDescent="0.25">
      <c r="A49">
        <v>46</v>
      </c>
      <c r="B49" s="6">
        <f t="shared" si="2"/>
        <v>211600</v>
      </c>
      <c r="C49" s="6">
        <f t="shared" si="1"/>
        <v>9100</v>
      </c>
    </row>
    <row r="50" spans="1:3" x14ac:dyDescent="0.25">
      <c r="A50">
        <v>47</v>
      </c>
      <c r="B50" s="6">
        <f t="shared" si="2"/>
        <v>220900</v>
      </c>
      <c r="C50" s="6">
        <f t="shared" si="1"/>
        <v>9300</v>
      </c>
    </row>
    <row r="51" spans="1:3" x14ac:dyDescent="0.25">
      <c r="A51">
        <v>48</v>
      </c>
      <c r="B51" s="6">
        <f t="shared" si="2"/>
        <v>230400</v>
      </c>
      <c r="C51" s="6">
        <f t="shared" si="1"/>
        <v>9500</v>
      </c>
    </row>
    <row r="52" spans="1:3" x14ac:dyDescent="0.25">
      <c r="A52">
        <v>49</v>
      </c>
      <c r="B52" s="6">
        <f t="shared" si="2"/>
        <v>240100</v>
      </c>
      <c r="C52" s="6">
        <f t="shared" si="1"/>
        <v>9700</v>
      </c>
    </row>
    <row r="53" spans="1:3" x14ac:dyDescent="0.25">
      <c r="A53">
        <v>50</v>
      </c>
      <c r="B53" s="6">
        <f t="shared" si="2"/>
        <v>250000</v>
      </c>
      <c r="C53" s="6">
        <f t="shared" si="1"/>
        <v>9900</v>
      </c>
    </row>
    <row r="54" spans="1:3" x14ac:dyDescent="0.25">
      <c r="A54">
        <v>51</v>
      </c>
      <c r="B54" s="6">
        <f t="shared" si="2"/>
        <v>260100</v>
      </c>
      <c r="C54" s="6">
        <f t="shared" si="1"/>
        <v>10100</v>
      </c>
    </row>
    <row r="55" spans="1:3" x14ac:dyDescent="0.25">
      <c r="A55">
        <v>52</v>
      </c>
      <c r="B55" s="6">
        <f t="shared" si="2"/>
        <v>270400</v>
      </c>
      <c r="C55" s="6">
        <f t="shared" si="1"/>
        <v>10300</v>
      </c>
    </row>
    <row r="56" spans="1:3" x14ac:dyDescent="0.25">
      <c r="A56">
        <v>53</v>
      </c>
      <c r="B56" s="6">
        <f t="shared" si="2"/>
        <v>280900</v>
      </c>
      <c r="C56" s="6">
        <f t="shared" si="1"/>
        <v>10500</v>
      </c>
    </row>
    <row r="57" spans="1:3" x14ac:dyDescent="0.25">
      <c r="A57">
        <v>54</v>
      </c>
      <c r="B57" s="6">
        <f t="shared" si="2"/>
        <v>291600</v>
      </c>
      <c r="C57" s="6">
        <f t="shared" si="1"/>
        <v>10700</v>
      </c>
    </row>
    <row r="58" spans="1:3" x14ac:dyDescent="0.25">
      <c r="A58">
        <v>55</v>
      </c>
      <c r="B58" s="6">
        <f t="shared" si="2"/>
        <v>302500</v>
      </c>
      <c r="C58" s="6">
        <f t="shared" si="1"/>
        <v>10900</v>
      </c>
    </row>
    <row r="59" spans="1:3" x14ac:dyDescent="0.25">
      <c r="A59">
        <v>56</v>
      </c>
      <c r="B59" s="6">
        <f t="shared" si="2"/>
        <v>313600</v>
      </c>
      <c r="C59" s="6">
        <f t="shared" si="1"/>
        <v>11100</v>
      </c>
    </row>
    <row r="60" spans="1:3" x14ac:dyDescent="0.25">
      <c r="A60">
        <v>57</v>
      </c>
      <c r="B60" s="6">
        <f t="shared" si="2"/>
        <v>324900</v>
      </c>
      <c r="C60" s="6">
        <f t="shared" si="1"/>
        <v>11300</v>
      </c>
    </row>
    <row r="61" spans="1:3" x14ac:dyDescent="0.25">
      <c r="A61">
        <v>58</v>
      </c>
      <c r="B61" s="6">
        <f t="shared" si="2"/>
        <v>336400</v>
      </c>
      <c r="C61" s="6">
        <f t="shared" si="1"/>
        <v>11500</v>
      </c>
    </row>
    <row r="62" spans="1:3" x14ac:dyDescent="0.25">
      <c r="A62">
        <v>59</v>
      </c>
      <c r="B62" s="6">
        <f t="shared" si="2"/>
        <v>348100</v>
      </c>
      <c r="C62" s="6">
        <f t="shared" si="1"/>
        <v>11700</v>
      </c>
    </row>
    <row r="63" spans="1:3" x14ac:dyDescent="0.25">
      <c r="A63">
        <v>60</v>
      </c>
      <c r="B63" s="6">
        <f t="shared" si="2"/>
        <v>360000</v>
      </c>
      <c r="C63" s="6">
        <f t="shared" si="1"/>
        <v>11900</v>
      </c>
    </row>
    <row r="64" spans="1:3" x14ac:dyDescent="0.25">
      <c r="A64">
        <v>61</v>
      </c>
      <c r="B64" s="6">
        <f t="shared" si="2"/>
        <v>372100</v>
      </c>
      <c r="C64" s="6">
        <f t="shared" si="1"/>
        <v>12100</v>
      </c>
    </row>
    <row r="65" spans="1:3" x14ac:dyDescent="0.25">
      <c r="A65">
        <v>62</v>
      </c>
      <c r="B65" s="6">
        <f t="shared" si="2"/>
        <v>384400</v>
      </c>
      <c r="C65" s="6">
        <f t="shared" si="1"/>
        <v>12300</v>
      </c>
    </row>
    <row r="66" spans="1:3" x14ac:dyDescent="0.25">
      <c r="A66">
        <v>63</v>
      </c>
      <c r="B66" s="6">
        <f t="shared" si="2"/>
        <v>396900</v>
      </c>
      <c r="C66" s="6">
        <f t="shared" si="1"/>
        <v>12500</v>
      </c>
    </row>
    <row r="67" spans="1:3" x14ac:dyDescent="0.25">
      <c r="A67">
        <v>64</v>
      </c>
      <c r="B67" s="6">
        <f t="shared" si="2"/>
        <v>409600</v>
      </c>
      <c r="C67" s="6">
        <f t="shared" si="1"/>
        <v>12700</v>
      </c>
    </row>
    <row r="68" spans="1:3" x14ac:dyDescent="0.25">
      <c r="A68">
        <v>65</v>
      </c>
      <c r="B68" s="6">
        <f t="shared" si="2"/>
        <v>422500</v>
      </c>
      <c r="C68" s="6">
        <f t="shared" si="1"/>
        <v>12900</v>
      </c>
    </row>
    <row r="69" spans="1:3" x14ac:dyDescent="0.25">
      <c r="A69">
        <v>66</v>
      </c>
      <c r="B69" s="6">
        <f t="shared" si="2"/>
        <v>435600</v>
      </c>
      <c r="C69" s="6">
        <f t="shared" si="1"/>
        <v>13100</v>
      </c>
    </row>
    <row r="70" spans="1:3" x14ac:dyDescent="0.25">
      <c r="A70">
        <v>67</v>
      </c>
      <c r="B70" s="6">
        <f t="shared" si="2"/>
        <v>448900</v>
      </c>
      <c r="C70" s="6">
        <f t="shared" ref="C70:C133" si="3">B70-B69</f>
        <v>13300</v>
      </c>
    </row>
    <row r="71" spans="1:3" x14ac:dyDescent="0.25">
      <c r="A71">
        <v>68</v>
      </c>
      <c r="B71" s="6">
        <f t="shared" si="2"/>
        <v>462400</v>
      </c>
      <c r="C71" s="6">
        <f t="shared" si="3"/>
        <v>13500</v>
      </c>
    </row>
    <row r="72" spans="1:3" x14ac:dyDescent="0.25">
      <c r="A72">
        <v>69</v>
      </c>
      <c r="B72" s="6">
        <f t="shared" si="2"/>
        <v>476100</v>
      </c>
      <c r="C72" s="6">
        <f t="shared" si="3"/>
        <v>13700</v>
      </c>
    </row>
    <row r="73" spans="1:3" x14ac:dyDescent="0.25">
      <c r="A73">
        <v>70</v>
      </c>
      <c r="B73" s="6">
        <f t="shared" si="2"/>
        <v>490000</v>
      </c>
      <c r="C73" s="6">
        <f t="shared" si="3"/>
        <v>13900</v>
      </c>
    </row>
    <row r="74" spans="1:3" x14ac:dyDescent="0.25">
      <c r="A74">
        <v>71</v>
      </c>
      <c r="B74" s="6">
        <f t="shared" si="2"/>
        <v>504100</v>
      </c>
      <c r="C74" s="6">
        <f t="shared" si="3"/>
        <v>14100</v>
      </c>
    </row>
    <row r="75" spans="1:3" x14ac:dyDescent="0.25">
      <c r="A75">
        <v>72</v>
      </c>
      <c r="B75" s="6">
        <f t="shared" si="2"/>
        <v>518400</v>
      </c>
      <c r="C75" s="6">
        <f t="shared" si="3"/>
        <v>14300</v>
      </c>
    </row>
    <row r="76" spans="1:3" x14ac:dyDescent="0.25">
      <c r="A76">
        <v>73</v>
      </c>
      <c r="B76" s="6">
        <f t="shared" si="2"/>
        <v>532900</v>
      </c>
      <c r="C76" s="6">
        <f t="shared" si="3"/>
        <v>14500</v>
      </c>
    </row>
    <row r="77" spans="1:3" x14ac:dyDescent="0.25">
      <c r="A77">
        <v>74</v>
      </c>
      <c r="B77" s="6">
        <f t="shared" si="2"/>
        <v>547600</v>
      </c>
      <c r="C77" s="6">
        <f t="shared" si="3"/>
        <v>14700</v>
      </c>
    </row>
    <row r="78" spans="1:3" x14ac:dyDescent="0.25">
      <c r="A78">
        <v>75</v>
      </c>
      <c r="B78" s="6">
        <f t="shared" si="2"/>
        <v>562500</v>
      </c>
      <c r="C78" s="6">
        <f t="shared" si="3"/>
        <v>14900</v>
      </c>
    </row>
    <row r="79" spans="1:3" x14ac:dyDescent="0.25">
      <c r="A79">
        <v>76</v>
      </c>
      <c r="B79" s="6">
        <f t="shared" si="2"/>
        <v>577600</v>
      </c>
      <c r="C79" s="6">
        <f t="shared" si="3"/>
        <v>15100</v>
      </c>
    </row>
    <row r="80" spans="1:3" x14ac:dyDescent="0.25">
      <c r="A80">
        <v>77</v>
      </c>
      <c r="B80" s="6">
        <f t="shared" si="2"/>
        <v>592900</v>
      </c>
      <c r="C80" s="6">
        <f t="shared" si="3"/>
        <v>15300</v>
      </c>
    </row>
    <row r="81" spans="1:3" x14ac:dyDescent="0.25">
      <c r="A81">
        <v>78</v>
      </c>
      <c r="B81" s="6">
        <f t="shared" si="2"/>
        <v>608400</v>
      </c>
      <c r="C81" s="6">
        <f t="shared" si="3"/>
        <v>15500</v>
      </c>
    </row>
    <row r="82" spans="1:3" x14ac:dyDescent="0.25">
      <c r="A82">
        <v>79</v>
      </c>
      <c r="B82" s="6">
        <f t="shared" si="2"/>
        <v>624100</v>
      </c>
      <c r="C82" s="6">
        <f t="shared" si="3"/>
        <v>15700</v>
      </c>
    </row>
    <row r="83" spans="1:3" x14ac:dyDescent="0.25">
      <c r="A83">
        <v>80</v>
      </c>
      <c r="B83" s="6">
        <f t="shared" si="2"/>
        <v>640000</v>
      </c>
      <c r="C83" s="6">
        <f t="shared" si="3"/>
        <v>15900</v>
      </c>
    </row>
    <row r="84" spans="1:3" x14ac:dyDescent="0.25">
      <c r="A84">
        <v>81</v>
      </c>
      <c r="B84" s="6">
        <f t="shared" si="2"/>
        <v>656100</v>
      </c>
      <c r="C84" s="6">
        <f t="shared" si="3"/>
        <v>16100</v>
      </c>
    </row>
    <row r="85" spans="1:3" x14ac:dyDescent="0.25">
      <c r="A85">
        <v>82</v>
      </c>
      <c r="B85" s="6">
        <f t="shared" si="2"/>
        <v>672400</v>
      </c>
      <c r="C85" s="6">
        <f t="shared" si="3"/>
        <v>16300</v>
      </c>
    </row>
    <row r="86" spans="1:3" x14ac:dyDescent="0.25">
      <c r="A86">
        <v>83</v>
      </c>
      <c r="B86" s="6">
        <f t="shared" si="2"/>
        <v>688900</v>
      </c>
      <c r="C86" s="6">
        <f t="shared" si="3"/>
        <v>16500</v>
      </c>
    </row>
    <row r="87" spans="1:3" x14ac:dyDescent="0.25">
      <c r="A87">
        <v>84</v>
      </c>
      <c r="B87" s="6">
        <f t="shared" si="2"/>
        <v>705600</v>
      </c>
      <c r="C87" s="6">
        <f t="shared" si="3"/>
        <v>16700</v>
      </c>
    </row>
    <row r="88" spans="1:3" x14ac:dyDescent="0.25">
      <c r="A88">
        <v>85</v>
      </c>
      <c r="B88" s="6">
        <f t="shared" si="2"/>
        <v>722500</v>
      </c>
      <c r="C88" s="6">
        <f t="shared" si="3"/>
        <v>16900</v>
      </c>
    </row>
    <row r="89" spans="1:3" x14ac:dyDescent="0.25">
      <c r="A89">
        <v>86</v>
      </c>
      <c r="B89" s="6">
        <f t="shared" si="2"/>
        <v>739600</v>
      </c>
      <c r="C89" s="6">
        <f t="shared" si="3"/>
        <v>17100</v>
      </c>
    </row>
    <row r="90" spans="1:3" x14ac:dyDescent="0.25">
      <c r="A90">
        <v>87</v>
      </c>
      <c r="B90" s="6">
        <f t="shared" si="2"/>
        <v>756900</v>
      </c>
      <c r="C90" s="6">
        <f t="shared" si="3"/>
        <v>17300</v>
      </c>
    </row>
    <row r="91" spans="1:3" x14ac:dyDescent="0.25">
      <c r="A91">
        <v>88</v>
      </c>
      <c r="B91" s="6">
        <f t="shared" si="2"/>
        <v>774400</v>
      </c>
      <c r="C91" s="6">
        <f t="shared" si="3"/>
        <v>17500</v>
      </c>
    </row>
    <row r="92" spans="1:3" x14ac:dyDescent="0.25">
      <c r="A92">
        <v>89</v>
      </c>
      <c r="B92" s="6">
        <f t="shared" ref="B92:B155" si="4">(A92*(A92/4))*400</f>
        <v>792100</v>
      </c>
      <c r="C92" s="6">
        <f t="shared" si="3"/>
        <v>17700</v>
      </c>
    </row>
    <row r="93" spans="1:3" x14ac:dyDescent="0.25">
      <c r="A93">
        <v>90</v>
      </c>
      <c r="B93" s="6">
        <f t="shared" si="4"/>
        <v>810000</v>
      </c>
      <c r="C93" s="6">
        <f t="shared" si="3"/>
        <v>17900</v>
      </c>
    </row>
    <row r="94" spans="1:3" x14ac:dyDescent="0.25">
      <c r="A94">
        <v>91</v>
      </c>
      <c r="B94" s="6">
        <f t="shared" si="4"/>
        <v>828100</v>
      </c>
      <c r="C94" s="6">
        <f t="shared" si="3"/>
        <v>18100</v>
      </c>
    </row>
    <row r="95" spans="1:3" x14ac:dyDescent="0.25">
      <c r="A95">
        <v>92</v>
      </c>
      <c r="B95" s="6">
        <f t="shared" si="4"/>
        <v>846400</v>
      </c>
      <c r="C95" s="6">
        <f t="shared" si="3"/>
        <v>18300</v>
      </c>
    </row>
    <row r="96" spans="1:3" x14ac:dyDescent="0.25">
      <c r="A96">
        <v>93</v>
      </c>
      <c r="B96" s="6">
        <f t="shared" si="4"/>
        <v>864900</v>
      </c>
      <c r="C96" s="6">
        <f t="shared" si="3"/>
        <v>18500</v>
      </c>
    </row>
    <row r="97" spans="1:3" x14ac:dyDescent="0.25">
      <c r="A97">
        <v>94</v>
      </c>
      <c r="B97" s="6">
        <f t="shared" si="4"/>
        <v>883600</v>
      </c>
      <c r="C97" s="6">
        <f t="shared" si="3"/>
        <v>18700</v>
      </c>
    </row>
    <row r="98" spans="1:3" x14ac:dyDescent="0.25">
      <c r="A98">
        <v>95</v>
      </c>
      <c r="B98" s="6">
        <f t="shared" si="4"/>
        <v>902500</v>
      </c>
      <c r="C98" s="6">
        <f t="shared" si="3"/>
        <v>18900</v>
      </c>
    </row>
    <row r="99" spans="1:3" x14ac:dyDescent="0.25">
      <c r="A99">
        <v>96</v>
      </c>
      <c r="B99" s="6">
        <f t="shared" si="4"/>
        <v>921600</v>
      </c>
      <c r="C99" s="6">
        <f t="shared" si="3"/>
        <v>19100</v>
      </c>
    </row>
    <row r="100" spans="1:3" x14ac:dyDescent="0.25">
      <c r="A100">
        <v>97</v>
      </c>
      <c r="B100" s="6">
        <f t="shared" si="4"/>
        <v>940900</v>
      </c>
      <c r="C100" s="6">
        <f t="shared" si="3"/>
        <v>19300</v>
      </c>
    </row>
    <row r="101" spans="1:3" x14ac:dyDescent="0.25">
      <c r="A101">
        <v>98</v>
      </c>
      <c r="B101" s="6">
        <f t="shared" si="4"/>
        <v>960400</v>
      </c>
      <c r="C101" s="6">
        <f t="shared" si="3"/>
        <v>19500</v>
      </c>
    </row>
    <row r="102" spans="1:3" x14ac:dyDescent="0.25">
      <c r="A102">
        <v>99</v>
      </c>
      <c r="B102" s="6">
        <f t="shared" si="4"/>
        <v>980100</v>
      </c>
      <c r="C102" s="6">
        <f t="shared" si="3"/>
        <v>19700</v>
      </c>
    </row>
    <row r="103" spans="1:3" x14ac:dyDescent="0.25">
      <c r="A103">
        <v>100</v>
      </c>
      <c r="B103" s="6">
        <f t="shared" si="4"/>
        <v>1000000</v>
      </c>
      <c r="C103" s="6">
        <f t="shared" si="3"/>
        <v>19900</v>
      </c>
    </row>
    <row r="104" spans="1:3" x14ac:dyDescent="0.25">
      <c r="A104">
        <v>101</v>
      </c>
      <c r="B104" s="6">
        <f t="shared" si="4"/>
        <v>1020100</v>
      </c>
      <c r="C104" s="6">
        <f t="shared" si="3"/>
        <v>20100</v>
      </c>
    </row>
    <row r="105" spans="1:3" x14ac:dyDescent="0.25">
      <c r="A105">
        <v>102</v>
      </c>
      <c r="B105" s="6">
        <f t="shared" si="4"/>
        <v>1040400</v>
      </c>
      <c r="C105" s="6">
        <f t="shared" si="3"/>
        <v>20300</v>
      </c>
    </row>
    <row r="106" spans="1:3" x14ac:dyDescent="0.25">
      <c r="A106">
        <v>103</v>
      </c>
      <c r="B106" s="6">
        <f t="shared" si="4"/>
        <v>1060900</v>
      </c>
      <c r="C106" s="6">
        <f t="shared" si="3"/>
        <v>20500</v>
      </c>
    </row>
    <row r="107" spans="1:3" x14ac:dyDescent="0.25">
      <c r="A107">
        <v>104</v>
      </c>
      <c r="B107" s="6">
        <f t="shared" si="4"/>
        <v>1081600</v>
      </c>
      <c r="C107" s="6">
        <f t="shared" si="3"/>
        <v>20700</v>
      </c>
    </row>
    <row r="108" spans="1:3" x14ac:dyDescent="0.25">
      <c r="A108">
        <v>105</v>
      </c>
      <c r="B108" s="6">
        <f t="shared" si="4"/>
        <v>1102500</v>
      </c>
      <c r="C108" s="6">
        <f t="shared" si="3"/>
        <v>20900</v>
      </c>
    </row>
    <row r="109" spans="1:3" x14ac:dyDescent="0.25">
      <c r="A109">
        <v>106</v>
      </c>
      <c r="B109" s="6">
        <f t="shared" si="4"/>
        <v>1123600</v>
      </c>
      <c r="C109" s="6">
        <f t="shared" si="3"/>
        <v>21100</v>
      </c>
    </row>
    <row r="110" spans="1:3" x14ac:dyDescent="0.25">
      <c r="A110">
        <v>107</v>
      </c>
      <c r="B110" s="6">
        <f t="shared" si="4"/>
        <v>1144900</v>
      </c>
      <c r="C110" s="6">
        <f t="shared" si="3"/>
        <v>21300</v>
      </c>
    </row>
    <row r="111" spans="1:3" x14ac:dyDescent="0.25">
      <c r="A111">
        <v>108</v>
      </c>
      <c r="B111" s="6">
        <f t="shared" si="4"/>
        <v>1166400</v>
      </c>
      <c r="C111" s="6">
        <f t="shared" si="3"/>
        <v>21500</v>
      </c>
    </row>
    <row r="112" spans="1:3" x14ac:dyDescent="0.25">
      <c r="A112">
        <v>109</v>
      </c>
      <c r="B112" s="6">
        <f t="shared" si="4"/>
        <v>1188100</v>
      </c>
      <c r="C112" s="6">
        <f t="shared" si="3"/>
        <v>21700</v>
      </c>
    </row>
    <row r="113" spans="1:3" x14ac:dyDescent="0.25">
      <c r="A113">
        <v>110</v>
      </c>
      <c r="B113" s="6">
        <f t="shared" si="4"/>
        <v>1210000</v>
      </c>
      <c r="C113" s="6">
        <f t="shared" si="3"/>
        <v>21900</v>
      </c>
    </row>
    <row r="114" spans="1:3" x14ac:dyDescent="0.25">
      <c r="A114">
        <v>111</v>
      </c>
      <c r="B114" s="6">
        <f t="shared" si="4"/>
        <v>1232100</v>
      </c>
      <c r="C114" s="6">
        <f t="shared" si="3"/>
        <v>22100</v>
      </c>
    </row>
    <row r="115" spans="1:3" x14ac:dyDescent="0.25">
      <c r="A115">
        <v>112</v>
      </c>
      <c r="B115" s="6">
        <f t="shared" si="4"/>
        <v>1254400</v>
      </c>
      <c r="C115" s="6">
        <f t="shared" si="3"/>
        <v>22300</v>
      </c>
    </row>
    <row r="116" spans="1:3" x14ac:dyDescent="0.25">
      <c r="A116">
        <v>113</v>
      </c>
      <c r="B116" s="6">
        <f t="shared" si="4"/>
        <v>1276900</v>
      </c>
      <c r="C116" s="6">
        <f t="shared" si="3"/>
        <v>22500</v>
      </c>
    </row>
    <row r="117" spans="1:3" x14ac:dyDescent="0.25">
      <c r="A117">
        <v>114</v>
      </c>
      <c r="B117" s="6">
        <f t="shared" si="4"/>
        <v>1299600</v>
      </c>
      <c r="C117" s="6">
        <f t="shared" si="3"/>
        <v>22700</v>
      </c>
    </row>
    <row r="118" spans="1:3" x14ac:dyDescent="0.25">
      <c r="A118">
        <v>115</v>
      </c>
      <c r="B118" s="6">
        <f t="shared" si="4"/>
        <v>1322500</v>
      </c>
      <c r="C118" s="6">
        <f t="shared" si="3"/>
        <v>22900</v>
      </c>
    </row>
    <row r="119" spans="1:3" x14ac:dyDescent="0.25">
      <c r="A119">
        <v>116</v>
      </c>
      <c r="B119" s="6">
        <f t="shared" si="4"/>
        <v>1345600</v>
      </c>
      <c r="C119" s="6">
        <f t="shared" si="3"/>
        <v>23100</v>
      </c>
    </row>
    <row r="120" spans="1:3" x14ac:dyDescent="0.25">
      <c r="A120">
        <v>117</v>
      </c>
      <c r="B120" s="6">
        <f t="shared" si="4"/>
        <v>1368900</v>
      </c>
      <c r="C120" s="6">
        <f t="shared" si="3"/>
        <v>23300</v>
      </c>
    </row>
    <row r="121" spans="1:3" x14ac:dyDescent="0.25">
      <c r="A121">
        <v>118</v>
      </c>
      <c r="B121" s="6">
        <f t="shared" si="4"/>
        <v>1392400</v>
      </c>
      <c r="C121" s="6">
        <f t="shared" si="3"/>
        <v>23500</v>
      </c>
    </row>
    <row r="122" spans="1:3" x14ac:dyDescent="0.25">
      <c r="A122">
        <v>119</v>
      </c>
      <c r="B122" s="6">
        <f t="shared" si="4"/>
        <v>1416100</v>
      </c>
      <c r="C122" s="6">
        <f t="shared" si="3"/>
        <v>23700</v>
      </c>
    </row>
    <row r="123" spans="1:3" x14ac:dyDescent="0.25">
      <c r="A123">
        <v>120</v>
      </c>
      <c r="B123" s="6">
        <f t="shared" si="4"/>
        <v>1440000</v>
      </c>
      <c r="C123" s="6">
        <f t="shared" si="3"/>
        <v>23900</v>
      </c>
    </row>
    <row r="124" spans="1:3" x14ac:dyDescent="0.25">
      <c r="A124">
        <v>121</v>
      </c>
      <c r="B124" s="6">
        <f t="shared" si="4"/>
        <v>1464100</v>
      </c>
      <c r="C124" s="6">
        <f t="shared" si="3"/>
        <v>24100</v>
      </c>
    </row>
    <row r="125" spans="1:3" x14ac:dyDescent="0.25">
      <c r="A125">
        <v>122</v>
      </c>
      <c r="B125" s="6">
        <f t="shared" si="4"/>
        <v>1488400</v>
      </c>
      <c r="C125" s="6">
        <f t="shared" si="3"/>
        <v>24300</v>
      </c>
    </row>
    <row r="126" spans="1:3" x14ac:dyDescent="0.25">
      <c r="A126">
        <v>123</v>
      </c>
      <c r="B126" s="6">
        <f t="shared" si="4"/>
        <v>1512900</v>
      </c>
      <c r="C126" s="6">
        <f t="shared" si="3"/>
        <v>24500</v>
      </c>
    </row>
    <row r="127" spans="1:3" x14ac:dyDescent="0.25">
      <c r="A127">
        <v>124</v>
      </c>
      <c r="B127" s="6">
        <f t="shared" si="4"/>
        <v>1537600</v>
      </c>
      <c r="C127" s="6">
        <f t="shared" si="3"/>
        <v>24700</v>
      </c>
    </row>
    <row r="128" spans="1:3" x14ac:dyDescent="0.25">
      <c r="A128">
        <v>125</v>
      </c>
      <c r="B128" s="6">
        <f t="shared" si="4"/>
        <v>1562500</v>
      </c>
      <c r="C128" s="6">
        <f t="shared" si="3"/>
        <v>24900</v>
      </c>
    </row>
    <row r="129" spans="1:3" x14ac:dyDescent="0.25">
      <c r="A129">
        <v>126</v>
      </c>
      <c r="B129" s="6">
        <f t="shared" si="4"/>
        <v>1587600</v>
      </c>
      <c r="C129" s="6">
        <f t="shared" si="3"/>
        <v>25100</v>
      </c>
    </row>
    <row r="130" spans="1:3" x14ac:dyDescent="0.25">
      <c r="A130">
        <v>127</v>
      </c>
      <c r="B130" s="6">
        <f t="shared" si="4"/>
        <v>1612900</v>
      </c>
      <c r="C130" s="6">
        <f t="shared" si="3"/>
        <v>25300</v>
      </c>
    </row>
    <row r="131" spans="1:3" x14ac:dyDescent="0.25">
      <c r="A131">
        <v>128</v>
      </c>
      <c r="B131" s="6">
        <f t="shared" si="4"/>
        <v>1638400</v>
      </c>
      <c r="C131" s="6">
        <f t="shared" si="3"/>
        <v>25500</v>
      </c>
    </row>
    <row r="132" spans="1:3" x14ac:dyDescent="0.25">
      <c r="A132">
        <v>129</v>
      </c>
      <c r="B132" s="6">
        <f t="shared" si="4"/>
        <v>1664100</v>
      </c>
      <c r="C132" s="6">
        <f t="shared" si="3"/>
        <v>25700</v>
      </c>
    </row>
    <row r="133" spans="1:3" x14ac:dyDescent="0.25">
      <c r="A133">
        <v>130</v>
      </c>
      <c r="B133" s="6">
        <f t="shared" si="4"/>
        <v>1690000</v>
      </c>
      <c r="C133" s="6">
        <f t="shared" si="3"/>
        <v>25900</v>
      </c>
    </row>
    <row r="134" spans="1:3" x14ac:dyDescent="0.25">
      <c r="A134">
        <v>131</v>
      </c>
      <c r="B134" s="6">
        <f t="shared" si="4"/>
        <v>1716100</v>
      </c>
      <c r="C134" s="6">
        <f t="shared" ref="C134:C197" si="5">B134-B133</f>
        <v>26100</v>
      </c>
    </row>
    <row r="135" spans="1:3" x14ac:dyDescent="0.25">
      <c r="A135">
        <v>132</v>
      </c>
      <c r="B135" s="6">
        <f t="shared" si="4"/>
        <v>1742400</v>
      </c>
      <c r="C135" s="6">
        <f t="shared" si="5"/>
        <v>26300</v>
      </c>
    </row>
    <row r="136" spans="1:3" x14ac:dyDescent="0.25">
      <c r="A136">
        <v>133</v>
      </c>
      <c r="B136" s="6">
        <f t="shared" si="4"/>
        <v>1768900</v>
      </c>
      <c r="C136" s="6">
        <f t="shared" si="5"/>
        <v>26500</v>
      </c>
    </row>
    <row r="137" spans="1:3" x14ac:dyDescent="0.25">
      <c r="A137">
        <v>134</v>
      </c>
      <c r="B137" s="6">
        <f t="shared" si="4"/>
        <v>1795600</v>
      </c>
      <c r="C137" s="6">
        <f t="shared" si="5"/>
        <v>26700</v>
      </c>
    </row>
    <row r="138" spans="1:3" x14ac:dyDescent="0.25">
      <c r="A138">
        <v>135</v>
      </c>
      <c r="B138" s="6">
        <f t="shared" si="4"/>
        <v>1822500</v>
      </c>
      <c r="C138" s="6">
        <f t="shared" si="5"/>
        <v>26900</v>
      </c>
    </row>
    <row r="139" spans="1:3" x14ac:dyDescent="0.25">
      <c r="A139">
        <v>136</v>
      </c>
      <c r="B139" s="6">
        <f t="shared" si="4"/>
        <v>1849600</v>
      </c>
      <c r="C139" s="6">
        <f t="shared" si="5"/>
        <v>27100</v>
      </c>
    </row>
    <row r="140" spans="1:3" x14ac:dyDescent="0.25">
      <c r="A140">
        <v>137</v>
      </c>
      <c r="B140" s="6">
        <f t="shared" si="4"/>
        <v>1876900</v>
      </c>
      <c r="C140" s="6">
        <f t="shared" si="5"/>
        <v>27300</v>
      </c>
    </row>
    <row r="141" spans="1:3" x14ac:dyDescent="0.25">
      <c r="A141">
        <v>138</v>
      </c>
      <c r="B141" s="6">
        <f t="shared" si="4"/>
        <v>1904400</v>
      </c>
      <c r="C141" s="6">
        <f t="shared" si="5"/>
        <v>27500</v>
      </c>
    </row>
    <row r="142" spans="1:3" x14ac:dyDescent="0.25">
      <c r="A142">
        <v>139</v>
      </c>
      <c r="B142" s="6">
        <f t="shared" si="4"/>
        <v>1932100</v>
      </c>
      <c r="C142" s="6">
        <f t="shared" si="5"/>
        <v>27700</v>
      </c>
    </row>
    <row r="143" spans="1:3" x14ac:dyDescent="0.25">
      <c r="A143">
        <v>140</v>
      </c>
      <c r="B143" s="6">
        <f t="shared" si="4"/>
        <v>1960000</v>
      </c>
      <c r="C143" s="6">
        <f t="shared" si="5"/>
        <v>27900</v>
      </c>
    </row>
    <row r="144" spans="1:3" x14ac:dyDescent="0.25">
      <c r="A144">
        <v>141</v>
      </c>
      <c r="B144" s="6">
        <f t="shared" si="4"/>
        <v>1988100</v>
      </c>
      <c r="C144" s="6">
        <f t="shared" si="5"/>
        <v>28100</v>
      </c>
    </row>
    <row r="145" spans="1:3" x14ac:dyDescent="0.25">
      <c r="A145">
        <v>142</v>
      </c>
      <c r="B145" s="6">
        <f t="shared" si="4"/>
        <v>2016400</v>
      </c>
      <c r="C145" s="6">
        <f t="shared" si="5"/>
        <v>28300</v>
      </c>
    </row>
    <row r="146" spans="1:3" x14ac:dyDescent="0.25">
      <c r="A146">
        <v>143</v>
      </c>
      <c r="B146" s="6">
        <f t="shared" si="4"/>
        <v>2044900</v>
      </c>
      <c r="C146" s="6">
        <f t="shared" si="5"/>
        <v>28500</v>
      </c>
    </row>
    <row r="147" spans="1:3" x14ac:dyDescent="0.25">
      <c r="A147">
        <v>144</v>
      </c>
      <c r="B147" s="6">
        <f t="shared" si="4"/>
        <v>2073600</v>
      </c>
      <c r="C147" s="6">
        <f t="shared" si="5"/>
        <v>28700</v>
      </c>
    </row>
    <row r="148" spans="1:3" x14ac:dyDescent="0.25">
      <c r="A148">
        <v>145</v>
      </c>
      <c r="B148" s="6">
        <f t="shared" si="4"/>
        <v>2102500</v>
      </c>
      <c r="C148" s="6">
        <f t="shared" si="5"/>
        <v>28900</v>
      </c>
    </row>
    <row r="149" spans="1:3" x14ac:dyDescent="0.25">
      <c r="A149">
        <v>146</v>
      </c>
      <c r="B149" s="6">
        <f t="shared" si="4"/>
        <v>2131600</v>
      </c>
      <c r="C149" s="6">
        <f t="shared" si="5"/>
        <v>29100</v>
      </c>
    </row>
    <row r="150" spans="1:3" x14ac:dyDescent="0.25">
      <c r="A150">
        <v>147</v>
      </c>
      <c r="B150" s="6">
        <f t="shared" si="4"/>
        <v>2160900</v>
      </c>
      <c r="C150" s="6">
        <f t="shared" si="5"/>
        <v>29300</v>
      </c>
    </row>
    <row r="151" spans="1:3" x14ac:dyDescent="0.25">
      <c r="A151">
        <v>148</v>
      </c>
      <c r="B151" s="6">
        <f t="shared" si="4"/>
        <v>2190400</v>
      </c>
      <c r="C151" s="6">
        <f t="shared" si="5"/>
        <v>29500</v>
      </c>
    </row>
    <row r="152" spans="1:3" x14ac:dyDescent="0.25">
      <c r="A152">
        <v>149</v>
      </c>
      <c r="B152" s="6">
        <f t="shared" si="4"/>
        <v>2220100</v>
      </c>
      <c r="C152" s="6">
        <f t="shared" si="5"/>
        <v>29700</v>
      </c>
    </row>
    <row r="153" spans="1:3" x14ac:dyDescent="0.25">
      <c r="A153">
        <v>150</v>
      </c>
      <c r="B153" s="6">
        <f t="shared" si="4"/>
        <v>2250000</v>
      </c>
      <c r="C153" s="6">
        <f t="shared" si="5"/>
        <v>29900</v>
      </c>
    </row>
    <row r="154" spans="1:3" x14ac:dyDescent="0.25">
      <c r="A154">
        <v>151</v>
      </c>
      <c r="B154" s="6">
        <f t="shared" si="4"/>
        <v>2280100</v>
      </c>
      <c r="C154" s="6">
        <f t="shared" si="5"/>
        <v>30100</v>
      </c>
    </row>
    <row r="155" spans="1:3" x14ac:dyDescent="0.25">
      <c r="A155">
        <v>152</v>
      </c>
      <c r="B155" s="6">
        <f t="shared" si="4"/>
        <v>2310400</v>
      </c>
      <c r="C155" s="6">
        <f t="shared" si="5"/>
        <v>30300</v>
      </c>
    </row>
    <row r="156" spans="1:3" x14ac:dyDescent="0.25">
      <c r="A156">
        <v>153</v>
      </c>
      <c r="B156" s="6">
        <f t="shared" ref="B156:B219" si="6">(A156*(A156/4))*400</f>
        <v>2340900</v>
      </c>
      <c r="C156" s="6">
        <f t="shared" si="5"/>
        <v>30500</v>
      </c>
    </row>
    <row r="157" spans="1:3" x14ac:dyDescent="0.25">
      <c r="A157">
        <v>154</v>
      </c>
      <c r="B157" s="6">
        <f t="shared" si="6"/>
        <v>2371600</v>
      </c>
      <c r="C157" s="6">
        <f t="shared" si="5"/>
        <v>30700</v>
      </c>
    </row>
    <row r="158" spans="1:3" x14ac:dyDescent="0.25">
      <c r="A158">
        <v>155</v>
      </c>
      <c r="B158" s="6">
        <f t="shared" si="6"/>
        <v>2402500</v>
      </c>
      <c r="C158" s="6">
        <f t="shared" si="5"/>
        <v>30900</v>
      </c>
    </row>
    <row r="159" spans="1:3" x14ac:dyDescent="0.25">
      <c r="A159">
        <v>156</v>
      </c>
      <c r="B159" s="6">
        <f t="shared" si="6"/>
        <v>2433600</v>
      </c>
      <c r="C159" s="6">
        <f t="shared" si="5"/>
        <v>31100</v>
      </c>
    </row>
    <row r="160" spans="1:3" x14ac:dyDescent="0.25">
      <c r="A160">
        <v>157</v>
      </c>
      <c r="B160" s="6">
        <f t="shared" si="6"/>
        <v>2464900</v>
      </c>
      <c r="C160" s="6">
        <f t="shared" si="5"/>
        <v>31300</v>
      </c>
    </row>
    <row r="161" spans="1:3" x14ac:dyDescent="0.25">
      <c r="A161">
        <v>158</v>
      </c>
      <c r="B161" s="6">
        <f t="shared" si="6"/>
        <v>2496400</v>
      </c>
      <c r="C161" s="6">
        <f t="shared" si="5"/>
        <v>31500</v>
      </c>
    </row>
    <row r="162" spans="1:3" x14ac:dyDescent="0.25">
      <c r="A162">
        <v>159</v>
      </c>
      <c r="B162" s="6">
        <f t="shared" si="6"/>
        <v>2528100</v>
      </c>
      <c r="C162" s="6">
        <f t="shared" si="5"/>
        <v>31700</v>
      </c>
    </row>
    <row r="163" spans="1:3" x14ac:dyDescent="0.25">
      <c r="A163">
        <v>160</v>
      </c>
      <c r="B163" s="6">
        <f t="shared" si="6"/>
        <v>2560000</v>
      </c>
      <c r="C163" s="6">
        <f t="shared" si="5"/>
        <v>31900</v>
      </c>
    </row>
    <row r="164" spans="1:3" x14ac:dyDescent="0.25">
      <c r="A164">
        <v>161</v>
      </c>
      <c r="B164" s="6">
        <f t="shared" si="6"/>
        <v>2592100</v>
      </c>
      <c r="C164" s="6">
        <f t="shared" si="5"/>
        <v>32100</v>
      </c>
    </row>
    <row r="165" spans="1:3" x14ac:dyDescent="0.25">
      <c r="A165">
        <v>162</v>
      </c>
      <c r="B165" s="6">
        <f t="shared" si="6"/>
        <v>2624400</v>
      </c>
      <c r="C165" s="6">
        <f t="shared" si="5"/>
        <v>32300</v>
      </c>
    </row>
    <row r="166" spans="1:3" x14ac:dyDescent="0.25">
      <c r="A166">
        <v>163</v>
      </c>
      <c r="B166" s="6">
        <f t="shared" si="6"/>
        <v>2656900</v>
      </c>
      <c r="C166" s="6">
        <f t="shared" si="5"/>
        <v>32500</v>
      </c>
    </row>
    <row r="167" spans="1:3" x14ac:dyDescent="0.25">
      <c r="A167">
        <v>164</v>
      </c>
      <c r="B167" s="6">
        <f t="shared" si="6"/>
        <v>2689600</v>
      </c>
      <c r="C167" s="6">
        <f t="shared" si="5"/>
        <v>32700</v>
      </c>
    </row>
    <row r="168" spans="1:3" x14ac:dyDescent="0.25">
      <c r="A168">
        <v>165</v>
      </c>
      <c r="B168" s="6">
        <f t="shared" si="6"/>
        <v>2722500</v>
      </c>
      <c r="C168" s="6">
        <f t="shared" si="5"/>
        <v>32900</v>
      </c>
    </row>
    <row r="169" spans="1:3" x14ac:dyDescent="0.25">
      <c r="A169">
        <v>166</v>
      </c>
      <c r="B169" s="6">
        <f t="shared" si="6"/>
        <v>2755600</v>
      </c>
      <c r="C169" s="6">
        <f t="shared" si="5"/>
        <v>33100</v>
      </c>
    </row>
    <row r="170" spans="1:3" x14ac:dyDescent="0.25">
      <c r="A170">
        <v>167</v>
      </c>
      <c r="B170" s="6">
        <f t="shared" si="6"/>
        <v>2788900</v>
      </c>
      <c r="C170" s="6">
        <f t="shared" si="5"/>
        <v>33300</v>
      </c>
    </row>
    <row r="171" spans="1:3" x14ac:dyDescent="0.25">
      <c r="A171">
        <v>168</v>
      </c>
      <c r="B171" s="6">
        <f t="shared" si="6"/>
        <v>2822400</v>
      </c>
      <c r="C171" s="6">
        <f t="shared" si="5"/>
        <v>33500</v>
      </c>
    </row>
    <row r="172" spans="1:3" x14ac:dyDescent="0.25">
      <c r="A172">
        <v>169</v>
      </c>
      <c r="B172" s="6">
        <f t="shared" si="6"/>
        <v>2856100</v>
      </c>
      <c r="C172" s="6">
        <f t="shared" si="5"/>
        <v>33700</v>
      </c>
    </row>
    <row r="173" spans="1:3" x14ac:dyDescent="0.25">
      <c r="A173">
        <v>170</v>
      </c>
      <c r="B173" s="6">
        <f t="shared" si="6"/>
        <v>2890000</v>
      </c>
      <c r="C173" s="6">
        <f t="shared" si="5"/>
        <v>33900</v>
      </c>
    </row>
    <row r="174" spans="1:3" x14ac:dyDescent="0.25">
      <c r="A174">
        <v>171</v>
      </c>
      <c r="B174" s="6">
        <f t="shared" si="6"/>
        <v>2924100</v>
      </c>
      <c r="C174" s="6">
        <f t="shared" si="5"/>
        <v>34100</v>
      </c>
    </row>
    <row r="175" spans="1:3" x14ac:dyDescent="0.25">
      <c r="A175">
        <v>172</v>
      </c>
      <c r="B175" s="6">
        <f t="shared" si="6"/>
        <v>2958400</v>
      </c>
      <c r="C175" s="6">
        <f t="shared" si="5"/>
        <v>34300</v>
      </c>
    </row>
    <row r="176" spans="1:3" x14ac:dyDescent="0.25">
      <c r="A176">
        <v>173</v>
      </c>
      <c r="B176" s="6">
        <f t="shared" si="6"/>
        <v>2992900</v>
      </c>
      <c r="C176" s="6">
        <f t="shared" si="5"/>
        <v>34500</v>
      </c>
    </row>
    <row r="177" spans="1:3" x14ac:dyDescent="0.25">
      <c r="A177">
        <v>174</v>
      </c>
      <c r="B177" s="6">
        <f t="shared" si="6"/>
        <v>3027600</v>
      </c>
      <c r="C177" s="6">
        <f t="shared" si="5"/>
        <v>34700</v>
      </c>
    </row>
    <row r="178" spans="1:3" x14ac:dyDescent="0.25">
      <c r="A178">
        <v>175</v>
      </c>
      <c r="B178" s="6">
        <f t="shared" si="6"/>
        <v>3062500</v>
      </c>
      <c r="C178" s="6">
        <f t="shared" si="5"/>
        <v>34900</v>
      </c>
    </row>
    <row r="179" spans="1:3" x14ac:dyDescent="0.25">
      <c r="A179">
        <v>176</v>
      </c>
      <c r="B179" s="6">
        <f t="shared" si="6"/>
        <v>3097600</v>
      </c>
      <c r="C179" s="6">
        <f t="shared" si="5"/>
        <v>35100</v>
      </c>
    </row>
    <row r="180" spans="1:3" x14ac:dyDescent="0.25">
      <c r="A180">
        <v>177</v>
      </c>
      <c r="B180" s="6">
        <f t="shared" si="6"/>
        <v>3132900</v>
      </c>
      <c r="C180" s="6">
        <f t="shared" si="5"/>
        <v>35300</v>
      </c>
    </row>
    <row r="181" spans="1:3" x14ac:dyDescent="0.25">
      <c r="A181">
        <v>178</v>
      </c>
      <c r="B181" s="6">
        <f t="shared" si="6"/>
        <v>3168400</v>
      </c>
      <c r="C181" s="6">
        <f t="shared" si="5"/>
        <v>35500</v>
      </c>
    </row>
    <row r="182" spans="1:3" x14ac:dyDescent="0.25">
      <c r="A182">
        <v>179</v>
      </c>
      <c r="B182" s="6">
        <f t="shared" si="6"/>
        <v>3204100</v>
      </c>
      <c r="C182" s="6">
        <f t="shared" si="5"/>
        <v>35700</v>
      </c>
    </row>
    <row r="183" spans="1:3" x14ac:dyDescent="0.25">
      <c r="A183">
        <v>180</v>
      </c>
      <c r="B183" s="6">
        <f t="shared" si="6"/>
        <v>3240000</v>
      </c>
      <c r="C183" s="6">
        <f t="shared" si="5"/>
        <v>35900</v>
      </c>
    </row>
    <row r="184" spans="1:3" x14ac:dyDescent="0.25">
      <c r="A184">
        <v>181</v>
      </c>
      <c r="B184" s="6">
        <f t="shared" si="6"/>
        <v>3276100</v>
      </c>
      <c r="C184" s="6">
        <f t="shared" si="5"/>
        <v>36100</v>
      </c>
    </row>
    <row r="185" spans="1:3" x14ac:dyDescent="0.25">
      <c r="A185">
        <v>182</v>
      </c>
      <c r="B185" s="6">
        <f t="shared" si="6"/>
        <v>3312400</v>
      </c>
      <c r="C185" s="6">
        <f t="shared" si="5"/>
        <v>36300</v>
      </c>
    </row>
    <row r="186" spans="1:3" x14ac:dyDescent="0.25">
      <c r="A186">
        <v>183</v>
      </c>
      <c r="B186" s="6">
        <f t="shared" si="6"/>
        <v>3348900</v>
      </c>
      <c r="C186" s="6">
        <f t="shared" si="5"/>
        <v>36500</v>
      </c>
    </row>
    <row r="187" spans="1:3" x14ac:dyDescent="0.25">
      <c r="A187">
        <v>184</v>
      </c>
      <c r="B187" s="6">
        <f t="shared" si="6"/>
        <v>3385600</v>
      </c>
      <c r="C187" s="6">
        <f t="shared" si="5"/>
        <v>36700</v>
      </c>
    </row>
    <row r="188" spans="1:3" x14ac:dyDescent="0.25">
      <c r="A188">
        <v>185</v>
      </c>
      <c r="B188" s="6">
        <f t="shared" si="6"/>
        <v>3422500</v>
      </c>
      <c r="C188" s="6">
        <f t="shared" si="5"/>
        <v>36900</v>
      </c>
    </row>
    <row r="189" spans="1:3" x14ac:dyDescent="0.25">
      <c r="A189">
        <v>186</v>
      </c>
      <c r="B189" s="6">
        <f t="shared" si="6"/>
        <v>3459600</v>
      </c>
      <c r="C189" s="6">
        <f t="shared" si="5"/>
        <v>37100</v>
      </c>
    </row>
    <row r="190" spans="1:3" x14ac:dyDescent="0.25">
      <c r="A190">
        <v>187</v>
      </c>
      <c r="B190" s="6">
        <f t="shared" si="6"/>
        <v>3496900</v>
      </c>
      <c r="C190" s="6">
        <f t="shared" si="5"/>
        <v>37300</v>
      </c>
    </row>
    <row r="191" spans="1:3" x14ac:dyDescent="0.25">
      <c r="A191">
        <v>188</v>
      </c>
      <c r="B191" s="6">
        <f t="shared" si="6"/>
        <v>3534400</v>
      </c>
      <c r="C191" s="6">
        <f t="shared" si="5"/>
        <v>37500</v>
      </c>
    </row>
    <row r="192" spans="1:3" x14ac:dyDescent="0.25">
      <c r="A192">
        <v>189</v>
      </c>
      <c r="B192" s="6">
        <f t="shared" si="6"/>
        <v>3572100</v>
      </c>
      <c r="C192" s="6">
        <f t="shared" si="5"/>
        <v>37700</v>
      </c>
    </row>
    <row r="193" spans="1:3" x14ac:dyDescent="0.25">
      <c r="A193">
        <v>190</v>
      </c>
      <c r="B193" s="6">
        <f t="shared" si="6"/>
        <v>3610000</v>
      </c>
      <c r="C193" s="6">
        <f t="shared" si="5"/>
        <v>37900</v>
      </c>
    </row>
    <row r="194" spans="1:3" x14ac:dyDescent="0.25">
      <c r="A194">
        <v>191</v>
      </c>
      <c r="B194" s="6">
        <f t="shared" si="6"/>
        <v>3648100</v>
      </c>
      <c r="C194" s="6">
        <f t="shared" si="5"/>
        <v>38100</v>
      </c>
    </row>
    <row r="195" spans="1:3" x14ac:dyDescent="0.25">
      <c r="A195">
        <v>192</v>
      </c>
      <c r="B195" s="6">
        <f t="shared" si="6"/>
        <v>3686400</v>
      </c>
      <c r="C195" s="6">
        <f t="shared" si="5"/>
        <v>38300</v>
      </c>
    </row>
    <row r="196" spans="1:3" x14ac:dyDescent="0.25">
      <c r="A196">
        <v>193</v>
      </c>
      <c r="B196" s="6">
        <f t="shared" si="6"/>
        <v>3724900</v>
      </c>
      <c r="C196" s="6">
        <f t="shared" si="5"/>
        <v>38500</v>
      </c>
    </row>
    <row r="197" spans="1:3" x14ac:dyDescent="0.25">
      <c r="A197">
        <v>194</v>
      </c>
      <c r="B197" s="6">
        <f t="shared" si="6"/>
        <v>3763600</v>
      </c>
      <c r="C197" s="6">
        <f t="shared" si="5"/>
        <v>38700</v>
      </c>
    </row>
    <row r="198" spans="1:3" x14ac:dyDescent="0.25">
      <c r="A198">
        <v>195</v>
      </c>
      <c r="B198" s="6">
        <f t="shared" si="6"/>
        <v>3802500</v>
      </c>
      <c r="C198" s="6">
        <f t="shared" ref="C198:C258" si="7">B198-B197</f>
        <v>38900</v>
      </c>
    </row>
    <row r="199" spans="1:3" x14ac:dyDescent="0.25">
      <c r="A199">
        <v>196</v>
      </c>
      <c r="B199" s="6">
        <f t="shared" si="6"/>
        <v>3841600</v>
      </c>
      <c r="C199" s="6">
        <f t="shared" si="7"/>
        <v>39100</v>
      </c>
    </row>
    <row r="200" spans="1:3" x14ac:dyDescent="0.25">
      <c r="A200">
        <v>197</v>
      </c>
      <c r="B200" s="6">
        <f t="shared" si="6"/>
        <v>3880900</v>
      </c>
      <c r="C200" s="6">
        <f t="shared" si="7"/>
        <v>39300</v>
      </c>
    </row>
    <row r="201" spans="1:3" x14ac:dyDescent="0.25">
      <c r="A201">
        <v>198</v>
      </c>
      <c r="B201" s="6">
        <f t="shared" si="6"/>
        <v>3920400</v>
      </c>
      <c r="C201" s="6">
        <f t="shared" si="7"/>
        <v>39500</v>
      </c>
    </row>
    <row r="202" spans="1:3" x14ac:dyDescent="0.25">
      <c r="A202">
        <v>199</v>
      </c>
      <c r="B202" s="6">
        <f t="shared" si="6"/>
        <v>3960100</v>
      </c>
      <c r="C202" s="6">
        <f t="shared" si="7"/>
        <v>39700</v>
      </c>
    </row>
    <row r="203" spans="1:3" x14ac:dyDescent="0.25">
      <c r="A203">
        <v>200</v>
      </c>
      <c r="B203" s="6">
        <f t="shared" si="6"/>
        <v>4000000</v>
      </c>
      <c r="C203" s="6">
        <f t="shared" si="7"/>
        <v>39900</v>
      </c>
    </row>
    <row r="204" spans="1:3" x14ac:dyDescent="0.25">
      <c r="A204">
        <v>201</v>
      </c>
      <c r="B204" s="6">
        <f t="shared" si="6"/>
        <v>4040100</v>
      </c>
      <c r="C204" s="6">
        <f t="shared" si="7"/>
        <v>40100</v>
      </c>
    </row>
    <row r="205" spans="1:3" x14ac:dyDescent="0.25">
      <c r="A205">
        <v>202</v>
      </c>
      <c r="B205" s="6">
        <f t="shared" si="6"/>
        <v>4080400</v>
      </c>
      <c r="C205" s="6">
        <f t="shared" si="7"/>
        <v>40300</v>
      </c>
    </row>
    <row r="206" spans="1:3" x14ac:dyDescent="0.25">
      <c r="A206">
        <v>203</v>
      </c>
      <c r="B206" s="6">
        <f t="shared" si="6"/>
        <v>4120900</v>
      </c>
      <c r="C206" s="6">
        <f t="shared" si="7"/>
        <v>40500</v>
      </c>
    </row>
    <row r="207" spans="1:3" x14ac:dyDescent="0.25">
      <c r="A207">
        <v>204</v>
      </c>
      <c r="B207" s="6">
        <f t="shared" si="6"/>
        <v>4161600</v>
      </c>
      <c r="C207" s="6">
        <f t="shared" si="7"/>
        <v>40700</v>
      </c>
    </row>
    <row r="208" spans="1:3" x14ac:dyDescent="0.25">
      <c r="A208">
        <v>205</v>
      </c>
      <c r="B208" s="6">
        <f t="shared" si="6"/>
        <v>4202500</v>
      </c>
      <c r="C208" s="6">
        <f t="shared" si="7"/>
        <v>40900</v>
      </c>
    </row>
    <row r="209" spans="1:3" x14ac:dyDescent="0.25">
      <c r="A209">
        <v>206</v>
      </c>
      <c r="B209" s="6">
        <f t="shared" si="6"/>
        <v>4243600</v>
      </c>
      <c r="C209" s="6">
        <f t="shared" si="7"/>
        <v>41100</v>
      </c>
    </row>
    <row r="210" spans="1:3" x14ac:dyDescent="0.25">
      <c r="A210">
        <v>207</v>
      </c>
      <c r="B210" s="6">
        <f t="shared" si="6"/>
        <v>4284900</v>
      </c>
      <c r="C210" s="6">
        <f t="shared" si="7"/>
        <v>41300</v>
      </c>
    </row>
    <row r="211" spans="1:3" x14ac:dyDescent="0.25">
      <c r="A211">
        <v>208</v>
      </c>
      <c r="B211" s="6">
        <f t="shared" si="6"/>
        <v>4326400</v>
      </c>
      <c r="C211" s="6">
        <f t="shared" si="7"/>
        <v>41500</v>
      </c>
    </row>
    <row r="212" spans="1:3" x14ac:dyDescent="0.25">
      <c r="A212">
        <v>209</v>
      </c>
      <c r="B212" s="6">
        <f t="shared" si="6"/>
        <v>4368100</v>
      </c>
      <c r="C212" s="6">
        <f t="shared" si="7"/>
        <v>41700</v>
      </c>
    </row>
    <row r="213" spans="1:3" x14ac:dyDescent="0.25">
      <c r="A213">
        <v>210</v>
      </c>
      <c r="B213" s="6">
        <f t="shared" si="6"/>
        <v>4410000</v>
      </c>
      <c r="C213" s="6">
        <f t="shared" si="7"/>
        <v>41900</v>
      </c>
    </row>
    <row r="214" spans="1:3" x14ac:dyDescent="0.25">
      <c r="A214">
        <v>211</v>
      </c>
      <c r="B214" s="6">
        <f t="shared" si="6"/>
        <v>4452100</v>
      </c>
      <c r="C214" s="6">
        <f t="shared" si="7"/>
        <v>42100</v>
      </c>
    </row>
    <row r="215" spans="1:3" x14ac:dyDescent="0.25">
      <c r="A215">
        <v>212</v>
      </c>
      <c r="B215" s="6">
        <f t="shared" si="6"/>
        <v>4494400</v>
      </c>
      <c r="C215" s="6">
        <f t="shared" si="7"/>
        <v>42300</v>
      </c>
    </row>
    <row r="216" spans="1:3" x14ac:dyDescent="0.25">
      <c r="A216">
        <v>213</v>
      </c>
      <c r="B216" s="6">
        <f t="shared" si="6"/>
        <v>4536900</v>
      </c>
      <c r="C216" s="6">
        <f t="shared" si="7"/>
        <v>42500</v>
      </c>
    </row>
    <row r="217" spans="1:3" x14ac:dyDescent="0.25">
      <c r="A217">
        <v>214</v>
      </c>
      <c r="B217" s="6">
        <f t="shared" si="6"/>
        <v>4579600</v>
      </c>
      <c r="C217" s="6">
        <f t="shared" si="7"/>
        <v>42700</v>
      </c>
    </row>
    <row r="218" spans="1:3" x14ac:dyDescent="0.25">
      <c r="A218">
        <v>215</v>
      </c>
      <c r="B218" s="6">
        <f t="shared" si="6"/>
        <v>4622500</v>
      </c>
      <c r="C218" s="6">
        <f t="shared" si="7"/>
        <v>42900</v>
      </c>
    </row>
    <row r="219" spans="1:3" x14ac:dyDescent="0.25">
      <c r="A219">
        <v>216</v>
      </c>
      <c r="B219" s="6">
        <f t="shared" si="6"/>
        <v>4665600</v>
      </c>
      <c r="C219" s="6">
        <f t="shared" si="7"/>
        <v>43100</v>
      </c>
    </row>
    <row r="220" spans="1:3" x14ac:dyDescent="0.25">
      <c r="A220">
        <v>217</v>
      </c>
      <c r="B220" s="6">
        <f t="shared" ref="B220:B258" si="8">(A220*(A220/4))*400</f>
        <v>4708900</v>
      </c>
      <c r="C220" s="6">
        <f t="shared" si="7"/>
        <v>43300</v>
      </c>
    </row>
    <row r="221" spans="1:3" x14ac:dyDescent="0.25">
      <c r="A221">
        <v>218</v>
      </c>
      <c r="B221" s="6">
        <f t="shared" si="8"/>
        <v>4752400</v>
      </c>
      <c r="C221" s="6">
        <f t="shared" si="7"/>
        <v>43500</v>
      </c>
    </row>
    <row r="222" spans="1:3" x14ac:dyDescent="0.25">
      <c r="A222">
        <v>219</v>
      </c>
      <c r="B222" s="6">
        <f t="shared" si="8"/>
        <v>4796100</v>
      </c>
      <c r="C222" s="6">
        <f t="shared" si="7"/>
        <v>43700</v>
      </c>
    </row>
    <row r="223" spans="1:3" x14ac:dyDescent="0.25">
      <c r="A223">
        <v>220</v>
      </c>
      <c r="B223" s="6">
        <f t="shared" si="8"/>
        <v>4840000</v>
      </c>
      <c r="C223" s="6">
        <f t="shared" si="7"/>
        <v>43900</v>
      </c>
    </row>
    <row r="224" spans="1:3" x14ac:dyDescent="0.25">
      <c r="A224">
        <v>221</v>
      </c>
      <c r="B224" s="6">
        <f t="shared" si="8"/>
        <v>4884100</v>
      </c>
      <c r="C224" s="6">
        <f t="shared" si="7"/>
        <v>44100</v>
      </c>
    </row>
    <row r="225" spans="1:3" x14ac:dyDescent="0.25">
      <c r="A225">
        <v>222</v>
      </c>
      <c r="B225" s="6">
        <f t="shared" si="8"/>
        <v>4928400</v>
      </c>
      <c r="C225" s="6">
        <f t="shared" si="7"/>
        <v>44300</v>
      </c>
    </row>
    <row r="226" spans="1:3" x14ac:dyDescent="0.25">
      <c r="A226">
        <v>223</v>
      </c>
      <c r="B226" s="6">
        <f t="shared" si="8"/>
        <v>4972900</v>
      </c>
      <c r="C226" s="6">
        <f t="shared" si="7"/>
        <v>44500</v>
      </c>
    </row>
    <row r="227" spans="1:3" x14ac:dyDescent="0.25">
      <c r="A227">
        <v>224</v>
      </c>
      <c r="B227" s="6">
        <f t="shared" si="8"/>
        <v>5017600</v>
      </c>
      <c r="C227" s="6">
        <f t="shared" si="7"/>
        <v>44700</v>
      </c>
    </row>
    <row r="228" spans="1:3" x14ac:dyDescent="0.25">
      <c r="A228">
        <v>225</v>
      </c>
      <c r="B228" s="6">
        <f t="shared" si="8"/>
        <v>5062500</v>
      </c>
      <c r="C228" s="6">
        <f t="shared" si="7"/>
        <v>44900</v>
      </c>
    </row>
    <row r="229" spans="1:3" x14ac:dyDescent="0.25">
      <c r="A229">
        <v>226</v>
      </c>
      <c r="B229" s="6">
        <f t="shared" si="8"/>
        <v>5107600</v>
      </c>
      <c r="C229" s="6">
        <f t="shared" si="7"/>
        <v>45100</v>
      </c>
    </row>
    <row r="230" spans="1:3" x14ac:dyDescent="0.25">
      <c r="A230">
        <v>227</v>
      </c>
      <c r="B230" s="6">
        <f t="shared" si="8"/>
        <v>5152900</v>
      </c>
      <c r="C230" s="6">
        <f t="shared" si="7"/>
        <v>45300</v>
      </c>
    </row>
    <row r="231" spans="1:3" x14ac:dyDescent="0.25">
      <c r="A231">
        <v>228</v>
      </c>
      <c r="B231" s="6">
        <f t="shared" si="8"/>
        <v>5198400</v>
      </c>
      <c r="C231" s="6">
        <f t="shared" si="7"/>
        <v>45500</v>
      </c>
    </row>
    <row r="232" spans="1:3" x14ac:dyDescent="0.25">
      <c r="A232">
        <v>229</v>
      </c>
      <c r="B232" s="6">
        <f t="shared" si="8"/>
        <v>5244100</v>
      </c>
      <c r="C232" s="6">
        <f t="shared" si="7"/>
        <v>45700</v>
      </c>
    </row>
    <row r="233" spans="1:3" x14ac:dyDescent="0.25">
      <c r="A233">
        <v>230</v>
      </c>
      <c r="B233" s="6">
        <f t="shared" si="8"/>
        <v>5290000</v>
      </c>
      <c r="C233" s="6">
        <f t="shared" si="7"/>
        <v>45900</v>
      </c>
    </row>
    <row r="234" spans="1:3" x14ac:dyDescent="0.25">
      <c r="A234">
        <v>231</v>
      </c>
      <c r="B234" s="6">
        <f t="shared" si="8"/>
        <v>5336100</v>
      </c>
      <c r="C234" s="6">
        <f t="shared" si="7"/>
        <v>46100</v>
      </c>
    </row>
    <row r="235" spans="1:3" x14ac:dyDescent="0.25">
      <c r="A235">
        <v>232</v>
      </c>
      <c r="B235" s="6">
        <f t="shared" si="8"/>
        <v>5382400</v>
      </c>
      <c r="C235" s="6">
        <f t="shared" si="7"/>
        <v>46300</v>
      </c>
    </row>
    <row r="236" spans="1:3" x14ac:dyDescent="0.25">
      <c r="A236">
        <v>233</v>
      </c>
      <c r="B236" s="6">
        <f t="shared" si="8"/>
        <v>5428900</v>
      </c>
      <c r="C236" s="6">
        <f t="shared" si="7"/>
        <v>46500</v>
      </c>
    </row>
    <row r="237" spans="1:3" x14ac:dyDescent="0.25">
      <c r="A237">
        <v>234</v>
      </c>
      <c r="B237" s="6">
        <f t="shared" si="8"/>
        <v>5475600</v>
      </c>
      <c r="C237" s="6">
        <f t="shared" si="7"/>
        <v>46700</v>
      </c>
    </row>
    <row r="238" spans="1:3" x14ac:dyDescent="0.25">
      <c r="A238">
        <v>235</v>
      </c>
      <c r="B238" s="6">
        <f t="shared" si="8"/>
        <v>5522500</v>
      </c>
      <c r="C238" s="6">
        <f t="shared" si="7"/>
        <v>46900</v>
      </c>
    </row>
    <row r="239" spans="1:3" x14ac:dyDescent="0.25">
      <c r="A239">
        <v>236</v>
      </c>
      <c r="B239" s="6">
        <f t="shared" si="8"/>
        <v>5569600</v>
      </c>
      <c r="C239" s="6">
        <f t="shared" si="7"/>
        <v>47100</v>
      </c>
    </row>
    <row r="240" spans="1:3" x14ac:dyDescent="0.25">
      <c r="A240">
        <v>237</v>
      </c>
      <c r="B240" s="6">
        <f t="shared" si="8"/>
        <v>5616900</v>
      </c>
      <c r="C240" s="6">
        <f t="shared" si="7"/>
        <v>47300</v>
      </c>
    </row>
    <row r="241" spans="1:3" x14ac:dyDescent="0.25">
      <c r="A241">
        <v>238</v>
      </c>
      <c r="B241" s="6">
        <f t="shared" si="8"/>
        <v>5664400</v>
      </c>
      <c r="C241" s="6">
        <f t="shared" si="7"/>
        <v>47500</v>
      </c>
    </row>
    <row r="242" spans="1:3" x14ac:dyDescent="0.25">
      <c r="A242">
        <v>239</v>
      </c>
      <c r="B242" s="6">
        <f t="shared" si="8"/>
        <v>5712100</v>
      </c>
      <c r="C242" s="6">
        <f t="shared" si="7"/>
        <v>47700</v>
      </c>
    </row>
    <row r="243" spans="1:3" x14ac:dyDescent="0.25">
      <c r="A243">
        <v>240</v>
      </c>
      <c r="B243" s="6">
        <f t="shared" si="8"/>
        <v>5760000</v>
      </c>
      <c r="C243" s="6">
        <f t="shared" si="7"/>
        <v>47900</v>
      </c>
    </row>
    <row r="244" spans="1:3" x14ac:dyDescent="0.25">
      <c r="A244">
        <v>241</v>
      </c>
      <c r="B244" s="6">
        <f t="shared" si="8"/>
        <v>5808100</v>
      </c>
      <c r="C244" s="6">
        <f t="shared" si="7"/>
        <v>48100</v>
      </c>
    </row>
    <row r="245" spans="1:3" x14ac:dyDescent="0.25">
      <c r="A245">
        <v>242</v>
      </c>
      <c r="B245" s="6">
        <f t="shared" si="8"/>
        <v>5856400</v>
      </c>
      <c r="C245" s="6">
        <f t="shared" si="7"/>
        <v>48300</v>
      </c>
    </row>
    <row r="246" spans="1:3" x14ac:dyDescent="0.25">
      <c r="A246">
        <v>243</v>
      </c>
      <c r="B246" s="6">
        <f t="shared" si="8"/>
        <v>5904900</v>
      </c>
      <c r="C246" s="6">
        <f t="shared" si="7"/>
        <v>48500</v>
      </c>
    </row>
    <row r="247" spans="1:3" x14ac:dyDescent="0.25">
      <c r="A247">
        <v>244</v>
      </c>
      <c r="B247" s="6">
        <f t="shared" si="8"/>
        <v>5953600</v>
      </c>
      <c r="C247" s="6">
        <f t="shared" si="7"/>
        <v>48700</v>
      </c>
    </row>
    <row r="248" spans="1:3" x14ac:dyDescent="0.25">
      <c r="A248">
        <v>245</v>
      </c>
      <c r="B248" s="6">
        <f t="shared" si="8"/>
        <v>6002500</v>
      </c>
      <c r="C248" s="6">
        <f t="shared" si="7"/>
        <v>48900</v>
      </c>
    </row>
    <row r="249" spans="1:3" x14ac:dyDescent="0.25">
      <c r="A249">
        <v>246</v>
      </c>
      <c r="B249" s="6">
        <f t="shared" si="8"/>
        <v>6051600</v>
      </c>
      <c r="C249" s="6">
        <f t="shared" si="7"/>
        <v>49100</v>
      </c>
    </row>
    <row r="250" spans="1:3" x14ac:dyDescent="0.25">
      <c r="A250">
        <v>247</v>
      </c>
      <c r="B250" s="6">
        <f t="shared" si="8"/>
        <v>6100900</v>
      </c>
      <c r="C250" s="6">
        <f t="shared" si="7"/>
        <v>49300</v>
      </c>
    </row>
    <row r="251" spans="1:3" x14ac:dyDescent="0.25">
      <c r="A251">
        <v>248</v>
      </c>
      <c r="B251" s="6">
        <f t="shared" si="8"/>
        <v>6150400</v>
      </c>
      <c r="C251" s="6">
        <f t="shared" si="7"/>
        <v>49500</v>
      </c>
    </row>
    <row r="252" spans="1:3" x14ac:dyDescent="0.25">
      <c r="A252">
        <v>249</v>
      </c>
      <c r="B252" s="6">
        <f t="shared" si="8"/>
        <v>6200100</v>
      </c>
      <c r="C252" s="6">
        <f t="shared" si="7"/>
        <v>49700</v>
      </c>
    </row>
    <row r="253" spans="1:3" x14ac:dyDescent="0.25">
      <c r="A253">
        <v>250</v>
      </c>
      <c r="B253" s="6">
        <f t="shared" si="8"/>
        <v>6250000</v>
      </c>
      <c r="C253" s="6">
        <f t="shared" si="7"/>
        <v>49900</v>
      </c>
    </row>
    <row r="254" spans="1:3" x14ac:dyDescent="0.25">
      <c r="A254">
        <v>251</v>
      </c>
      <c r="B254" s="6">
        <f t="shared" si="8"/>
        <v>6300100</v>
      </c>
      <c r="C254" s="6">
        <f t="shared" si="7"/>
        <v>50100</v>
      </c>
    </row>
    <row r="255" spans="1:3" x14ac:dyDescent="0.25">
      <c r="A255">
        <v>252</v>
      </c>
      <c r="B255" s="6">
        <f t="shared" si="8"/>
        <v>6350400</v>
      </c>
      <c r="C255" s="6">
        <f t="shared" si="7"/>
        <v>50300</v>
      </c>
    </row>
    <row r="256" spans="1:3" x14ac:dyDescent="0.25">
      <c r="A256">
        <v>253</v>
      </c>
      <c r="B256" s="6">
        <f t="shared" si="8"/>
        <v>6400900</v>
      </c>
      <c r="C256" s="6">
        <f t="shared" si="7"/>
        <v>50500</v>
      </c>
    </row>
    <row r="257" spans="1:3" x14ac:dyDescent="0.25">
      <c r="A257">
        <v>254</v>
      </c>
      <c r="B257" s="6">
        <f t="shared" si="8"/>
        <v>6451600</v>
      </c>
      <c r="C257" s="6">
        <f t="shared" si="7"/>
        <v>50700</v>
      </c>
    </row>
    <row r="258" spans="1:3" x14ac:dyDescent="0.25">
      <c r="A258">
        <v>255</v>
      </c>
      <c r="B258" s="6">
        <f t="shared" si="8"/>
        <v>6502500</v>
      </c>
      <c r="C258" s="6">
        <f t="shared" si="7"/>
        <v>50900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0"/>
  <sheetViews>
    <sheetView workbookViewId="0">
      <selection activeCell="C50" sqref="C50"/>
    </sheetView>
  </sheetViews>
  <sheetFormatPr defaultRowHeight="15" x14ac:dyDescent="0.25"/>
  <cols>
    <col min="1" max="1" width="12.140625" bestFit="1" customWidth="1"/>
    <col min="2" max="2" width="16" bestFit="1" customWidth="1"/>
    <col min="3" max="4" width="16" customWidth="1"/>
    <col min="5" max="5" width="51.5703125" customWidth="1"/>
    <col min="6" max="6" width="20.140625" customWidth="1"/>
    <col min="7" max="7" width="13.5703125" customWidth="1"/>
    <col min="8" max="8" width="12.85546875" customWidth="1"/>
    <col min="9" max="9" width="12.5703125" customWidth="1"/>
    <col min="10" max="10" width="13.28515625" customWidth="1"/>
    <col min="11" max="11" width="12.5703125" customWidth="1"/>
    <col min="12" max="12" width="11" customWidth="1"/>
  </cols>
  <sheetData>
    <row r="1" spans="1:13" ht="26.25" x14ac:dyDescent="0.4">
      <c r="A1" s="21" t="s">
        <v>302</v>
      </c>
    </row>
    <row r="3" spans="1:13" x14ac:dyDescent="0.25">
      <c r="A3" s="2" t="s">
        <v>247</v>
      </c>
      <c r="B3" s="2" t="s">
        <v>303</v>
      </c>
      <c r="C3" s="2" t="s">
        <v>304</v>
      </c>
      <c r="D3" s="2" t="s">
        <v>305</v>
      </c>
      <c r="E3" s="2" t="s">
        <v>317</v>
      </c>
      <c r="F3" s="2" t="s">
        <v>318</v>
      </c>
      <c r="G3" s="19" t="s">
        <v>265</v>
      </c>
      <c r="M3" s="7" t="s">
        <v>319</v>
      </c>
    </row>
    <row r="4" spans="1:13" ht="15.75" customHeight="1" x14ac:dyDescent="0.25">
      <c r="A4" t="s">
        <v>269</v>
      </c>
      <c r="B4" t="s">
        <v>306</v>
      </c>
      <c r="C4" t="s">
        <v>308</v>
      </c>
      <c r="D4" t="s">
        <v>309</v>
      </c>
      <c r="E4" s="43" t="s">
        <v>320</v>
      </c>
      <c r="F4" t="s">
        <v>332</v>
      </c>
      <c r="G4" t="s">
        <v>266</v>
      </c>
      <c r="M4" t="s">
        <v>273</v>
      </c>
    </row>
    <row r="5" spans="1:13" x14ac:dyDescent="0.25">
      <c r="E5" s="43"/>
      <c r="G5" t="s">
        <v>267</v>
      </c>
    </row>
    <row r="6" spans="1:13" x14ac:dyDescent="0.25">
      <c r="E6" s="43"/>
    </row>
    <row r="7" spans="1:13" x14ac:dyDescent="0.25">
      <c r="A7" t="s">
        <v>270</v>
      </c>
      <c r="B7" t="s">
        <v>307</v>
      </c>
      <c r="C7" t="s">
        <v>310</v>
      </c>
      <c r="D7" t="s">
        <v>309</v>
      </c>
      <c r="E7" s="42" t="s">
        <v>321</v>
      </c>
      <c r="F7" t="s">
        <v>324</v>
      </c>
      <c r="G7" t="s">
        <v>271</v>
      </c>
      <c r="M7" t="s">
        <v>273</v>
      </c>
    </row>
    <row r="8" spans="1:13" x14ac:dyDescent="0.25">
      <c r="E8" s="42"/>
      <c r="G8" t="s">
        <v>267</v>
      </c>
    </row>
    <row r="9" spans="1:13" x14ac:dyDescent="0.25">
      <c r="E9" s="42"/>
    </row>
    <row r="10" spans="1:13" x14ac:dyDescent="0.25">
      <c r="A10" t="s">
        <v>272</v>
      </c>
      <c r="B10" t="s">
        <v>306</v>
      </c>
      <c r="C10" t="s">
        <v>308</v>
      </c>
      <c r="D10" t="s">
        <v>309</v>
      </c>
      <c r="E10" s="42" t="s">
        <v>322</v>
      </c>
      <c r="F10" t="s">
        <v>332</v>
      </c>
      <c r="G10" t="s">
        <v>266</v>
      </c>
      <c r="M10" t="s">
        <v>273</v>
      </c>
    </row>
    <row r="11" spans="1:13" x14ac:dyDescent="0.25">
      <c r="E11" s="42"/>
      <c r="F11" t="s">
        <v>335</v>
      </c>
      <c r="G11" t="s">
        <v>267</v>
      </c>
    </row>
    <row r="12" spans="1:13" x14ac:dyDescent="0.25">
      <c r="E12" s="42"/>
    </row>
    <row r="13" spans="1:13" x14ac:dyDescent="0.25">
      <c r="A13" t="s">
        <v>105</v>
      </c>
      <c r="B13" t="s">
        <v>276</v>
      </c>
      <c r="C13" t="s">
        <v>310</v>
      </c>
      <c r="D13" t="s">
        <v>309</v>
      </c>
      <c r="E13" s="42" t="s">
        <v>323</v>
      </c>
      <c r="F13" t="s">
        <v>325</v>
      </c>
      <c r="G13" t="s">
        <v>274</v>
      </c>
      <c r="M13" t="s">
        <v>273</v>
      </c>
    </row>
    <row r="14" spans="1:13" x14ac:dyDescent="0.25">
      <c r="E14" s="42"/>
      <c r="G14" t="s">
        <v>267</v>
      </c>
    </row>
    <row r="15" spans="1:13" x14ac:dyDescent="0.25">
      <c r="E15" s="42"/>
    </row>
    <row r="16" spans="1:13" x14ac:dyDescent="0.25">
      <c r="A16" t="s">
        <v>103</v>
      </c>
      <c r="B16" t="s">
        <v>276</v>
      </c>
      <c r="C16" t="s">
        <v>310</v>
      </c>
      <c r="D16" t="s">
        <v>309</v>
      </c>
      <c r="E16" s="44" t="s">
        <v>326</v>
      </c>
      <c r="F16" t="s">
        <v>330</v>
      </c>
      <c r="G16" t="s">
        <v>271</v>
      </c>
      <c r="M16" t="s">
        <v>277</v>
      </c>
    </row>
    <row r="17" spans="1:13" x14ac:dyDescent="0.25">
      <c r="E17" s="44"/>
      <c r="G17" t="s">
        <v>267</v>
      </c>
    </row>
    <row r="18" spans="1:13" x14ac:dyDescent="0.25">
      <c r="E18" s="44"/>
    </row>
    <row r="19" spans="1:13" x14ac:dyDescent="0.25">
      <c r="A19" t="s">
        <v>109</v>
      </c>
      <c r="B19" s="20" t="s">
        <v>311</v>
      </c>
      <c r="C19" s="20" t="s">
        <v>312</v>
      </c>
      <c r="D19" s="9" t="s">
        <v>309</v>
      </c>
      <c r="E19" s="42" t="s">
        <v>327</v>
      </c>
      <c r="F19" s="9" t="s">
        <v>329</v>
      </c>
      <c r="G19" t="s">
        <v>266</v>
      </c>
      <c r="M19" t="s">
        <v>277</v>
      </c>
    </row>
    <row r="20" spans="1:13" x14ac:dyDescent="0.25">
      <c r="B20" s="3"/>
      <c r="C20" s="3"/>
      <c r="D20" s="3"/>
      <c r="E20" s="42"/>
      <c r="F20" s="3"/>
      <c r="G20" t="s">
        <v>267</v>
      </c>
    </row>
    <row r="21" spans="1:13" x14ac:dyDescent="0.25">
      <c r="E21" s="42"/>
    </row>
    <row r="22" spans="1:13" x14ac:dyDescent="0.25">
      <c r="A22" t="s">
        <v>280</v>
      </c>
      <c r="B22" t="s">
        <v>275</v>
      </c>
      <c r="C22" t="s">
        <v>310</v>
      </c>
      <c r="D22" t="s">
        <v>281</v>
      </c>
      <c r="E22" s="42" t="s">
        <v>328</v>
      </c>
      <c r="F22" t="s">
        <v>330</v>
      </c>
      <c r="G22" t="s">
        <v>266</v>
      </c>
      <c r="M22" t="s">
        <v>277</v>
      </c>
    </row>
    <row r="23" spans="1:13" x14ac:dyDescent="0.25">
      <c r="E23" s="42"/>
      <c r="G23" t="s">
        <v>284</v>
      </c>
    </row>
    <row r="24" spans="1:13" x14ac:dyDescent="0.25">
      <c r="E24" s="42"/>
    </row>
    <row r="25" spans="1:13" x14ac:dyDescent="0.25">
      <c r="A25" t="s">
        <v>282</v>
      </c>
      <c r="B25" t="s">
        <v>275</v>
      </c>
      <c r="C25" t="s">
        <v>310</v>
      </c>
      <c r="D25" t="s">
        <v>281</v>
      </c>
      <c r="E25" s="42" t="s">
        <v>331</v>
      </c>
      <c r="F25" t="s">
        <v>330</v>
      </c>
      <c r="G25" t="s">
        <v>266</v>
      </c>
      <c r="M25" t="s">
        <v>277</v>
      </c>
    </row>
    <row r="26" spans="1:13" x14ac:dyDescent="0.25">
      <c r="E26" s="42"/>
      <c r="F26" t="s">
        <v>332</v>
      </c>
      <c r="G26" t="s">
        <v>283</v>
      </c>
    </row>
    <row r="27" spans="1:13" x14ac:dyDescent="0.25">
      <c r="E27" s="42"/>
    </row>
    <row r="28" spans="1:13" x14ac:dyDescent="0.25">
      <c r="A28" t="s">
        <v>285</v>
      </c>
      <c r="B28" t="s">
        <v>276</v>
      </c>
      <c r="C28" t="s">
        <v>310</v>
      </c>
      <c r="D28" t="s">
        <v>314</v>
      </c>
      <c r="E28" s="44" t="s">
        <v>333</v>
      </c>
      <c r="F28" t="s">
        <v>334</v>
      </c>
      <c r="G28" t="s">
        <v>266</v>
      </c>
      <c r="M28" t="s">
        <v>286</v>
      </c>
    </row>
    <row r="29" spans="1:13" x14ac:dyDescent="0.25">
      <c r="E29" s="44"/>
      <c r="F29" t="s">
        <v>332</v>
      </c>
      <c r="G29" t="s">
        <v>267</v>
      </c>
    </row>
    <row r="30" spans="1:13" x14ac:dyDescent="0.25">
      <c r="E30" s="44"/>
    </row>
    <row r="31" spans="1:13" x14ac:dyDescent="0.25">
      <c r="A31" t="s">
        <v>288</v>
      </c>
      <c r="B31" t="s">
        <v>313</v>
      </c>
      <c r="C31" t="s">
        <v>310</v>
      </c>
      <c r="D31" t="s">
        <v>309</v>
      </c>
      <c r="E31" s="44" t="s">
        <v>336</v>
      </c>
      <c r="F31" t="s">
        <v>334</v>
      </c>
      <c r="G31" t="s">
        <v>266</v>
      </c>
      <c r="M31" t="s">
        <v>286</v>
      </c>
    </row>
    <row r="32" spans="1:13" x14ac:dyDescent="0.25">
      <c r="E32" s="44"/>
      <c r="G32" t="s">
        <v>267</v>
      </c>
    </row>
    <row r="33" spans="1:13" x14ac:dyDescent="0.25">
      <c r="E33" s="44"/>
    </row>
    <row r="34" spans="1:13" x14ac:dyDescent="0.25">
      <c r="A34" t="s">
        <v>290</v>
      </c>
      <c r="B34" t="s">
        <v>276</v>
      </c>
      <c r="C34" t="s">
        <v>310</v>
      </c>
      <c r="D34" t="s">
        <v>309</v>
      </c>
      <c r="E34" s="44" t="s">
        <v>337</v>
      </c>
      <c r="F34" t="s">
        <v>338</v>
      </c>
      <c r="G34" t="s">
        <v>266</v>
      </c>
      <c r="M34" t="s">
        <v>286</v>
      </c>
    </row>
    <row r="35" spans="1:13" x14ac:dyDescent="0.25">
      <c r="E35" s="44"/>
      <c r="G35" t="s">
        <v>267</v>
      </c>
    </row>
    <row r="36" spans="1:13" x14ac:dyDescent="0.25">
      <c r="E36" s="44"/>
    </row>
    <row r="37" spans="1:13" x14ac:dyDescent="0.25">
      <c r="A37" t="s">
        <v>292</v>
      </c>
      <c r="B37" t="s">
        <v>313</v>
      </c>
      <c r="C37" t="s">
        <v>308</v>
      </c>
      <c r="D37" t="s">
        <v>309</v>
      </c>
      <c r="E37" s="44" t="s">
        <v>339</v>
      </c>
      <c r="F37" t="s">
        <v>334</v>
      </c>
      <c r="G37" t="s">
        <v>266</v>
      </c>
      <c r="M37" t="s">
        <v>286</v>
      </c>
    </row>
    <row r="38" spans="1:13" x14ac:dyDescent="0.25">
      <c r="E38" s="44"/>
      <c r="G38" t="s">
        <v>267</v>
      </c>
    </row>
    <row r="39" spans="1:13" x14ac:dyDescent="0.25">
      <c r="E39" s="44"/>
    </row>
    <row r="40" spans="1:13" x14ac:dyDescent="0.25">
      <c r="A40" t="s">
        <v>294</v>
      </c>
      <c r="B40" t="s">
        <v>276</v>
      </c>
      <c r="C40" t="s">
        <v>310</v>
      </c>
      <c r="D40" t="s">
        <v>315</v>
      </c>
      <c r="E40" s="42" t="s">
        <v>340</v>
      </c>
      <c r="F40" t="s">
        <v>330</v>
      </c>
      <c r="G40" t="s">
        <v>266</v>
      </c>
      <c r="M40" t="s">
        <v>295</v>
      </c>
    </row>
    <row r="41" spans="1:13" x14ac:dyDescent="0.25">
      <c r="E41" s="42"/>
      <c r="F41" t="s">
        <v>324</v>
      </c>
      <c r="G41" t="s">
        <v>284</v>
      </c>
    </row>
    <row r="42" spans="1:13" x14ac:dyDescent="0.25">
      <c r="E42" s="42"/>
    </row>
    <row r="43" spans="1:13" x14ac:dyDescent="0.25">
      <c r="A43" t="s">
        <v>296</v>
      </c>
      <c r="B43" t="s">
        <v>311</v>
      </c>
      <c r="C43" t="s">
        <v>308</v>
      </c>
      <c r="D43" t="s">
        <v>315</v>
      </c>
      <c r="E43" s="42" t="s">
        <v>341</v>
      </c>
      <c r="F43" t="s">
        <v>330</v>
      </c>
      <c r="G43" t="s">
        <v>266</v>
      </c>
      <c r="M43" t="s">
        <v>297</v>
      </c>
    </row>
    <row r="44" spans="1:13" x14ac:dyDescent="0.25">
      <c r="E44" s="42"/>
      <c r="F44" t="s">
        <v>334</v>
      </c>
      <c r="G44" t="s">
        <v>284</v>
      </c>
    </row>
    <row r="45" spans="1:13" x14ac:dyDescent="0.25">
      <c r="E45" s="42"/>
      <c r="F45" t="s">
        <v>332</v>
      </c>
    </row>
    <row r="46" spans="1:13" x14ac:dyDescent="0.25">
      <c r="A46" t="s">
        <v>298</v>
      </c>
      <c r="B46" t="s">
        <v>276</v>
      </c>
      <c r="C46" t="s">
        <v>310</v>
      </c>
      <c r="D46" t="s">
        <v>314</v>
      </c>
      <c r="E46" s="42" t="s">
        <v>477</v>
      </c>
      <c r="F46" t="s">
        <v>324</v>
      </c>
      <c r="G46" t="s">
        <v>266</v>
      </c>
      <c r="M46" t="s">
        <v>300</v>
      </c>
    </row>
    <row r="47" spans="1:13" x14ac:dyDescent="0.25">
      <c r="E47" s="42"/>
      <c r="F47" t="s">
        <v>342</v>
      </c>
      <c r="G47" t="s">
        <v>267</v>
      </c>
    </row>
    <row r="48" spans="1:13" x14ac:dyDescent="0.25">
      <c r="E48" s="42"/>
    </row>
    <row r="49" spans="1:13" x14ac:dyDescent="0.25">
      <c r="A49" t="s">
        <v>301</v>
      </c>
      <c r="B49" t="s">
        <v>313</v>
      </c>
      <c r="C49" t="s">
        <v>316</v>
      </c>
      <c r="D49" t="s">
        <v>309</v>
      </c>
      <c r="E49" s="44" t="s">
        <v>343</v>
      </c>
      <c r="F49" t="s">
        <v>324</v>
      </c>
      <c r="G49" t="s">
        <v>266</v>
      </c>
      <c r="M49" t="s">
        <v>297</v>
      </c>
    </row>
    <row r="50" spans="1:13" x14ac:dyDescent="0.25">
      <c r="E50" s="44"/>
      <c r="F50" t="s">
        <v>334</v>
      </c>
      <c r="G50" t="s">
        <v>267</v>
      </c>
    </row>
    <row r="51" spans="1:13" x14ac:dyDescent="0.25">
      <c r="E51" s="44"/>
    </row>
    <row r="54" spans="1:13" x14ac:dyDescent="0.25">
      <c r="A54" t="s">
        <v>344</v>
      </c>
    </row>
    <row r="56" spans="1:13" x14ac:dyDescent="0.25">
      <c r="B56" t="s">
        <v>347</v>
      </c>
    </row>
    <row r="57" spans="1:13" x14ac:dyDescent="0.25">
      <c r="B57" t="s">
        <v>346</v>
      </c>
    </row>
    <row r="59" spans="1:13" x14ac:dyDescent="0.25">
      <c r="B59" t="s">
        <v>345</v>
      </c>
    </row>
    <row r="60" spans="1:13" x14ac:dyDescent="0.25">
      <c r="B60" t="s">
        <v>348</v>
      </c>
    </row>
  </sheetData>
  <mergeCells count="16">
    <mergeCell ref="E40:E42"/>
    <mergeCell ref="E43:E45"/>
    <mergeCell ref="E46:E48"/>
    <mergeCell ref="E49:E51"/>
    <mergeCell ref="E22:E24"/>
    <mergeCell ref="E25:E27"/>
    <mergeCell ref="E28:E30"/>
    <mergeCell ref="E31:E33"/>
    <mergeCell ref="E34:E36"/>
    <mergeCell ref="E37:E39"/>
    <mergeCell ref="E19:E21"/>
    <mergeCell ref="E4:E6"/>
    <mergeCell ref="E7:E9"/>
    <mergeCell ref="E10:E12"/>
    <mergeCell ref="E13:E15"/>
    <mergeCell ref="E16:E18"/>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77"/>
  <sheetViews>
    <sheetView topLeftCell="A22" workbookViewId="0">
      <selection activeCell="B29" sqref="B29"/>
    </sheetView>
  </sheetViews>
  <sheetFormatPr defaultRowHeight="15" x14ac:dyDescent="0.25"/>
  <cols>
    <col min="1" max="1" width="16" customWidth="1"/>
    <col min="2" max="2" width="11.28515625" customWidth="1"/>
    <col min="3" max="3" width="13.28515625" customWidth="1"/>
    <col min="4" max="4" width="11.28515625" customWidth="1"/>
    <col min="5" max="5" width="13.28515625" bestFit="1" customWidth="1"/>
    <col min="6" max="6" width="12.85546875" customWidth="1"/>
    <col min="7" max="7" width="13" customWidth="1"/>
    <col min="8" max="8" width="12.85546875" customWidth="1"/>
    <col min="9" max="9" width="13.5703125" customWidth="1"/>
    <col min="10" max="10" width="11.140625" customWidth="1"/>
  </cols>
  <sheetData>
    <row r="1" spans="1:10" x14ac:dyDescent="0.25">
      <c r="A1" t="s">
        <v>248</v>
      </c>
    </row>
    <row r="4" spans="1:10" x14ac:dyDescent="0.25">
      <c r="A4" t="s">
        <v>249</v>
      </c>
    </row>
    <row r="6" spans="1:10" x14ac:dyDescent="0.25">
      <c r="A6" t="s">
        <v>250</v>
      </c>
    </row>
    <row r="7" spans="1:10" ht="15.75" thickBot="1" x14ac:dyDescent="0.3"/>
    <row r="8" spans="1:10" x14ac:dyDescent="0.25">
      <c r="C8" s="45" t="s">
        <v>253</v>
      </c>
      <c r="D8" s="46"/>
      <c r="E8" s="45" t="s">
        <v>256</v>
      </c>
      <c r="F8" s="46"/>
      <c r="G8" s="45" t="s">
        <v>254</v>
      </c>
      <c r="H8" s="46"/>
      <c r="I8" s="45" t="s">
        <v>47</v>
      </c>
      <c r="J8" s="46"/>
    </row>
    <row r="9" spans="1:10" x14ac:dyDescent="0.25">
      <c r="B9" t="s">
        <v>251</v>
      </c>
      <c r="C9" s="10">
        <v>1</v>
      </c>
      <c r="D9" s="11">
        <v>1</v>
      </c>
      <c r="E9" s="10">
        <f t="shared" ref="E9:F11" si="0">(G9/2)</f>
        <v>250</v>
      </c>
      <c r="F9" s="11">
        <f t="shared" si="0"/>
        <v>250</v>
      </c>
      <c r="G9" s="10">
        <v>500</v>
      </c>
      <c r="H9" s="11">
        <v>500</v>
      </c>
      <c r="I9" s="10">
        <v>10</v>
      </c>
      <c r="J9" s="11">
        <v>10</v>
      </c>
    </row>
    <row r="10" spans="1:10" x14ac:dyDescent="0.25">
      <c r="B10" t="s">
        <v>50</v>
      </c>
      <c r="C10" s="10">
        <v>1</v>
      </c>
      <c r="D10" s="11">
        <v>1</v>
      </c>
      <c r="E10" s="10">
        <f t="shared" si="0"/>
        <v>127.5</v>
      </c>
      <c r="F10" s="11">
        <f t="shared" si="0"/>
        <v>127.5</v>
      </c>
      <c r="G10" s="10">
        <v>255</v>
      </c>
      <c r="H10" s="11">
        <v>255</v>
      </c>
      <c r="I10" s="10">
        <v>10</v>
      </c>
      <c r="J10" s="11">
        <v>10</v>
      </c>
    </row>
    <row r="11" spans="1:10" x14ac:dyDescent="0.25">
      <c r="B11" s="3" t="s">
        <v>252</v>
      </c>
      <c r="C11" s="10">
        <v>5</v>
      </c>
      <c r="D11" s="11">
        <v>5</v>
      </c>
      <c r="E11" s="10">
        <f t="shared" si="0"/>
        <v>127.5</v>
      </c>
      <c r="F11" s="11">
        <f t="shared" si="0"/>
        <v>127.5</v>
      </c>
      <c r="G11" s="10">
        <v>255</v>
      </c>
      <c r="H11" s="11">
        <v>255</v>
      </c>
      <c r="I11" s="10">
        <v>10</v>
      </c>
      <c r="J11" s="11">
        <v>10</v>
      </c>
    </row>
    <row r="12" spans="1:10" x14ac:dyDescent="0.25">
      <c r="A12" t="s">
        <v>260</v>
      </c>
      <c r="C12" s="10">
        <v>1</v>
      </c>
      <c r="D12" s="11">
        <v>1</v>
      </c>
      <c r="E12" s="10">
        <v>30</v>
      </c>
      <c r="F12" s="11">
        <v>30</v>
      </c>
      <c r="G12" s="10">
        <v>60</v>
      </c>
      <c r="H12" s="11">
        <v>60</v>
      </c>
      <c r="I12" s="10">
        <v>10</v>
      </c>
      <c r="J12" s="11">
        <v>10</v>
      </c>
    </row>
    <row r="13" spans="1:10" x14ac:dyDescent="0.25">
      <c r="C13" s="10"/>
      <c r="D13" s="11"/>
      <c r="E13" s="10"/>
      <c r="F13" s="11"/>
      <c r="G13" s="10"/>
      <c r="H13" s="11"/>
      <c r="I13" s="10"/>
      <c r="J13" s="11"/>
    </row>
    <row r="14" spans="1:10" x14ac:dyDescent="0.25">
      <c r="A14" t="s">
        <v>255</v>
      </c>
      <c r="C14" s="10"/>
      <c r="D14" s="11"/>
      <c r="E14" s="10"/>
      <c r="F14" s="11"/>
      <c r="G14" s="10"/>
      <c r="H14" s="11"/>
      <c r="I14" s="10"/>
      <c r="J14" s="11"/>
    </row>
    <row r="15" spans="1:10" x14ac:dyDescent="0.25">
      <c r="A15" t="s">
        <v>261</v>
      </c>
      <c r="C15" s="10"/>
      <c r="D15" s="11"/>
      <c r="E15" s="10"/>
      <c r="F15" s="11"/>
      <c r="G15" s="10"/>
      <c r="H15" s="11"/>
      <c r="I15" s="10"/>
      <c r="J15" s="11"/>
    </row>
    <row r="16" spans="1:10" x14ac:dyDescent="0.25">
      <c r="C16" s="10"/>
      <c r="D16" s="11"/>
      <c r="E16" s="10"/>
      <c r="F16" s="11"/>
      <c r="G16" s="10"/>
      <c r="H16" s="11"/>
      <c r="I16" s="10"/>
      <c r="J16" s="11"/>
    </row>
    <row r="17" spans="1:13" x14ac:dyDescent="0.25">
      <c r="A17" t="s">
        <v>257</v>
      </c>
      <c r="C17" s="10">
        <f>C11 + (1+C9*C10)</f>
        <v>7</v>
      </c>
      <c r="D17" s="11"/>
      <c r="E17" s="10">
        <f>E11 + (1+E9*E10)</f>
        <v>32003.5</v>
      </c>
      <c r="F17" s="11"/>
      <c r="G17" s="10">
        <f>G11 + (1+G9*G10)</f>
        <v>127756</v>
      </c>
      <c r="H17" s="11"/>
      <c r="I17" s="10">
        <f t="shared" ref="I17" si="1">I11 + (1+I9*I10)</f>
        <v>111</v>
      </c>
      <c r="J17" s="11"/>
    </row>
    <row r="18" spans="1:13" x14ac:dyDescent="0.25">
      <c r="A18" t="s">
        <v>258</v>
      </c>
      <c r="C18" s="10">
        <f>(C11*1.25)+(1+C9*C10)</f>
        <v>8.25</v>
      </c>
      <c r="D18" s="11"/>
      <c r="E18" s="10">
        <f t="shared" ref="E18:I18" si="2">(E11*1.25)+(1+E9*E10)</f>
        <v>32035.375</v>
      </c>
      <c r="F18" s="11"/>
      <c r="G18" s="10">
        <f t="shared" si="2"/>
        <v>127819.75</v>
      </c>
      <c r="H18" s="11"/>
      <c r="I18" s="10">
        <f t="shared" si="2"/>
        <v>113.5</v>
      </c>
      <c r="J18" s="11"/>
    </row>
    <row r="19" spans="1:13" x14ac:dyDescent="0.25">
      <c r="C19" s="10"/>
      <c r="D19" s="11"/>
      <c r="E19" s="10"/>
      <c r="F19" s="11"/>
      <c r="G19" s="10"/>
      <c r="H19" s="11"/>
      <c r="I19" s="10"/>
      <c r="J19" s="11"/>
    </row>
    <row r="20" spans="1:13" x14ac:dyDescent="0.25">
      <c r="A20" t="s">
        <v>259</v>
      </c>
      <c r="C20" s="10">
        <f>C17 - (C17*(C12/128))</f>
        <v>6.9453125</v>
      </c>
      <c r="D20" s="11"/>
      <c r="E20" s="10">
        <f t="shared" ref="E20:I20" si="3">E17 - (E17*(E12/128))</f>
        <v>24502.6796875</v>
      </c>
      <c r="F20" s="11"/>
      <c r="G20" s="10">
        <f t="shared" si="3"/>
        <v>67870.375</v>
      </c>
      <c r="H20" s="11"/>
      <c r="I20" s="10">
        <f t="shared" si="3"/>
        <v>102.328125</v>
      </c>
      <c r="J20" s="11"/>
    </row>
    <row r="21" spans="1:13" x14ac:dyDescent="0.25">
      <c r="C21" s="10"/>
      <c r="D21" s="11"/>
      <c r="E21" s="10"/>
      <c r="F21" s="11"/>
      <c r="G21" s="10"/>
      <c r="H21" s="11"/>
      <c r="I21" s="10"/>
      <c r="J21" s="11"/>
    </row>
    <row r="22" spans="1:13" x14ac:dyDescent="0.25">
      <c r="C22" s="10"/>
      <c r="D22" s="11"/>
      <c r="E22" s="10"/>
      <c r="F22" s="11"/>
      <c r="G22" s="10"/>
      <c r="H22" s="11"/>
      <c r="I22" s="10"/>
      <c r="J22" s="11"/>
    </row>
    <row r="23" spans="1:13" x14ac:dyDescent="0.25">
      <c r="A23" t="s">
        <v>262</v>
      </c>
      <c r="C23" s="10">
        <f>((C9+C10)*C11-C12)</f>
        <v>9</v>
      </c>
      <c r="D23" s="11"/>
      <c r="E23" s="10">
        <f t="shared" ref="E23:I23" si="4">((E9+E10)*E11-E12)</f>
        <v>48101.25</v>
      </c>
      <c r="F23" s="11"/>
      <c r="G23" s="10">
        <f t="shared" si="4"/>
        <v>192465</v>
      </c>
      <c r="H23" s="11"/>
      <c r="I23" s="10">
        <f t="shared" si="4"/>
        <v>190</v>
      </c>
      <c r="J23" s="11"/>
    </row>
    <row r="24" spans="1:13" x14ac:dyDescent="0.25">
      <c r="A24" t="s">
        <v>259</v>
      </c>
      <c r="C24" s="10">
        <f>C23-(C23*(C12/128))</f>
        <v>8.9296875</v>
      </c>
      <c r="D24" s="11"/>
      <c r="E24" s="10">
        <f>E23-(E23*(E12/110))</f>
        <v>34982.727272727272</v>
      </c>
      <c r="F24" s="11"/>
      <c r="G24" s="10">
        <f>G23-(G23*(G12/110))</f>
        <v>87484.090909090912</v>
      </c>
      <c r="H24" s="11"/>
      <c r="I24" s="10">
        <f>I23-(I23*(I12/110))</f>
        <v>172.72727272727272</v>
      </c>
      <c r="J24" s="11"/>
    </row>
    <row r="25" spans="1:13" x14ac:dyDescent="0.25">
      <c r="C25" s="10"/>
      <c r="D25" s="11"/>
      <c r="E25" s="10"/>
      <c r="F25" s="11"/>
      <c r="G25" s="10"/>
      <c r="H25" s="11"/>
      <c r="I25" s="10"/>
      <c r="J25" s="11"/>
    </row>
    <row r="26" spans="1:13" x14ac:dyDescent="0.25">
      <c r="A26" s="12" t="s">
        <v>268</v>
      </c>
      <c r="B26" s="12"/>
      <c r="C26" s="13" t="s">
        <v>263</v>
      </c>
      <c r="D26" s="14" t="s">
        <v>264</v>
      </c>
      <c r="E26" s="13" t="s">
        <v>263</v>
      </c>
      <c r="F26" s="14" t="s">
        <v>264</v>
      </c>
      <c r="G26" s="13" t="s">
        <v>263</v>
      </c>
      <c r="H26" s="14" t="s">
        <v>264</v>
      </c>
      <c r="I26" s="13" t="s">
        <v>263</v>
      </c>
      <c r="J26" s="14" t="s">
        <v>264</v>
      </c>
    </row>
    <row r="27" spans="1:13" x14ac:dyDescent="0.25">
      <c r="A27" s="12"/>
      <c r="B27" s="12"/>
      <c r="C27" s="15">
        <f>(C9/2.5)*(C10+(C11 * 1.25)-C12)</f>
        <v>2.5</v>
      </c>
      <c r="D27" s="16">
        <f>(D9/2.5)*(D10+(D11)-D12)</f>
        <v>2</v>
      </c>
      <c r="E27" s="15">
        <f>(E9/2.5)*(E10+(E11 * 1.25)-E12)</f>
        <v>25687.5</v>
      </c>
      <c r="F27" s="16">
        <f>(F9/2.5)*(F10+(F11)-F12)</f>
        <v>22500</v>
      </c>
      <c r="G27" s="15">
        <f>(G9/2.5)*(G10+(G11 * 1.25)-G12)</f>
        <v>102750</v>
      </c>
      <c r="H27" s="16">
        <f>(H9/2.5)*(H10+(H11)-H12)</f>
        <v>90000</v>
      </c>
      <c r="I27" s="22">
        <f>(I9/2.5)*(I10+(I11 * 1.25)-I12)</f>
        <v>50</v>
      </c>
      <c r="J27" s="23">
        <f>(J9/2.5)*(J10+(J11)-J12)</f>
        <v>40</v>
      </c>
      <c r="K27">
        <f>I9/2.5</f>
        <v>4</v>
      </c>
      <c r="L27">
        <f>I11 * 1.25</f>
        <v>12.5</v>
      </c>
      <c r="M27">
        <f>L27*K27</f>
        <v>50</v>
      </c>
    </row>
    <row r="28" spans="1:13" ht="15.75" thickBot="1" x14ac:dyDescent="0.3">
      <c r="A28" s="12"/>
      <c r="B28" s="12"/>
      <c r="C28" s="17">
        <f t="shared" ref="C28:J28" si="5">C27-(C27*(C12/128))</f>
        <v>2.48046875</v>
      </c>
      <c r="D28" s="18">
        <f t="shared" si="5"/>
        <v>1.984375</v>
      </c>
      <c r="E28" s="17">
        <f t="shared" si="5"/>
        <v>19666.9921875</v>
      </c>
      <c r="F28" s="18">
        <f t="shared" si="5"/>
        <v>17226.5625</v>
      </c>
      <c r="G28" s="17">
        <f t="shared" si="5"/>
        <v>54585.9375</v>
      </c>
      <c r="H28" s="17">
        <f t="shared" ref="H28" si="6">H27-(H27*(H12/128))</f>
        <v>47812.5</v>
      </c>
      <c r="I28" s="17">
        <f t="shared" ref="I28" si="7">I27-(I27*(I12/128))</f>
        <v>46.09375</v>
      </c>
      <c r="J28" s="24">
        <f t="shared" si="5"/>
        <v>36.875</v>
      </c>
      <c r="K28" s="25">
        <f>I12/128</f>
        <v>7.8125E-2</v>
      </c>
      <c r="L28" s="26">
        <f>K28*M27</f>
        <v>3.90625</v>
      </c>
      <c r="M28" s="27">
        <f>M27-L28</f>
        <v>46.09375</v>
      </c>
    </row>
    <row r="30" spans="1:13" x14ac:dyDescent="0.25">
      <c r="B30" s="3"/>
      <c r="C30" t="s">
        <v>265</v>
      </c>
    </row>
    <row r="31" spans="1:13" x14ac:dyDescent="0.25">
      <c r="A31" t="s">
        <v>269</v>
      </c>
      <c r="C31" t="s">
        <v>266</v>
      </c>
      <c r="I31" t="s">
        <v>273</v>
      </c>
    </row>
    <row r="32" spans="1:13" x14ac:dyDescent="0.25">
      <c r="C32" t="s">
        <v>267</v>
      </c>
    </row>
    <row r="34" spans="1:9" x14ac:dyDescent="0.25">
      <c r="A34" t="s">
        <v>270</v>
      </c>
      <c r="C34" t="s">
        <v>271</v>
      </c>
      <c r="I34" t="s">
        <v>273</v>
      </c>
    </row>
    <row r="35" spans="1:9" x14ac:dyDescent="0.25">
      <c r="C35" t="s">
        <v>267</v>
      </c>
    </row>
    <row r="37" spans="1:9" x14ac:dyDescent="0.25">
      <c r="A37" t="s">
        <v>272</v>
      </c>
      <c r="I37" t="s">
        <v>273</v>
      </c>
    </row>
    <row r="40" spans="1:9" x14ac:dyDescent="0.25">
      <c r="A40" t="s">
        <v>105</v>
      </c>
      <c r="B40" t="s">
        <v>276</v>
      </c>
      <c r="C40" t="s">
        <v>274</v>
      </c>
      <c r="I40" t="s">
        <v>273</v>
      </c>
    </row>
    <row r="41" spans="1:9" x14ac:dyDescent="0.25">
      <c r="C41" t="s">
        <v>267</v>
      </c>
    </row>
    <row r="43" spans="1:9" x14ac:dyDescent="0.25">
      <c r="A43" t="s">
        <v>103</v>
      </c>
      <c r="B43" t="s">
        <v>276</v>
      </c>
      <c r="C43" t="s">
        <v>271</v>
      </c>
      <c r="I43" t="s">
        <v>277</v>
      </c>
    </row>
    <row r="44" spans="1:9" x14ac:dyDescent="0.25">
      <c r="C44" t="s">
        <v>267</v>
      </c>
    </row>
    <row r="46" spans="1:9" x14ac:dyDescent="0.25">
      <c r="A46" t="s">
        <v>109</v>
      </c>
      <c r="B46" s="3" t="s">
        <v>278</v>
      </c>
      <c r="C46" t="s">
        <v>266</v>
      </c>
      <c r="I46" t="s">
        <v>277</v>
      </c>
    </row>
    <row r="47" spans="1:9" x14ac:dyDescent="0.25">
      <c r="B47" s="3" t="s">
        <v>279</v>
      </c>
      <c r="C47" t="s">
        <v>267</v>
      </c>
    </row>
    <row r="49" spans="1:10" x14ac:dyDescent="0.25">
      <c r="A49" t="s">
        <v>280</v>
      </c>
      <c r="B49" t="s">
        <v>281</v>
      </c>
      <c r="C49" t="s">
        <v>266</v>
      </c>
      <c r="I49" t="s">
        <v>277</v>
      </c>
    </row>
    <row r="50" spans="1:10" x14ac:dyDescent="0.25">
      <c r="C50" t="s">
        <v>284</v>
      </c>
    </row>
    <row r="52" spans="1:10" x14ac:dyDescent="0.25">
      <c r="A52" t="s">
        <v>282</v>
      </c>
      <c r="B52" t="s">
        <v>281</v>
      </c>
      <c r="C52" t="s">
        <v>266</v>
      </c>
      <c r="I52" t="s">
        <v>277</v>
      </c>
    </row>
    <row r="53" spans="1:10" x14ac:dyDescent="0.25">
      <c r="C53" t="s">
        <v>283</v>
      </c>
    </row>
    <row r="55" spans="1:10" x14ac:dyDescent="0.25">
      <c r="A55" t="s">
        <v>285</v>
      </c>
      <c r="B55" t="s">
        <v>276</v>
      </c>
      <c r="C55" t="s">
        <v>266</v>
      </c>
      <c r="I55" t="s">
        <v>286</v>
      </c>
      <c r="J55" t="s">
        <v>289</v>
      </c>
    </row>
    <row r="56" spans="1:10" x14ac:dyDescent="0.25">
      <c r="C56" t="s">
        <v>267</v>
      </c>
    </row>
    <row r="58" spans="1:10" x14ac:dyDescent="0.25">
      <c r="A58" t="s">
        <v>288</v>
      </c>
      <c r="C58" t="s">
        <v>266</v>
      </c>
      <c r="I58" t="s">
        <v>286</v>
      </c>
      <c r="J58" t="s">
        <v>287</v>
      </c>
    </row>
    <row r="59" spans="1:10" x14ac:dyDescent="0.25">
      <c r="C59" t="s">
        <v>267</v>
      </c>
    </row>
    <row r="61" spans="1:10" x14ac:dyDescent="0.25">
      <c r="A61" t="s">
        <v>290</v>
      </c>
      <c r="C61" t="s">
        <v>266</v>
      </c>
      <c r="I61" t="s">
        <v>286</v>
      </c>
      <c r="J61" t="s">
        <v>291</v>
      </c>
    </row>
    <row r="62" spans="1:10" x14ac:dyDescent="0.25">
      <c r="C62" t="s">
        <v>267</v>
      </c>
    </row>
    <row r="64" spans="1:10" x14ac:dyDescent="0.25">
      <c r="A64" t="s">
        <v>292</v>
      </c>
      <c r="C64" t="s">
        <v>266</v>
      </c>
      <c r="I64" t="s">
        <v>286</v>
      </c>
      <c r="J64" t="s">
        <v>293</v>
      </c>
    </row>
    <row r="65" spans="1:9" x14ac:dyDescent="0.25">
      <c r="C65" t="s">
        <v>267</v>
      </c>
    </row>
    <row r="67" spans="1:9" x14ac:dyDescent="0.25">
      <c r="A67" t="s">
        <v>294</v>
      </c>
      <c r="B67" t="s">
        <v>281</v>
      </c>
      <c r="C67" t="s">
        <v>266</v>
      </c>
      <c r="I67" t="s">
        <v>295</v>
      </c>
    </row>
    <row r="68" spans="1:9" x14ac:dyDescent="0.25">
      <c r="C68" t="s">
        <v>284</v>
      </c>
    </row>
    <row r="70" spans="1:9" x14ac:dyDescent="0.25">
      <c r="A70" t="s">
        <v>296</v>
      </c>
      <c r="B70" t="s">
        <v>281</v>
      </c>
      <c r="C70" t="s">
        <v>266</v>
      </c>
      <c r="I70" t="s">
        <v>297</v>
      </c>
    </row>
    <row r="71" spans="1:9" x14ac:dyDescent="0.25">
      <c r="C71" t="s">
        <v>284</v>
      </c>
    </row>
    <row r="73" spans="1:9" x14ac:dyDescent="0.25">
      <c r="A73" t="s">
        <v>298</v>
      </c>
      <c r="B73" t="s">
        <v>299</v>
      </c>
      <c r="C73" t="s">
        <v>266</v>
      </c>
      <c r="I73" t="s">
        <v>300</v>
      </c>
    </row>
    <row r="74" spans="1:9" x14ac:dyDescent="0.25">
      <c r="C74" t="s">
        <v>267</v>
      </c>
    </row>
    <row r="76" spans="1:9" x14ac:dyDescent="0.25">
      <c r="A76" t="s">
        <v>301</v>
      </c>
      <c r="B76" t="s">
        <v>299</v>
      </c>
      <c r="C76" t="s">
        <v>266</v>
      </c>
      <c r="I76" t="s">
        <v>297</v>
      </c>
    </row>
    <row r="77" spans="1:9" x14ac:dyDescent="0.25">
      <c r="C77" t="s">
        <v>267</v>
      </c>
    </row>
  </sheetData>
  <mergeCells count="4">
    <mergeCell ref="C8:D8"/>
    <mergeCell ref="E8:F8"/>
    <mergeCell ref="G8:H8"/>
    <mergeCell ref="I8:J8"/>
  </mergeCells>
  <pageMargins left="0.7" right="0.7" top="0.75" bottom="0.75" header="0.3" footer="0.3"/>
  <pageSetup orientation="portrait"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85"/>
  <sheetViews>
    <sheetView workbookViewId="0">
      <selection activeCell="A82" sqref="A82"/>
    </sheetView>
  </sheetViews>
  <sheetFormatPr defaultRowHeight="15" x14ac:dyDescent="0.25"/>
  <sheetData>
    <row r="1" spans="1:1" ht="18.75" x14ac:dyDescent="0.3">
      <c r="A1" s="28" t="s">
        <v>349</v>
      </c>
    </row>
    <row r="3" spans="1:1" x14ac:dyDescent="0.25">
      <c r="A3" t="s">
        <v>415</v>
      </c>
    </row>
    <row r="4" spans="1:1" x14ac:dyDescent="0.25">
      <c r="A4" t="s">
        <v>416</v>
      </c>
    </row>
    <row r="5" spans="1:1" x14ac:dyDescent="0.25">
      <c r="A5" t="s">
        <v>417</v>
      </c>
    </row>
    <row r="7" spans="1:1" x14ac:dyDescent="0.25">
      <c r="A7" t="s">
        <v>350</v>
      </c>
    </row>
    <row r="8" spans="1:1" x14ac:dyDescent="0.25">
      <c r="A8" t="s">
        <v>351</v>
      </c>
    </row>
    <row r="9" spans="1:1" x14ac:dyDescent="0.25">
      <c r="A9" t="s">
        <v>352</v>
      </c>
    </row>
    <row r="10" spans="1:1" x14ac:dyDescent="0.25">
      <c r="A10" t="s">
        <v>270</v>
      </c>
    </row>
    <row r="11" spans="1:1" x14ac:dyDescent="0.25">
      <c r="A11" t="s">
        <v>353</v>
      </c>
    </row>
    <row r="12" spans="1:1" x14ac:dyDescent="0.25">
      <c r="A12" t="s">
        <v>354</v>
      </c>
    </row>
    <row r="13" spans="1:1" x14ac:dyDescent="0.25">
      <c r="A13" t="s">
        <v>355</v>
      </c>
    </row>
    <row r="14" spans="1:1" x14ac:dyDescent="0.25">
      <c r="A14" t="s">
        <v>356</v>
      </c>
    </row>
    <row r="15" spans="1:1" x14ac:dyDescent="0.25">
      <c r="A15" t="s">
        <v>357</v>
      </c>
    </row>
    <row r="16" spans="1:1" x14ac:dyDescent="0.25">
      <c r="A16" t="s">
        <v>358</v>
      </c>
    </row>
    <row r="17" spans="1:1" x14ac:dyDescent="0.25">
      <c r="A17" t="s">
        <v>359</v>
      </c>
    </row>
    <row r="18" spans="1:1" x14ac:dyDescent="0.25">
      <c r="A18" t="s">
        <v>360</v>
      </c>
    </row>
    <row r="19" spans="1:1" x14ac:dyDescent="0.25">
      <c r="A19" t="s">
        <v>361</v>
      </c>
    </row>
    <row r="20" spans="1:1" x14ac:dyDescent="0.25">
      <c r="A20" t="s">
        <v>362</v>
      </c>
    </row>
    <row r="21" spans="1:1" x14ac:dyDescent="0.25">
      <c r="A21" t="s">
        <v>363</v>
      </c>
    </row>
    <row r="22" spans="1:1" x14ac:dyDescent="0.25">
      <c r="A22" t="s">
        <v>364</v>
      </c>
    </row>
    <row r="23" spans="1:1" x14ac:dyDescent="0.25">
      <c r="A23" t="s">
        <v>365</v>
      </c>
    </row>
    <row r="24" spans="1:1" x14ac:dyDescent="0.25">
      <c r="A24" t="s">
        <v>366</v>
      </c>
    </row>
    <row r="25" spans="1:1" x14ac:dyDescent="0.25">
      <c r="A25" t="s">
        <v>367</v>
      </c>
    </row>
    <row r="26" spans="1:1" x14ac:dyDescent="0.25">
      <c r="A26" t="s">
        <v>368</v>
      </c>
    </row>
    <row r="27" spans="1:1" x14ac:dyDescent="0.25">
      <c r="A27" t="s">
        <v>369</v>
      </c>
    </row>
    <row r="28" spans="1:1" x14ac:dyDescent="0.25">
      <c r="A28" t="s">
        <v>370</v>
      </c>
    </row>
    <row r="29" spans="1:1" x14ac:dyDescent="0.25">
      <c r="A29" t="s">
        <v>371</v>
      </c>
    </row>
    <row r="30" spans="1:1" x14ac:dyDescent="0.25">
      <c r="A30" t="s">
        <v>372</v>
      </c>
    </row>
    <row r="31" spans="1:1" x14ac:dyDescent="0.25">
      <c r="A31" t="s">
        <v>373</v>
      </c>
    </row>
    <row r="32" spans="1:1" x14ac:dyDescent="0.25">
      <c r="A32" t="s">
        <v>374</v>
      </c>
    </row>
    <row r="33" spans="1:1" x14ac:dyDescent="0.25">
      <c r="A33" t="s">
        <v>375</v>
      </c>
    </row>
    <row r="34" spans="1:1" x14ac:dyDescent="0.25">
      <c r="A34" t="s">
        <v>376</v>
      </c>
    </row>
    <row r="35" spans="1:1" x14ac:dyDescent="0.25">
      <c r="A35" t="s">
        <v>377</v>
      </c>
    </row>
    <row r="36" spans="1:1" x14ac:dyDescent="0.25">
      <c r="A36" t="s">
        <v>378</v>
      </c>
    </row>
    <row r="37" spans="1:1" x14ac:dyDescent="0.25">
      <c r="A37" t="s">
        <v>379</v>
      </c>
    </row>
    <row r="38" spans="1:1" x14ac:dyDescent="0.25">
      <c r="A38" t="s">
        <v>380</v>
      </c>
    </row>
    <row r="39" spans="1:1" x14ac:dyDescent="0.25">
      <c r="A39" t="s">
        <v>381</v>
      </c>
    </row>
    <row r="40" spans="1:1" x14ac:dyDescent="0.25">
      <c r="A40" t="s">
        <v>382</v>
      </c>
    </row>
    <row r="41" spans="1:1" x14ac:dyDescent="0.25">
      <c r="A41" t="s">
        <v>383</v>
      </c>
    </row>
    <row r="42" spans="1:1" x14ac:dyDescent="0.25">
      <c r="A42" t="s">
        <v>384</v>
      </c>
    </row>
    <row r="43" spans="1:1" x14ac:dyDescent="0.25">
      <c r="A43" t="s">
        <v>385</v>
      </c>
    </row>
    <row r="44" spans="1:1" x14ac:dyDescent="0.25">
      <c r="A44" t="s">
        <v>386</v>
      </c>
    </row>
    <row r="45" spans="1:1" x14ac:dyDescent="0.25">
      <c r="A45" t="s">
        <v>387</v>
      </c>
    </row>
    <row r="46" spans="1:1" x14ac:dyDescent="0.25">
      <c r="A46" t="s">
        <v>388</v>
      </c>
    </row>
    <row r="47" spans="1:1" x14ac:dyDescent="0.25">
      <c r="A47" t="s">
        <v>389</v>
      </c>
    </row>
    <row r="48" spans="1:1" x14ac:dyDescent="0.25">
      <c r="A48" t="s">
        <v>390</v>
      </c>
    </row>
    <row r="49" spans="1:1" x14ac:dyDescent="0.25">
      <c r="A49" t="s">
        <v>391</v>
      </c>
    </row>
    <row r="50" spans="1:1" x14ac:dyDescent="0.25">
      <c r="A50" t="s">
        <v>392</v>
      </c>
    </row>
    <row r="51" spans="1:1" x14ac:dyDescent="0.25">
      <c r="A51" t="s">
        <v>393</v>
      </c>
    </row>
    <row r="52" spans="1:1" x14ac:dyDescent="0.25">
      <c r="A52" t="s">
        <v>394</v>
      </c>
    </row>
    <row r="53" spans="1:1" x14ac:dyDescent="0.25">
      <c r="A53" t="s">
        <v>395</v>
      </c>
    </row>
    <row r="54" spans="1:1" x14ac:dyDescent="0.25">
      <c r="A54" t="s">
        <v>396</v>
      </c>
    </row>
    <row r="55" spans="1:1" x14ac:dyDescent="0.25">
      <c r="A55" t="s">
        <v>397</v>
      </c>
    </row>
    <row r="56" spans="1:1" x14ac:dyDescent="0.25">
      <c r="A56" t="s">
        <v>398</v>
      </c>
    </row>
    <row r="57" spans="1:1" x14ac:dyDescent="0.25">
      <c r="A57" t="s">
        <v>399</v>
      </c>
    </row>
    <row r="58" spans="1:1" x14ac:dyDescent="0.25">
      <c r="A58" t="s">
        <v>400</v>
      </c>
    </row>
    <row r="59" spans="1:1" x14ac:dyDescent="0.25">
      <c r="A59" t="s">
        <v>401</v>
      </c>
    </row>
    <row r="60" spans="1:1" x14ac:dyDescent="0.25">
      <c r="A60" t="s">
        <v>402</v>
      </c>
    </row>
    <row r="61" spans="1:1" x14ac:dyDescent="0.25">
      <c r="A61" t="s">
        <v>403</v>
      </c>
    </row>
    <row r="62" spans="1:1" x14ac:dyDescent="0.25">
      <c r="A62" t="s">
        <v>404</v>
      </c>
    </row>
    <row r="63" spans="1:1" x14ac:dyDescent="0.25">
      <c r="A63" t="s">
        <v>405</v>
      </c>
    </row>
    <row r="64" spans="1:1" x14ac:dyDescent="0.25">
      <c r="A64" t="s">
        <v>406</v>
      </c>
    </row>
    <row r="65" spans="1:1" x14ac:dyDescent="0.25">
      <c r="A65" t="s">
        <v>407</v>
      </c>
    </row>
    <row r="66" spans="1:1" x14ac:dyDescent="0.25">
      <c r="A66" t="s">
        <v>408</v>
      </c>
    </row>
    <row r="67" spans="1:1" x14ac:dyDescent="0.25">
      <c r="A67" t="s">
        <v>409</v>
      </c>
    </row>
    <row r="68" spans="1:1" x14ac:dyDescent="0.25">
      <c r="A68" t="s">
        <v>410</v>
      </c>
    </row>
    <row r="69" spans="1:1" x14ac:dyDescent="0.25">
      <c r="A69" t="s">
        <v>411</v>
      </c>
    </row>
    <row r="70" spans="1:1" x14ac:dyDescent="0.25">
      <c r="A70" t="s">
        <v>412</v>
      </c>
    </row>
    <row r="71" spans="1:1" x14ac:dyDescent="0.25">
      <c r="A71" t="s">
        <v>413</v>
      </c>
    </row>
    <row r="76" spans="1:1" x14ac:dyDescent="0.25">
      <c r="A76" s="7" t="s">
        <v>419</v>
      </c>
    </row>
    <row r="77" spans="1:1" x14ac:dyDescent="0.25">
      <c r="A77" t="s">
        <v>418</v>
      </c>
    </row>
    <row r="78" spans="1:1" x14ac:dyDescent="0.25">
      <c r="A78" t="s">
        <v>422</v>
      </c>
    </row>
    <row r="79" spans="1:1" x14ac:dyDescent="0.25">
      <c r="A79" t="s">
        <v>421</v>
      </c>
    </row>
    <row r="80" spans="1:1" x14ac:dyDescent="0.25">
      <c r="A80" t="s">
        <v>420</v>
      </c>
    </row>
    <row r="81" spans="1:1" x14ac:dyDescent="0.25">
      <c r="A81" t="s">
        <v>423</v>
      </c>
    </row>
    <row r="82" spans="1:1" x14ac:dyDescent="0.25">
      <c r="A82" t="s">
        <v>424</v>
      </c>
    </row>
    <row r="85" spans="1:1" x14ac:dyDescent="0.25">
      <c r="A85" t="s">
        <v>414</v>
      </c>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Magic Skills</vt:lpstr>
      <vt:lpstr>Stat Growth Outline</vt:lpstr>
      <vt:lpstr>Outline of Char Stat Variab</vt:lpstr>
      <vt:lpstr>Stat Growth Char</vt:lpstr>
      <vt:lpstr>Weapons</vt:lpstr>
      <vt:lpstr>Damage Tests</vt:lpstr>
      <vt:lpstr>Weapon 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Cyko</dc:creator>
  <cp:lastModifiedBy>Timothy</cp:lastModifiedBy>
  <dcterms:created xsi:type="dcterms:W3CDTF">2012-04-27T01:19:01Z</dcterms:created>
  <dcterms:modified xsi:type="dcterms:W3CDTF">2014-09-10T06:25:13Z</dcterms:modified>
</cp:coreProperties>
</file>