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9c46ef9e127b3d0f/Documents/Data Analytics/Bootcamp/Github_HW/October2024_Data_Week1/01-Excel/Starter_Code/"/>
    </mc:Choice>
  </mc:AlternateContent>
  <xr:revisionPtr revIDLastSave="490" documentId="13_ncr:40009_{11C9D2FE-BDF6-5C46-B9DE-A4DF0C4A6734}" xr6:coauthVersionLast="47" xr6:coauthVersionMax="47" xr10:uidLastSave="{BEE3B44A-43D2-4EA6-BE74-6128783733A3}"/>
  <bookViews>
    <workbookView xWindow="810" yWindow="-120" windowWidth="28110" windowHeight="16440" tabRatio="830" xr2:uid="{00000000-000D-0000-FFFF-FFFF00000000}"/>
  </bookViews>
  <sheets>
    <sheet name="Crowdfunding" sheetId="1" r:id="rId1"/>
    <sheet name="Category Analysis" sheetId="2" r:id="rId2"/>
    <sheet name="Sub-Category Analysis" sheetId="3" r:id="rId3"/>
    <sheet name="Count of Outcomes" sheetId="4" r:id="rId4"/>
    <sheet name="Crowdfunding Goal Analysis" sheetId="5" r:id="rId5"/>
    <sheet name="Backers Analysis" sheetId="6" r:id="rId6"/>
  </sheets>
  <definedNames>
    <definedName name="_xlnm._FilterDatabase" localSheetId="0" hidden="1">Crowdfunding!$A$1:$T$1001</definedName>
  </definedNames>
  <calcPr calcId="191029"/>
  <pivotCaches>
    <pivotCache cacheId="1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6" l="1"/>
  <c r="H6" i="6"/>
  <c r="H5" i="6"/>
  <c r="H4" i="6"/>
  <c r="H3" i="6"/>
  <c r="H2" i="6"/>
  <c r="G3" i="6"/>
  <c r="G4" i="6"/>
  <c r="G5" i="6"/>
  <c r="G6" i="6"/>
  <c r="G7" i="6"/>
  <c r="G2" i="6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2" i="5"/>
  <c r="B11" i="5"/>
  <c r="B10" i="5"/>
  <c r="B9" i="5"/>
  <c r="B8" i="5"/>
  <c r="B7" i="5"/>
  <c r="B6" i="5"/>
  <c r="B5" i="5"/>
  <c r="B3" i="5"/>
  <c r="B4" i="5"/>
  <c r="B13" i="5"/>
  <c r="B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2" i="1"/>
  <c r="S2" i="1"/>
  <c r="T2" i="1"/>
  <c r="I3" i="1"/>
  <c r="S3" i="1"/>
  <c r="T3" i="1"/>
  <c r="I4" i="1"/>
  <c r="S4" i="1"/>
  <c r="T4" i="1"/>
  <c r="I5" i="1"/>
  <c r="S5" i="1"/>
  <c r="T5" i="1"/>
  <c r="I6" i="1"/>
  <c r="S6" i="1"/>
  <c r="T6" i="1"/>
  <c r="I7" i="1"/>
  <c r="S7" i="1"/>
  <c r="T7" i="1"/>
  <c r="I8" i="1"/>
  <c r="S8" i="1"/>
  <c r="T8" i="1"/>
  <c r="I9" i="1"/>
  <c r="S9" i="1"/>
  <c r="T9" i="1"/>
  <c r="I10" i="1"/>
  <c r="S10" i="1"/>
  <c r="T10" i="1"/>
  <c r="I11" i="1"/>
  <c r="S11" i="1"/>
  <c r="T11" i="1"/>
  <c r="I12" i="1"/>
  <c r="S12" i="1"/>
  <c r="T12" i="1"/>
  <c r="I13" i="1"/>
  <c r="S13" i="1"/>
  <c r="T13" i="1"/>
  <c r="I14" i="1"/>
  <c r="S14" i="1"/>
  <c r="T14" i="1"/>
  <c r="I15" i="1"/>
  <c r="S15" i="1"/>
  <c r="T15" i="1"/>
  <c r="I16" i="1"/>
  <c r="S16" i="1"/>
  <c r="T16" i="1"/>
  <c r="I17" i="1"/>
  <c r="S17" i="1"/>
  <c r="T17" i="1"/>
  <c r="I18" i="1"/>
  <c r="S18" i="1"/>
  <c r="T18" i="1"/>
  <c r="I19" i="1"/>
  <c r="S19" i="1"/>
  <c r="T19" i="1"/>
  <c r="I20" i="1"/>
  <c r="S20" i="1"/>
  <c r="T20" i="1"/>
  <c r="I21" i="1"/>
  <c r="S21" i="1"/>
  <c r="T21" i="1"/>
  <c r="I22" i="1"/>
  <c r="S22" i="1"/>
  <c r="T22" i="1"/>
  <c r="I23" i="1"/>
  <c r="S23" i="1"/>
  <c r="T23" i="1"/>
  <c r="I24" i="1"/>
  <c r="S24" i="1"/>
  <c r="T24" i="1"/>
  <c r="I25" i="1"/>
  <c r="S25" i="1"/>
  <c r="T25" i="1"/>
  <c r="I26" i="1"/>
  <c r="S26" i="1"/>
  <c r="T26" i="1"/>
  <c r="I27" i="1"/>
  <c r="S27" i="1"/>
  <c r="T27" i="1"/>
  <c r="I28" i="1"/>
  <c r="S28" i="1"/>
  <c r="T28" i="1"/>
  <c r="I29" i="1"/>
  <c r="S29" i="1"/>
  <c r="T29" i="1"/>
  <c r="I30" i="1"/>
  <c r="S30" i="1"/>
  <c r="T30" i="1"/>
  <c r="I31" i="1"/>
  <c r="S31" i="1"/>
  <c r="T31" i="1"/>
  <c r="I32" i="1"/>
  <c r="S32" i="1"/>
  <c r="T32" i="1"/>
  <c r="I33" i="1"/>
  <c r="S33" i="1"/>
  <c r="T33" i="1"/>
  <c r="I34" i="1"/>
  <c r="S34" i="1"/>
  <c r="T34" i="1"/>
  <c r="I35" i="1"/>
  <c r="S35" i="1"/>
  <c r="T35" i="1"/>
  <c r="I36" i="1"/>
  <c r="S36" i="1"/>
  <c r="T36" i="1"/>
  <c r="I37" i="1"/>
  <c r="S37" i="1"/>
  <c r="T37" i="1"/>
  <c r="I38" i="1"/>
  <c r="S38" i="1"/>
  <c r="T38" i="1"/>
  <c r="I39" i="1"/>
  <c r="S39" i="1"/>
  <c r="T39" i="1"/>
  <c r="I40" i="1"/>
  <c r="S40" i="1"/>
  <c r="T40" i="1"/>
  <c r="I41" i="1"/>
  <c r="S41" i="1"/>
  <c r="T41" i="1"/>
  <c r="I42" i="1"/>
  <c r="S42" i="1"/>
  <c r="T42" i="1"/>
  <c r="I43" i="1"/>
  <c r="S43" i="1"/>
  <c r="T43" i="1"/>
  <c r="I44" i="1"/>
  <c r="S44" i="1"/>
  <c r="T44" i="1"/>
  <c r="I45" i="1"/>
  <c r="S45" i="1"/>
  <c r="T45" i="1"/>
  <c r="I46" i="1"/>
  <c r="S46" i="1"/>
  <c r="T46" i="1"/>
  <c r="I47" i="1"/>
  <c r="S47" i="1"/>
  <c r="T47" i="1"/>
  <c r="I48" i="1"/>
  <c r="S48" i="1"/>
  <c r="T48" i="1"/>
  <c r="I49" i="1"/>
  <c r="S49" i="1"/>
  <c r="T49" i="1"/>
  <c r="I50" i="1"/>
  <c r="S50" i="1"/>
  <c r="T50" i="1"/>
  <c r="I51" i="1"/>
  <c r="S51" i="1"/>
  <c r="T51" i="1"/>
  <c r="I52" i="1"/>
  <c r="S52" i="1"/>
  <c r="T52" i="1"/>
  <c r="I53" i="1"/>
  <c r="S53" i="1"/>
  <c r="T53" i="1"/>
  <c r="I54" i="1"/>
  <c r="S54" i="1"/>
  <c r="T54" i="1"/>
  <c r="I55" i="1"/>
  <c r="S55" i="1"/>
  <c r="T55" i="1"/>
  <c r="I56" i="1"/>
  <c r="S56" i="1"/>
  <c r="T56" i="1"/>
  <c r="I57" i="1"/>
  <c r="S57" i="1"/>
  <c r="T57" i="1"/>
  <c r="I58" i="1"/>
  <c r="S58" i="1"/>
  <c r="T58" i="1"/>
  <c r="I59" i="1"/>
  <c r="S59" i="1"/>
  <c r="T59" i="1"/>
  <c r="I60" i="1"/>
  <c r="S60" i="1"/>
  <c r="T60" i="1"/>
  <c r="I61" i="1"/>
  <c r="S61" i="1"/>
  <c r="T61" i="1"/>
  <c r="I62" i="1"/>
  <c r="S62" i="1"/>
  <c r="T62" i="1"/>
  <c r="I63" i="1"/>
  <c r="S63" i="1"/>
  <c r="T63" i="1"/>
  <c r="I64" i="1"/>
  <c r="S64" i="1"/>
  <c r="T64" i="1"/>
  <c r="I65" i="1"/>
  <c r="S65" i="1"/>
  <c r="T65" i="1"/>
  <c r="I66" i="1"/>
  <c r="S66" i="1"/>
  <c r="T66" i="1"/>
  <c r="I67" i="1"/>
  <c r="S67" i="1"/>
  <c r="T67" i="1"/>
  <c r="I68" i="1"/>
  <c r="S68" i="1"/>
  <c r="T68" i="1"/>
  <c r="I69" i="1"/>
  <c r="S69" i="1"/>
  <c r="T69" i="1"/>
  <c r="I70" i="1"/>
  <c r="S70" i="1"/>
  <c r="T70" i="1"/>
  <c r="I71" i="1"/>
  <c r="S71" i="1"/>
  <c r="T71" i="1"/>
  <c r="I72" i="1"/>
  <c r="S72" i="1"/>
  <c r="T72" i="1"/>
  <c r="I73" i="1"/>
  <c r="S73" i="1"/>
  <c r="T73" i="1"/>
  <c r="I74" i="1"/>
  <c r="S74" i="1"/>
  <c r="T74" i="1"/>
  <c r="I75" i="1"/>
  <c r="S75" i="1"/>
  <c r="T75" i="1"/>
  <c r="I76" i="1"/>
  <c r="S76" i="1"/>
  <c r="T76" i="1"/>
  <c r="I77" i="1"/>
  <c r="S77" i="1"/>
  <c r="T77" i="1"/>
  <c r="I78" i="1"/>
  <c r="S78" i="1"/>
  <c r="T78" i="1"/>
  <c r="I79" i="1"/>
  <c r="S79" i="1"/>
  <c r="T79" i="1"/>
  <c r="I80" i="1"/>
  <c r="S80" i="1"/>
  <c r="T80" i="1"/>
  <c r="I81" i="1"/>
  <c r="S81" i="1"/>
  <c r="T81" i="1"/>
  <c r="I82" i="1"/>
  <c r="S82" i="1"/>
  <c r="T82" i="1"/>
  <c r="I83" i="1"/>
  <c r="S83" i="1"/>
  <c r="T83" i="1"/>
  <c r="I84" i="1"/>
  <c r="S84" i="1"/>
  <c r="T84" i="1"/>
  <c r="I85" i="1"/>
  <c r="S85" i="1"/>
  <c r="T85" i="1"/>
  <c r="I86" i="1"/>
  <c r="S86" i="1"/>
  <c r="T86" i="1"/>
  <c r="I87" i="1"/>
  <c r="S87" i="1"/>
  <c r="T87" i="1"/>
  <c r="I88" i="1"/>
  <c r="S88" i="1"/>
  <c r="T88" i="1"/>
  <c r="I89" i="1"/>
  <c r="S89" i="1"/>
  <c r="T89" i="1"/>
  <c r="I90" i="1"/>
  <c r="S90" i="1"/>
  <c r="T90" i="1"/>
  <c r="I91" i="1"/>
  <c r="S91" i="1"/>
  <c r="T91" i="1"/>
  <c r="I92" i="1"/>
  <c r="S92" i="1"/>
  <c r="T92" i="1"/>
  <c r="I93" i="1"/>
  <c r="S93" i="1"/>
  <c r="T93" i="1"/>
  <c r="I94" i="1"/>
  <c r="S94" i="1"/>
  <c r="T94" i="1"/>
  <c r="I95" i="1"/>
  <c r="S95" i="1"/>
  <c r="T95" i="1"/>
  <c r="I96" i="1"/>
  <c r="S96" i="1"/>
  <c r="T96" i="1"/>
  <c r="I97" i="1"/>
  <c r="S97" i="1"/>
  <c r="T97" i="1"/>
  <c r="I98" i="1"/>
  <c r="S98" i="1"/>
  <c r="T98" i="1"/>
  <c r="I99" i="1"/>
  <c r="S99" i="1"/>
  <c r="T99" i="1"/>
  <c r="I100" i="1"/>
  <c r="S100" i="1"/>
  <c r="T100" i="1"/>
  <c r="I101" i="1"/>
  <c r="S101" i="1"/>
  <c r="T101" i="1"/>
  <c r="I102" i="1"/>
  <c r="S102" i="1"/>
  <c r="T102" i="1"/>
  <c r="I103" i="1"/>
  <c r="S103" i="1"/>
  <c r="T103" i="1"/>
  <c r="I104" i="1"/>
  <c r="S104" i="1"/>
  <c r="T104" i="1"/>
  <c r="I105" i="1"/>
  <c r="S105" i="1"/>
  <c r="T105" i="1"/>
  <c r="I106" i="1"/>
  <c r="S106" i="1"/>
  <c r="T106" i="1"/>
  <c r="I107" i="1"/>
  <c r="S107" i="1"/>
  <c r="T107" i="1"/>
  <c r="I108" i="1"/>
  <c r="S108" i="1"/>
  <c r="T108" i="1"/>
  <c r="I109" i="1"/>
  <c r="S109" i="1"/>
  <c r="T109" i="1"/>
  <c r="I110" i="1"/>
  <c r="S110" i="1"/>
  <c r="T110" i="1"/>
  <c r="I111" i="1"/>
  <c r="S111" i="1"/>
  <c r="T111" i="1"/>
  <c r="I112" i="1"/>
  <c r="S112" i="1"/>
  <c r="T112" i="1"/>
  <c r="I113" i="1"/>
  <c r="S113" i="1"/>
  <c r="T113" i="1"/>
  <c r="I114" i="1"/>
  <c r="S114" i="1"/>
  <c r="T114" i="1"/>
  <c r="I115" i="1"/>
  <c r="S115" i="1"/>
  <c r="T115" i="1"/>
  <c r="I116" i="1"/>
  <c r="S116" i="1"/>
  <c r="T116" i="1"/>
  <c r="I117" i="1"/>
  <c r="S117" i="1"/>
  <c r="T117" i="1"/>
  <c r="I118" i="1"/>
  <c r="S118" i="1"/>
  <c r="T118" i="1"/>
  <c r="I119" i="1"/>
  <c r="S119" i="1"/>
  <c r="T119" i="1"/>
  <c r="I120" i="1"/>
  <c r="S120" i="1"/>
  <c r="T120" i="1"/>
  <c r="I121" i="1"/>
  <c r="S121" i="1"/>
  <c r="T121" i="1"/>
  <c r="I122" i="1"/>
  <c r="S122" i="1"/>
  <c r="T122" i="1"/>
  <c r="I123" i="1"/>
  <c r="S123" i="1"/>
  <c r="T123" i="1"/>
  <c r="I124" i="1"/>
  <c r="S124" i="1"/>
  <c r="T124" i="1"/>
  <c r="I125" i="1"/>
  <c r="S125" i="1"/>
  <c r="T125" i="1"/>
  <c r="I126" i="1"/>
  <c r="S126" i="1"/>
  <c r="T126" i="1"/>
  <c r="I127" i="1"/>
  <c r="S127" i="1"/>
  <c r="T127" i="1"/>
  <c r="I128" i="1"/>
  <c r="S128" i="1"/>
  <c r="T128" i="1"/>
  <c r="I129" i="1"/>
  <c r="S129" i="1"/>
  <c r="T129" i="1"/>
  <c r="I130" i="1"/>
  <c r="S130" i="1"/>
  <c r="T130" i="1"/>
  <c r="I131" i="1"/>
  <c r="S131" i="1"/>
  <c r="T131" i="1"/>
  <c r="I132" i="1"/>
  <c r="S132" i="1"/>
  <c r="T132" i="1"/>
  <c r="I133" i="1"/>
  <c r="S133" i="1"/>
  <c r="T133" i="1"/>
  <c r="I134" i="1"/>
  <c r="S134" i="1"/>
  <c r="T134" i="1"/>
  <c r="I135" i="1"/>
  <c r="S135" i="1"/>
  <c r="T135" i="1"/>
  <c r="I136" i="1"/>
  <c r="S136" i="1"/>
  <c r="T136" i="1"/>
  <c r="I137" i="1"/>
  <c r="S137" i="1"/>
  <c r="T137" i="1"/>
  <c r="I138" i="1"/>
  <c r="S138" i="1"/>
  <c r="T138" i="1"/>
  <c r="I139" i="1"/>
  <c r="S139" i="1"/>
  <c r="T139" i="1"/>
  <c r="I140" i="1"/>
  <c r="S140" i="1"/>
  <c r="T140" i="1"/>
  <c r="I141" i="1"/>
  <c r="S141" i="1"/>
  <c r="T141" i="1"/>
  <c r="I142" i="1"/>
  <c r="S142" i="1"/>
  <c r="T142" i="1"/>
  <c r="I143" i="1"/>
  <c r="S143" i="1"/>
  <c r="T143" i="1"/>
  <c r="I144" i="1"/>
  <c r="S144" i="1"/>
  <c r="T144" i="1"/>
  <c r="I145" i="1"/>
  <c r="S145" i="1"/>
  <c r="T145" i="1"/>
  <c r="I146" i="1"/>
  <c r="S146" i="1"/>
  <c r="T146" i="1"/>
  <c r="I147" i="1"/>
  <c r="S147" i="1"/>
  <c r="T147" i="1"/>
  <c r="I148" i="1"/>
  <c r="S148" i="1"/>
  <c r="T148" i="1"/>
  <c r="I149" i="1"/>
  <c r="S149" i="1"/>
  <c r="T149" i="1"/>
  <c r="I150" i="1"/>
  <c r="S150" i="1"/>
  <c r="T150" i="1"/>
  <c r="I151" i="1"/>
  <c r="S151" i="1"/>
  <c r="T151" i="1"/>
  <c r="I152" i="1"/>
  <c r="S152" i="1"/>
  <c r="T152" i="1"/>
  <c r="I153" i="1"/>
  <c r="S153" i="1"/>
  <c r="T153" i="1"/>
  <c r="I154" i="1"/>
  <c r="S154" i="1"/>
  <c r="T154" i="1"/>
  <c r="I155" i="1"/>
  <c r="S155" i="1"/>
  <c r="T155" i="1"/>
  <c r="I156" i="1"/>
  <c r="S156" i="1"/>
  <c r="T156" i="1"/>
  <c r="I157" i="1"/>
  <c r="S157" i="1"/>
  <c r="T157" i="1"/>
  <c r="I158" i="1"/>
  <c r="S158" i="1"/>
  <c r="T158" i="1"/>
  <c r="I159" i="1"/>
  <c r="S159" i="1"/>
  <c r="T159" i="1"/>
  <c r="I160" i="1"/>
  <c r="S160" i="1"/>
  <c r="T160" i="1"/>
  <c r="I161" i="1"/>
  <c r="S161" i="1"/>
  <c r="T161" i="1"/>
  <c r="I162" i="1"/>
  <c r="S162" i="1"/>
  <c r="T162" i="1"/>
  <c r="I163" i="1"/>
  <c r="S163" i="1"/>
  <c r="T163" i="1"/>
  <c r="I164" i="1"/>
  <c r="S164" i="1"/>
  <c r="T164" i="1"/>
  <c r="I165" i="1"/>
  <c r="S165" i="1"/>
  <c r="T165" i="1"/>
  <c r="I166" i="1"/>
  <c r="S166" i="1"/>
  <c r="T166" i="1"/>
  <c r="I167" i="1"/>
  <c r="S167" i="1"/>
  <c r="T167" i="1"/>
  <c r="I168" i="1"/>
  <c r="S168" i="1"/>
  <c r="T168" i="1"/>
  <c r="I169" i="1"/>
  <c r="S169" i="1"/>
  <c r="T169" i="1"/>
  <c r="I170" i="1"/>
  <c r="S170" i="1"/>
  <c r="T170" i="1"/>
  <c r="I171" i="1"/>
  <c r="S171" i="1"/>
  <c r="T171" i="1"/>
  <c r="I172" i="1"/>
  <c r="S172" i="1"/>
  <c r="T172" i="1"/>
  <c r="I173" i="1"/>
  <c r="S173" i="1"/>
  <c r="T173" i="1"/>
  <c r="I174" i="1"/>
  <c r="S174" i="1"/>
  <c r="T174" i="1"/>
  <c r="I175" i="1"/>
  <c r="S175" i="1"/>
  <c r="T175" i="1"/>
  <c r="I176" i="1"/>
  <c r="S176" i="1"/>
  <c r="T176" i="1"/>
  <c r="I177" i="1"/>
  <c r="S177" i="1"/>
  <c r="T177" i="1"/>
  <c r="I178" i="1"/>
  <c r="S178" i="1"/>
  <c r="T178" i="1"/>
  <c r="I179" i="1"/>
  <c r="S179" i="1"/>
  <c r="T179" i="1"/>
  <c r="I180" i="1"/>
  <c r="S180" i="1"/>
  <c r="T180" i="1"/>
  <c r="I181" i="1"/>
  <c r="S181" i="1"/>
  <c r="T181" i="1"/>
  <c r="I182" i="1"/>
  <c r="S182" i="1"/>
  <c r="T182" i="1"/>
  <c r="I183" i="1"/>
  <c r="S183" i="1"/>
  <c r="T183" i="1"/>
  <c r="I184" i="1"/>
  <c r="S184" i="1"/>
  <c r="T184" i="1"/>
  <c r="I185" i="1"/>
  <c r="S185" i="1"/>
  <c r="T185" i="1"/>
  <c r="I186" i="1"/>
  <c r="S186" i="1"/>
  <c r="T186" i="1"/>
  <c r="I187" i="1"/>
  <c r="S187" i="1"/>
  <c r="T187" i="1"/>
  <c r="I188" i="1"/>
  <c r="S188" i="1"/>
  <c r="T188" i="1"/>
  <c r="I189" i="1"/>
  <c r="S189" i="1"/>
  <c r="T189" i="1"/>
  <c r="I190" i="1"/>
  <c r="S190" i="1"/>
  <c r="T190" i="1"/>
  <c r="I191" i="1"/>
  <c r="S191" i="1"/>
  <c r="T191" i="1"/>
  <c r="I192" i="1"/>
  <c r="S192" i="1"/>
  <c r="T192" i="1"/>
  <c r="I193" i="1"/>
  <c r="S193" i="1"/>
  <c r="T193" i="1"/>
  <c r="I194" i="1"/>
  <c r="S194" i="1"/>
  <c r="T194" i="1"/>
  <c r="I195" i="1"/>
  <c r="S195" i="1"/>
  <c r="T195" i="1"/>
  <c r="I196" i="1"/>
  <c r="S196" i="1"/>
  <c r="T196" i="1"/>
  <c r="I197" i="1"/>
  <c r="S197" i="1"/>
  <c r="T197" i="1"/>
  <c r="I198" i="1"/>
  <c r="S198" i="1"/>
  <c r="T198" i="1"/>
  <c r="I199" i="1"/>
  <c r="S199" i="1"/>
  <c r="T199" i="1"/>
  <c r="I200" i="1"/>
  <c r="S200" i="1"/>
  <c r="T200" i="1"/>
  <c r="I201" i="1"/>
  <c r="S201" i="1"/>
  <c r="T201" i="1"/>
  <c r="I202" i="1"/>
  <c r="S202" i="1"/>
  <c r="T202" i="1"/>
  <c r="I203" i="1"/>
  <c r="S203" i="1"/>
  <c r="T203" i="1"/>
  <c r="I204" i="1"/>
  <c r="S204" i="1"/>
  <c r="T204" i="1"/>
  <c r="I205" i="1"/>
  <c r="S205" i="1"/>
  <c r="T205" i="1"/>
  <c r="I206" i="1"/>
  <c r="S206" i="1"/>
  <c r="T206" i="1"/>
  <c r="I207" i="1"/>
  <c r="S207" i="1"/>
  <c r="T207" i="1"/>
  <c r="I208" i="1"/>
  <c r="S208" i="1"/>
  <c r="T208" i="1"/>
  <c r="I209" i="1"/>
  <c r="S209" i="1"/>
  <c r="T209" i="1"/>
  <c r="I210" i="1"/>
  <c r="S210" i="1"/>
  <c r="T210" i="1"/>
  <c r="I211" i="1"/>
  <c r="S211" i="1"/>
  <c r="T211" i="1"/>
  <c r="I212" i="1"/>
  <c r="S212" i="1"/>
  <c r="T212" i="1"/>
  <c r="I213" i="1"/>
  <c r="S213" i="1"/>
  <c r="T213" i="1"/>
  <c r="I214" i="1"/>
  <c r="S214" i="1"/>
  <c r="T214" i="1"/>
  <c r="I215" i="1"/>
  <c r="S215" i="1"/>
  <c r="T215" i="1"/>
  <c r="I216" i="1"/>
  <c r="S216" i="1"/>
  <c r="T216" i="1"/>
  <c r="I217" i="1"/>
  <c r="S217" i="1"/>
  <c r="T217" i="1"/>
  <c r="I218" i="1"/>
  <c r="S218" i="1"/>
  <c r="T218" i="1"/>
  <c r="I219" i="1"/>
  <c r="S219" i="1"/>
  <c r="T219" i="1"/>
  <c r="I220" i="1"/>
  <c r="S220" i="1"/>
  <c r="T220" i="1"/>
  <c r="I221" i="1"/>
  <c r="S221" i="1"/>
  <c r="T221" i="1"/>
  <c r="I222" i="1"/>
  <c r="S222" i="1"/>
  <c r="T222" i="1"/>
  <c r="I223" i="1"/>
  <c r="S223" i="1"/>
  <c r="T223" i="1"/>
  <c r="I224" i="1"/>
  <c r="S224" i="1"/>
  <c r="T224" i="1"/>
  <c r="I225" i="1"/>
  <c r="S225" i="1"/>
  <c r="T225" i="1"/>
  <c r="I226" i="1"/>
  <c r="S226" i="1"/>
  <c r="T226" i="1"/>
  <c r="I227" i="1"/>
  <c r="S227" i="1"/>
  <c r="T227" i="1"/>
  <c r="I228" i="1"/>
  <c r="S228" i="1"/>
  <c r="T228" i="1"/>
  <c r="I229" i="1"/>
  <c r="S229" i="1"/>
  <c r="T229" i="1"/>
  <c r="I230" i="1"/>
  <c r="S230" i="1"/>
  <c r="T230" i="1"/>
  <c r="I231" i="1"/>
  <c r="S231" i="1"/>
  <c r="T231" i="1"/>
  <c r="I232" i="1"/>
  <c r="S232" i="1"/>
  <c r="T232" i="1"/>
  <c r="I233" i="1"/>
  <c r="S233" i="1"/>
  <c r="T233" i="1"/>
  <c r="I234" i="1"/>
  <c r="S234" i="1"/>
  <c r="T234" i="1"/>
  <c r="I235" i="1"/>
  <c r="S235" i="1"/>
  <c r="T235" i="1"/>
  <c r="I236" i="1"/>
  <c r="S236" i="1"/>
  <c r="T236" i="1"/>
  <c r="I237" i="1"/>
  <c r="S237" i="1"/>
  <c r="T237" i="1"/>
  <c r="I238" i="1"/>
  <c r="S238" i="1"/>
  <c r="T238" i="1"/>
  <c r="I239" i="1"/>
  <c r="S239" i="1"/>
  <c r="T239" i="1"/>
  <c r="I240" i="1"/>
  <c r="S240" i="1"/>
  <c r="T240" i="1"/>
  <c r="I241" i="1"/>
  <c r="S241" i="1"/>
  <c r="T241" i="1"/>
  <c r="I242" i="1"/>
  <c r="S242" i="1"/>
  <c r="T242" i="1"/>
  <c r="I243" i="1"/>
  <c r="S243" i="1"/>
  <c r="T243" i="1"/>
  <c r="I244" i="1"/>
  <c r="S244" i="1"/>
  <c r="T244" i="1"/>
  <c r="I245" i="1"/>
  <c r="S245" i="1"/>
  <c r="T245" i="1"/>
  <c r="I246" i="1"/>
  <c r="S246" i="1"/>
  <c r="T246" i="1"/>
  <c r="I247" i="1"/>
  <c r="S247" i="1"/>
  <c r="T247" i="1"/>
  <c r="I248" i="1"/>
  <c r="S248" i="1"/>
  <c r="T248" i="1"/>
  <c r="I249" i="1"/>
  <c r="S249" i="1"/>
  <c r="T249" i="1"/>
  <c r="I250" i="1"/>
  <c r="S250" i="1"/>
  <c r="T250" i="1"/>
  <c r="I251" i="1"/>
  <c r="S251" i="1"/>
  <c r="T251" i="1"/>
  <c r="I252" i="1"/>
  <c r="S252" i="1"/>
  <c r="T252" i="1"/>
  <c r="I253" i="1"/>
  <c r="S253" i="1"/>
  <c r="T253" i="1"/>
  <c r="I254" i="1"/>
  <c r="S254" i="1"/>
  <c r="T254" i="1"/>
  <c r="I255" i="1"/>
  <c r="S255" i="1"/>
  <c r="T255" i="1"/>
  <c r="I256" i="1"/>
  <c r="S256" i="1"/>
  <c r="T256" i="1"/>
  <c r="I257" i="1"/>
  <c r="S257" i="1"/>
  <c r="T257" i="1"/>
  <c r="I258" i="1"/>
  <c r="S258" i="1"/>
  <c r="T258" i="1"/>
  <c r="I259" i="1"/>
  <c r="S259" i="1"/>
  <c r="T259" i="1"/>
  <c r="I260" i="1"/>
  <c r="S260" i="1"/>
  <c r="T260" i="1"/>
  <c r="I261" i="1"/>
  <c r="S261" i="1"/>
  <c r="T261" i="1"/>
  <c r="I262" i="1"/>
  <c r="S262" i="1"/>
  <c r="T262" i="1"/>
  <c r="I263" i="1"/>
  <c r="S263" i="1"/>
  <c r="T263" i="1"/>
  <c r="I264" i="1"/>
  <c r="S264" i="1"/>
  <c r="T264" i="1"/>
  <c r="I265" i="1"/>
  <c r="S265" i="1"/>
  <c r="T265" i="1"/>
  <c r="I266" i="1"/>
  <c r="S266" i="1"/>
  <c r="T266" i="1"/>
  <c r="I267" i="1"/>
  <c r="S267" i="1"/>
  <c r="T267" i="1"/>
  <c r="I268" i="1"/>
  <c r="S268" i="1"/>
  <c r="T268" i="1"/>
  <c r="I269" i="1"/>
  <c r="S269" i="1"/>
  <c r="T269" i="1"/>
  <c r="I270" i="1"/>
  <c r="S270" i="1"/>
  <c r="T270" i="1"/>
  <c r="I271" i="1"/>
  <c r="S271" i="1"/>
  <c r="T271" i="1"/>
  <c r="I272" i="1"/>
  <c r="S272" i="1"/>
  <c r="T272" i="1"/>
  <c r="I273" i="1"/>
  <c r="S273" i="1"/>
  <c r="T273" i="1"/>
  <c r="I274" i="1"/>
  <c r="S274" i="1"/>
  <c r="T274" i="1"/>
  <c r="I275" i="1"/>
  <c r="S275" i="1"/>
  <c r="T275" i="1"/>
  <c r="I276" i="1"/>
  <c r="S276" i="1"/>
  <c r="T276" i="1"/>
  <c r="I277" i="1"/>
  <c r="S277" i="1"/>
  <c r="T277" i="1"/>
  <c r="I278" i="1"/>
  <c r="S278" i="1"/>
  <c r="T278" i="1"/>
  <c r="I279" i="1"/>
  <c r="S279" i="1"/>
  <c r="T279" i="1"/>
  <c r="I280" i="1"/>
  <c r="S280" i="1"/>
  <c r="T280" i="1"/>
  <c r="I281" i="1"/>
  <c r="S281" i="1"/>
  <c r="T281" i="1"/>
  <c r="I282" i="1"/>
  <c r="S282" i="1"/>
  <c r="T282" i="1"/>
  <c r="I283" i="1"/>
  <c r="S283" i="1"/>
  <c r="T283" i="1"/>
  <c r="I284" i="1"/>
  <c r="S284" i="1"/>
  <c r="T284" i="1"/>
  <c r="I285" i="1"/>
  <c r="S285" i="1"/>
  <c r="T285" i="1"/>
  <c r="I286" i="1"/>
  <c r="S286" i="1"/>
  <c r="T286" i="1"/>
  <c r="I287" i="1"/>
  <c r="S287" i="1"/>
  <c r="T287" i="1"/>
  <c r="I288" i="1"/>
  <c r="S288" i="1"/>
  <c r="T288" i="1"/>
  <c r="I289" i="1"/>
  <c r="S289" i="1"/>
  <c r="T289" i="1"/>
  <c r="I290" i="1"/>
  <c r="S290" i="1"/>
  <c r="T290" i="1"/>
  <c r="I291" i="1"/>
  <c r="S291" i="1"/>
  <c r="T291" i="1"/>
  <c r="I292" i="1"/>
  <c r="S292" i="1"/>
  <c r="T292" i="1"/>
  <c r="I293" i="1"/>
  <c r="S293" i="1"/>
  <c r="T293" i="1"/>
  <c r="I294" i="1"/>
  <c r="S294" i="1"/>
  <c r="T294" i="1"/>
  <c r="I295" i="1"/>
  <c r="S295" i="1"/>
  <c r="T295" i="1"/>
  <c r="I296" i="1"/>
  <c r="S296" i="1"/>
  <c r="T296" i="1"/>
  <c r="I297" i="1"/>
  <c r="S297" i="1"/>
  <c r="T297" i="1"/>
  <c r="I298" i="1"/>
  <c r="S298" i="1"/>
  <c r="T298" i="1"/>
  <c r="I299" i="1"/>
  <c r="S299" i="1"/>
  <c r="T299" i="1"/>
  <c r="I300" i="1"/>
  <c r="S300" i="1"/>
  <c r="T300" i="1"/>
  <c r="I301" i="1"/>
  <c r="S301" i="1"/>
  <c r="T301" i="1"/>
  <c r="I302" i="1"/>
  <c r="S302" i="1"/>
  <c r="T302" i="1"/>
  <c r="I303" i="1"/>
  <c r="S303" i="1"/>
  <c r="T303" i="1"/>
  <c r="I304" i="1"/>
  <c r="S304" i="1"/>
  <c r="T304" i="1"/>
  <c r="I305" i="1"/>
  <c r="S305" i="1"/>
  <c r="T305" i="1"/>
  <c r="I306" i="1"/>
  <c r="S306" i="1"/>
  <c r="T306" i="1"/>
  <c r="I307" i="1"/>
  <c r="S307" i="1"/>
  <c r="T307" i="1"/>
  <c r="I308" i="1"/>
  <c r="S308" i="1"/>
  <c r="T308" i="1"/>
  <c r="I309" i="1"/>
  <c r="S309" i="1"/>
  <c r="T309" i="1"/>
  <c r="I310" i="1"/>
  <c r="S310" i="1"/>
  <c r="T310" i="1"/>
  <c r="I311" i="1"/>
  <c r="S311" i="1"/>
  <c r="T311" i="1"/>
  <c r="I312" i="1"/>
  <c r="S312" i="1"/>
  <c r="T312" i="1"/>
  <c r="I313" i="1"/>
  <c r="S313" i="1"/>
  <c r="T313" i="1"/>
  <c r="I314" i="1"/>
  <c r="S314" i="1"/>
  <c r="T314" i="1"/>
  <c r="I315" i="1"/>
  <c r="S315" i="1"/>
  <c r="T315" i="1"/>
  <c r="I316" i="1"/>
  <c r="S316" i="1"/>
  <c r="T316" i="1"/>
  <c r="I317" i="1"/>
  <c r="S317" i="1"/>
  <c r="T317" i="1"/>
  <c r="I318" i="1"/>
  <c r="S318" i="1"/>
  <c r="T318" i="1"/>
  <c r="I319" i="1"/>
  <c r="S319" i="1"/>
  <c r="T319" i="1"/>
  <c r="I320" i="1"/>
  <c r="S320" i="1"/>
  <c r="T320" i="1"/>
  <c r="I321" i="1"/>
  <c r="S321" i="1"/>
  <c r="T321" i="1"/>
  <c r="I322" i="1"/>
  <c r="S322" i="1"/>
  <c r="T322" i="1"/>
  <c r="I323" i="1"/>
  <c r="S323" i="1"/>
  <c r="T323" i="1"/>
  <c r="I324" i="1"/>
  <c r="S324" i="1"/>
  <c r="T324" i="1"/>
  <c r="I325" i="1"/>
  <c r="S325" i="1"/>
  <c r="T325" i="1"/>
  <c r="I326" i="1"/>
  <c r="S326" i="1"/>
  <c r="T326" i="1"/>
  <c r="I327" i="1"/>
  <c r="S327" i="1"/>
  <c r="T327" i="1"/>
  <c r="I328" i="1"/>
  <c r="S328" i="1"/>
  <c r="T328" i="1"/>
  <c r="I329" i="1"/>
  <c r="S329" i="1"/>
  <c r="T329" i="1"/>
  <c r="I330" i="1"/>
  <c r="S330" i="1"/>
  <c r="T330" i="1"/>
  <c r="I331" i="1"/>
  <c r="S331" i="1"/>
  <c r="T331" i="1"/>
  <c r="I332" i="1"/>
  <c r="S332" i="1"/>
  <c r="T332" i="1"/>
  <c r="I333" i="1"/>
  <c r="S333" i="1"/>
  <c r="T333" i="1"/>
  <c r="I334" i="1"/>
  <c r="S334" i="1"/>
  <c r="T334" i="1"/>
  <c r="I335" i="1"/>
  <c r="S335" i="1"/>
  <c r="T335" i="1"/>
  <c r="I336" i="1"/>
  <c r="S336" i="1"/>
  <c r="T336" i="1"/>
  <c r="I337" i="1"/>
  <c r="S337" i="1"/>
  <c r="T337" i="1"/>
  <c r="I338" i="1"/>
  <c r="S338" i="1"/>
  <c r="T338" i="1"/>
  <c r="I339" i="1"/>
  <c r="S339" i="1"/>
  <c r="T339" i="1"/>
  <c r="I340" i="1"/>
  <c r="S340" i="1"/>
  <c r="T340" i="1"/>
  <c r="I341" i="1"/>
  <c r="S341" i="1"/>
  <c r="T341" i="1"/>
  <c r="I342" i="1"/>
  <c r="S342" i="1"/>
  <c r="T342" i="1"/>
  <c r="I343" i="1"/>
  <c r="S343" i="1"/>
  <c r="T343" i="1"/>
  <c r="I344" i="1"/>
  <c r="S344" i="1"/>
  <c r="T344" i="1"/>
  <c r="I345" i="1"/>
  <c r="S345" i="1"/>
  <c r="T345" i="1"/>
  <c r="I346" i="1"/>
  <c r="S346" i="1"/>
  <c r="T346" i="1"/>
  <c r="I347" i="1"/>
  <c r="S347" i="1"/>
  <c r="T347" i="1"/>
  <c r="I348" i="1"/>
  <c r="S348" i="1"/>
  <c r="T348" i="1"/>
  <c r="I349" i="1"/>
  <c r="S349" i="1"/>
  <c r="T349" i="1"/>
  <c r="I350" i="1"/>
  <c r="S350" i="1"/>
  <c r="T350" i="1"/>
  <c r="I351" i="1"/>
  <c r="S351" i="1"/>
  <c r="T351" i="1"/>
  <c r="I352" i="1"/>
  <c r="S352" i="1"/>
  <c r="T352" i="1"/>
  <c r="I353" i="1"/>
  <c r="S353" i="1"/>
  <c r="T353" i="1"/>
  <c r="I354" i="1"/>
  <c r="S354" i="1"/>
  <c r="T354" i="1"/>
  <c r="I355" i="1"/>
  <c r="S355" i="1"/>
  <c r="T355" i="1"/>
  <c r="I356" i="1"/>
  <c r="S356" i="1"/>
  <c r="T356" i="1"/>
  <c r="I357" i="1"/>
  <c r="S357" i="1"/>
  <c r="T357" i="1"/>
  <c r="I358" i="1"/>
  <c r="S358" i="1"/>
  <c r="T358" i="1"/>
  <c r="I359" i="1"/>
  <c r="S359" i="1"/>
  <c r="T359" i="1"/>
  <c r="I360" i="1"/>
  <c r="S360" i="1"/>
  <c r="T360" i="1"/>
  <c r="I361" i="1"/>
  <c r="S361" i="1"/>
  <c r="T361" i="1"/>
  <c r="I362" i="1"/>
  <c r="S362" i="1"/>
  <c r="T362" i="1"/>
  <c r="I363" i="1"/>
  <c r="S363" i="1"/>
  <c r="T363" i="1"/>
  <c r="I364" i="1"/>
  <c r="S364" i="1"/>
  <c r="T364" i="1"/>
  <c r="I365" i="1"/>
  <c r="S365" i="1"/>
  <c r="T365" i="1"/>
  <c r="I366" i="1"/>
  <c r="S366" i="1"/>
  <c r="T366" i="1"/>
  <c r="I367" i="1"/>
  <c r="S367" i="1"/>
  <c r="T367" i="1"/>
  <c r="I368" i="1"/>
  <c r="S368" i="1"/>
  <c r="T368" i="1"/>
  <c r="I369" i="1"/>
  <c r="S369" i="1"/>
  <c r="T369" i="1"/>
  <c r="I370" i="1"/>
  <c r="S370" i="1"/>
  <c r="T370" i="1"/>
  <c r="I371" i="1"/>
  <c r="S371" i="1"/>
  <c r="T371" i="1"/>
  <c r="I372" i="1"/>
  <c r="S372" i="1"/>
  <c r="T372" i="1"/>
  <c r="I373" i="1"/>
  <c r="S373" i="1"/>
  <c r="T373" i="1"/>
  <c r="I374" i="1"/>
  <c r="S374" i="1"/>
  <c r="T374" i="1"/>
  <c r="I375" i="1"/>
  <c r="S375" i="1"/>
  <c r="T375" i="1"/>
  <c r="I376" i="1"/>
  <c r="S376" i="1"/>
  <c r="T376" i="1"/>
  <c r="I377" i="1"/>
  <c r="S377" i="1"/>
  <c r="T377" i="1"/>
  <c r="I378" i="1"/>
  <c r="S378" i="1"/>
  <c r="T378" i="1"/>
  <c r="I379" i="1"/>
  <c r="S379" i="1"/>
  <c r="T379" i="1"/>
  <c r="I380" i="1"/>
  <c r="S380" i="1"/>
  <c r="T380" i="1"/>
  <c r="I381" i="1"/>
  <c r="S381" i="1"/>
  <c r="T381" i="1"/>
  <c r="I382" i="1"/>
  <c r="S382" i="1"/>
  <c r="T382" i="1"/>
  <c r="I383" i="1"/>
  <c r="S383" i="1"/>
  <c r="T383" i="1"/>
  <c r="I384" i="1"/>
  <c r="S384" i="1"/>
  <c r="T384" i="1"/>
  <c r="I385" i="1"/>
  <c r="S385" i="1"/>
  <c r="T385" i="1"/>
  <c r="I386" i="1"/>
  <c r="S386" i="1"/>
  <c r="T386" i="1"/>
  <c r="I387" i="1"/>
  <c r="S387" i="1"/>
  <c r="T387" i="1"/>
  <c r="I388" i="1"/>
  <c r="S388" i="1"/>
  <c r="T388" i="1"/>
  <c r="I389" i="1"/>
  <c r="S389" i="1"/>
  <c r="T389" i="1"/>
  <c r="I390" i="1"/>
  <c r="S390" i="1"/>
  <c r="T390" i="1"/>
  <c r="I391" i="1"/>
  <c r="S391" i="1"/>
  <c r="T391" i="1"/>
  <c r="I392" i="1"/>
  <c r="S392" i="1"/>
  <c r="T392" i="1"/>
  <c r="I393" i="1"/>
  <c r="S393" i="1"/>
  <c r="T393" i="1"/>
  <c r="I394" i="1"/>
  <c r="S394" i="1"/>
  <c r="T394" i="1"/>
  <c r="I395" i="1"/>
  <c r="S395" i="1"/>
  <c r="T395" i="1"/>
  <c r="I396" i="1"/>
  <c r="S396" i="1"/>
  <c r="T396" i="1"/>
  <c r="I397" i="1"/>
  <c r="S397" i="1"/>
  <c r="T397" i="1"/>
  <c r="I398" i="1"/>
  <c r="S398" i="1"/>
  <c r="T398" i="1"/>
  <c r="I399" i="1"/>
  <c r="S399" i="1"/>
  <c r="T399" i="1"/>
  <c r="I400" i="1"/>
  <c r="S400" i="1"/>
  <c r="T400" i="1"/>
  <c r="I401" i="1"/>
  <c r="S401" i="1"/>
  <c r="T401" i="1"/>
  <c r="I402" i="1"/>
  <c r="S402" i="1"/>
  <c r="T402" i="1"/>
  <c r="I403" i="1"/>
  <c r="S403" i="1"/>
  <c r="T403" i="1"/>
  <c r="I404" i="1"/>
  <c r="S404" i="1"/>
  <c r="T404" i="1"/>
  <c r="I405" i="1"/>
  <c r="S405" i="1"/>
  <c r="T405" i="1"/>
  <c r="I406" i="1"/>
  <c r="S406" i="1"/>
  <c r="T406" i="1"/>
  <c r="I407" i="1"/>
  <c r="S407" i="1"/>
  <c r="T407" i="1"/>
  <c r="I408" i="1"/>
  <c r="S408" i="1"/>
  <c r="T408" i="1"/>
  <c r="I409" i="1"/>
  <c r="S409" i="1"/>
  <c r="T409" i="1"/>
  <c r="I410" i="1"/>
  <c r="S410" i="1"/>
  <c r="T410" i="1"/>
  <c r="I411" i="1"/>
  <c r="S411" i="1"/>
  <c r="T411" i="1"/>
  <c r="I412" i="1"/>
  <c r="S412" i="1"/>
  <c r="T412" i="1"/>
  <c r="I413" i="1"/>
  <c r="S413" i="1"/>
  <c r="T413" i="1"/>
  <c r="I414" i="1"/>
  <c r="S414" i="1"/>
  <c r="T414" i="1"/>
  <c r="I415" i="1"/>
  <c r="S415" i="1"/>
  <c r="T415" i="1"/>
  <c r="I416" i="1"/>
  <c r="S416" i="1"/>
  <c r="T416" i="1"/>
  <c r="I417" i="1"/>
  <c r="S417" i="1"/>
  <c r="T417" i="1"/>
  <c r="I418" i="1"/>
  <c r="S418" i="1"/>
  <c r="T418" i="1"/>
  <c r="I419" i="1"/>
  <c r="S419" i="1"/>
  <c r="T419" i="1"/>
  <c r="I420" i="1"/>
  <c r="S420" i="1"/>
  <c r="T420" i="1"/>
  <c r="I421" i="1"/>
  <c r="S421" i="1"/>
  <c r="T421" i="1"/>
  <c r="I422" i="1"/>
  <c r="S422" i="1"/>
  <c r="T422" i="1"/>
  <c r="I423" i="1"/>
  <c r="S423" i="1"/>
  <c r="T423" i="1"/>
  <c r="I424" i="1"/>
  <c r="S424" i="1"/>
  <c r="T424" i="1"/>
  <c r="I425" i="1"/>
  <c r="S425" i="1"/>
  <c r="T425" i="1"/>
  <c r="I426" i="1"/>
  <c r="S426" i="1"/>
  <c r="T426" i="1"/>
  <c r="I427" i="1"/>
  <c r="S427" i="1"/>
  <c r="T427" i="1"/>
  <c r="I428" i="1"/>
  <c r="S428" i="1"/>
  <c r="T428" i="1"/>
  <c r="I429" i="1"/>
  <c r="S429" i="1"/>
  <c r="T429" i="1"/>
  <c r="I430" i="1"/>
  <c r="S430" i="1"/>
  <c r="T430" i="1"/>
  <c r="I431" i="1"/>
  <c r="S431" i="1"/>
  <c r="T431" i="1"/>
  <c r="I432" i="1"/>
  <c r="S432" i="1"/>
  <c r="T432" i="1"/>
  <c r="I433" i="1"/>
  <c r="S433" i="1"/>
  <c r="T433" i="1"/>
  <c r="I434" i="1"/>
  <c r="S434" i="1"/>
  <c r="T434" i="1"/>
  <c r="I435" i="1"/>
  <c r="S435" i="1"/>
  <c r="T435" i="1"/>
  <c r="I436" i="1"/>
  <c r="S436" i="1"/>
  <c r="T436" i="1"/>
  <c r="I437" i="1"/>
  <c r="S437" i="1"/>
  <c r="T437" i="1"/>
  <c r="I438" i="1"/>
  <c r="S438" i="1"/>
  <c r="T438" i="1"/>
  <c r="I439" i="1"/>
  <c r="S439" i="1"/>
  <c r="T439" i="1"/>
  <c r="I440" i="1"/>
  <c r="S440" i="1"/>
  <c r="T440" i="1"/>
  <c r="I441" i="1"/>
  <c r="S441" i="1"/>
  <c r="T441" i="1"/>
  <c r="I442" i="1"/>
  <c r="S442" i="1"/>
  <c r="T442" i="1"/>
  <c r="I443" i="1"/>
  <c r="S443" i="1"/>
  <c r="T443" i="1"/>
  <c r="I444" i="1"/>
  <c r="S444" i="1"/>
  <c r="T444" i="1"/>
  <c r="I445" i="1"/>
  <c r="S445" i="1"/>
  <c r="T445" i="1"/>
  <c r="I446" i="1"/>
  <c r="S446" i="1"/>
  <c r="T446" i="1"/>
  <c r="I447" i="1"/>
  <c r="S447" i="1"/>
  <c r="T447" i="1"/>
  <c r="I448" i="1"/>
  <c r="S448" i="1"/>
  <c r="T448" i="1"/>
  <c r="I449" i="1"/>
  <c r="S449" i="1"/>
  <c r="T449" i="1"/>
  <c r="I450" i="1"/>
  <c r="S450" i="1"/>
  <c r="T450" i="1"/>
  <c r="I451" i="1"/>
  <c r="S451" i="1"/>
  <c r="T451" i="1"/>
  <c r="I452" i="1"/>
  <c r="S452" i="1"/>
  <c r="T452" i="1"/>
  <c r="I453" i="1"/>
  <c r="S453" i="1"/>
  <c r="T453" i="1"/>
  <c r="I454" i="1"/>
  <c r="S454" i="1"/>
  <c r="T454" i="1"/>
  <c r="I455" i="1"/>
  <c r="S455" i="1"/>
  <c r="T455" i="1"/>
  <c r="I456" i="1"/>
  <c r="S456" i="1"/>
  <c r="T456" i="1"/>
  <c r="I457" i="1"/>
  <c r="S457" i="1"/>
  <c r="T457" i="1"/>
  <c r="I458" i="1"/>
  <c r="S458" i="1"/>
  <c r="T458" i="1"/>
  <c r="I459" i="1"/>
  <c r="S459" i="1"/>
  <c r="T459" i="1"/>
  <c r="I460" i="1"/>
  <c r="S460" i="1"/>
  <c r="T460" i="1"/>
  <c r="I461" i="1"/>
  <c r="S461" i="1"/>
  <c r="T461" i="1"/>
  <c r="I462" i="1"/>
  <c r="S462" i="1"/>
  <c r="T462" i="1"/>
  <c r="I463" i="1"/>
  <c r="S463" i="1"/>
  <c r="T463" i="1"/>
  <c r="I464" i="1"/>
  <c r="S464" i="1"/>
  <c r="T464" i="1"/>
  <c r="I465" i="1"/>
  <c r="S465" i="1"/>
  <c r="T465" i="1"/>
  <c r="I466" i="1"/>
  <c r="S466" i="1"/>
  <c r="T466" i="1"/>
  <c r="I467" i="1"/>
  <c r="S467" i="1"/>
  <c r="T467" i="1"/>
  <c r="I468" i="1"/>
  <c r="S468" i="1"/>
  <c r="T468" i="1"/>
  <c r="I469" i="1"/>
  <c r="S469" i="1"/>
  <c r="T469" i="1"/>
  <c r="I470" i="1"/>
  <c r="S470" i="1"/>
  <c r="T470" i="1"/>
  <c r="I471" i="1"/>
  <c r="S471" i="1"/>
  <c r="T471" i="1"/>
  <c r="I472" i="1"/>
  <c r="S472" i="1"/>
  <c r="T472" i="1"/>
  <c r="I473" i="1"/>
  <c r="S473" i="1"/>
  <c r="T473" i="1"/>
  <c r="I474" i="1"/>
  <c r="S474" i="1"/>
  <c r="T474" i="1"/>
  <c r="I475" i="1"/>
  <c r="S475" i="1"/>
  <c r="T475" i="1"/>
  <c r="I476" i="1"/>
  <c r="S476" i="1"/>
  <c r="T476" i="1"/>
  <c r="I477" i="1"/>
  <c r="S477" i="1"/>
  <c r="T477" i="1"/>
  <c r="I478" i="1"/>
  <c r="S478" i="1"/>
  <c r="T478" i="1"/>
  <c r="I479" i="1"/>
  <c r="S479" i="1"/>
  <c r="T479" i="1"/>
  <c r="I480" i="1"/>
  <c r="S480" i="1"/>
  <c r="T480" i="1"/>
  <c r="I481" i="1"/>
  <c r="S481" i="1"/>
  <c r="T481" i="1"/>
  <c r="I482" i="1"/>
  <c r="S482" i="1"/>
  <c r="T482" i="1"/>
  <c r="I483" i="1"/>
  <c r="S483" i="1"/>
  <c r="T483" i="1"/>
  <c r="I484" i="1"/>
  <c r="S484" i="1"/>
  <c r="T484" i="1"/>
  <c r="I485" i="1"/>
  <c r="S485" i="1"/>
  <c r="T485" i="1"/>
  <c r="I486" i="1"/>
  <c r="S486" i="1"/>
  <c r="T486" i="1"/>
  <c r="I487" i="1"/>
  <c r="S487" i="1"/>
  <c r="T487" i="1"/>
  <c r="I488" i="1"/>
  <c r="S488" i="1"/>
  <c r="T488" i="1"/>
  <c r="I489" i="1"/>
  <c r="S489" i="1"/>
  <c r="T489" i="1"/>
  <c r="I490" i="1"/>
  <c r="S490" i="1"/>
  <c r="T490" i="1"/>
  <c r="I491" i="1"/>
  <c r="S491" i="1"/>
  <c r="T491" i="1"/>
  <c r="I492" i="1"/>
  <c r="S492" i="1"/>
  <c r="T492" i="1"/>
  <c r="I493" i="1"/>
  <c r="S493" i="1"/>
  <c r="T493" i="1"/>
  <c r="I494" i="1"/>
  <c r="S494" i="1"/>
  <c r="T494" i="1"/>
  <c r="I495" i="1"/>
  <c r="S495" i="1"/>
  <c r="T495" i="1"/>
  <c r="I496" i="1"/>
  <c r="S496" i="1"/>
  <c r="T496" i="1"/>
  <c r="I497" i="1"/>
  <c r="S497" i="1"/>
  <c r="T497" i="1"/>
  <c r="I498" i="1"/>
  <c r="S498" i="1"/>
  <c r="T498" i="1"/>
  <c r="I499" i="1"/>
  <c r="S499" i="1"/>
  <c r="T499" i="1"/>
  <c r="I500" i="1"/>
  <c r="S500" i="1"/>
  <c r="T500" i="1"/>
  <c r="I501" i="1"/>
  <c r="S501" i="1"/>
  <c r="T501" i="1"/>
  <c r="I502" i="1"/>
  <c r="S502" i="1"/>
  <c r="T502" i="1"/>
  <c r="I503" i="1"/>
  <c r="S503" i="1"/>
  <c r="T503" i="1"/>
  <c r="I504" i="1"/>
  <c r="S504" i="1"/>
  <c r="T504" i="1"/>
  <c r="I505" i="1"/>
  <c r="S505" i="1"/>
  <c r="T505" i="1"/>
  <c r="I506" i="1"/>
  <c r="S506" i="1"/>
  <c r="T506" i="1"/>
  <c r="I507" i="1"/>
  <c r="S507" i="1"/>
  <c r="T507" i="1"/>
  <c r="I508" i="1"/>
  <c r="S508" i="1"/>
  <c r="T508" i="1"/>
  <c r="I509" i="1"/>
  <c r="S509" i="1"/>
  <c r="T509" i="1"/>
  <c r="I510" i="1"/>
  <c r="S510" i="1"/>
  <c r="T510" i="1"/>
  <c r="I511" i="1"/>
  <c r="S511" i="1"/>
  <c r="T511" i="1"/>
  <c r="I512" i="1"/>
  <c r="S512" i="1"/>
  <c r="T512" i="1"/>
  <c r="I513" i="1"/>
  <c r="S513" i="1"/>
  <c r="T513" i="1"/>
  <c r="I514" i="1"/>
  <c r="S514" i="1"/>
  <c r="T514" i="1"/>
  <c r="I515" i="1"/>
  <c r="S515" i="1"/>
  <c r="T515" i="1"/>
  <c r="I516" i="1"/>
  <c r="S516" i="1"/>
  <c r="T516" i="1"/>
  <c r="I517" i="1"/>
  <c r="S517" i="1"/>
  <c r="T517" i="1"/>
  <c r="I518" i="1"/>
  <c r="S518" i="1"/>
  <c r="T518" i="1"/>
  <c r="I519" i="1"/>
  <c r="S519" i="1"/>
  <c r="T519" i="1"/>
  <c r="I520" i="1"/>
  <c r="S520" i="1"/>
  <c r="T520" i="1"/>
  <c r="I521" i="1"/>
  <c r="S521" i="1"/>
  <c r="T521" i="1"/>
  <c r="I522" i="1"/>
  <c r="S522" i="1"/>
  <c r="T522" i="1"/>
  <c r="I523" i="1"/>
  <c r="S523" i="1"/>
  <c r="T523" i="1"/>
  <c r="I524" i="1"/>
  <c r="S524" i="1"/>
  <c r="T524" i="1"/>
  <c r="I525" i="1"/>
  <c r="S525" i="1"/>
  <c r="T525" i="1"/>
  <c r="I526" i="1"/>
  <c r="S526" i="1"/>
  <c r="T526" i="1"/>
  <c r="I527" i="1"/>
  <c r="S527" i="1"/>
  <c r="T527" i="1"/>
  <c r="I528" i="1"/>
  <c r="S528" i="1"/>
  <c r="T528" i="1"/>
  <c r="I529" i="1"/>
  <c r="S529" i="1"/>
  <c r="T529" i="1"/>
  <c r="I530" i="1"/>
  <c r="S530" i="1"/>
  <c r="T530" i="1"/>
  <c r="I531" i="1"/>
  <c r="S531" i="1"/>
  <c r="T531" i="1"/>
  <c r="I532" i="1"/>
  <c r="S532" i="1"/>
  <c r="T532" i="1"/>
  <c r="I533" i="1"/>
  <c r="S533" i="1"/>
  <c r="T533" i="1"/>
  <c r="I534" i="1"/>
  <c r="S534" i="1"/>
  <c r="T534" i="1"/>
  <c r="I535" i="1"/>
  <c r="S535" i="1"/>
  <c r="T535" i="1"/>
  <c r="I536" i="1"/>
  <c r="S536" i="1"/>
  <c r="T536" i="1"/>
  <c r="I537" i="1"/>
  <c r="S537" i="1"/>
  <c r="T537" i="1"/>
  <c r="I538" i="1"/>
  <c r="S538" i="1"/>
  <c r="T538" i="1"/>
  <c r="I539" i="1"/>
  <c r="S539" i="1"/>
  <c r="T539" i="1"/>
  <c r="I540" i="1"/>
  <c r="S540" i="1"/>
  <c r="T540" i="1"/>
  <c r="I541" i="1"/>
  <c r="S541" i="1"/>
  <c r="T541" i="1"/>
  <c r="I542" i="1"/>
  <c r="S542" i="1"/>
  <c r="T542" i="1"/>
  <c r="I543" i="1"/>
  <c r="S543" i="1"/>
  <c r="T543" i="1"/>
  <c r="I544" i="1"/>
  <c r="S544" i="1"/>
  <c r="T544" i="1"/>
  <c r="I545" i="1"/>
  <c r="S545" i="1"/>
  <c r="T545" i="1"/>
  <c r="I546" i="1"/>
  <c r="S546" i="1"/>
  <c r="T546" i="1"/>
  <c r="I547" i="1"/>
  <c r="S547" i="1"/>
  <c r="T547" i="1"/>
  <c r="I548" i="1"/>
  <c r="S548" i="1"/>
  <c r="T548" i="1"/>
  <c r="I549" i="1"/>
  <c r="S549" i="1"/>
  <c r="T549" i="1"/>
  <c r="I550" i="1"/>
  <c r="S550" i="1"/>
  <c r="T550" i="1"/>
  <c r="I551" i="1"/>
  <c r="S551" i="1"/>
  <c r="T551" i="1"/>
  <c r="I552" i="1"/>
  <c r="S552" i="1"/>
  <c r="T552" i="1"/>
  <c r="I553" i="1"/>
  <c r="S553" i="1"/>
  <c r="T553" i="1"/>
  <c r="I554" i="1"/>
  <c r="S554" i="1"/>
  <c r="T554" i="1"/>
  <c r="I555" i="1"/>
  <c r="S555" i="1"/>
  <c r="T555" i="1"/>
  <c r="I556" i="1"/>
  <c r="S556" i="1"/>
  <c r="T556" i="1"/>
  <c r="I557" i="1"/>
  <c r="S557" i="1"/>
  <c r="T557" i="1"/>
  <c r="I558" i="1"/>
  <c r="S558" i="1"/>
  <c r="T558" i="1"/>
  <c r="I559" i="1"/>
  <c r="S559" i="1"/>
  <c r="T559" i="1"/>
  <c r="I560" i="1"/>
  <c r="S560" i="1"/>
  <c r="T560" i="1"/>
  <c r="I561" i="1"/>
  <c r="S561" i="1"/>
  <c r="T561" i="1"/>
  <c r="I562" i="1"/>
  <c r="S562" i="1"/>
  <c r="T562" i="1"/>
  <c r="I563" i="1"/>
  <c r="S563" i="1"/>
  <c r="T563" i="1"/>
  <c r="I564" i="1"/>
  <c r="S564" i="1"/>
  <c r="T564" i="1"/>
  <c r="I565" i="1"/>
  <c r="S565" i="1"/>
  <c r="T565" i="1"/>
  <c r="I566" i="1"/>
  <c r="S566" i="1"/>
  <c r="T566" i="1"/>
  <c r="I567" i="1"/>
  <c r="S567" i="1"/>
  <c r="T567" i="1"/>
  <c r="I568" i="1"/>
  <c r="S568" i="1"/>
  <c r="T568" i="1"/>
  <c r="I569" i="1"/>
  <c r="S569" i="1"/>
  <c r="T569" i="1"/>
  <c r="I570" i="1"/>
  <c r="S570" i="1"/>
  <c r="T570" i="1"/>
  <c r="I571" i="1"/>
  <c r="S571" i="1"/>
  <c r="T571" i="1"/>
  <c r="I572" i="1"/>
  <c r="S572" i="1"/>
  <c r="T572" i="1"/>
  <c r="I573" i="1"/>
  <c r="S573" i="1"/>
  <c r="T573" i="1"/>
  <c r="I574" i="1"/>
  <c r="S574" i="1"/>
  <c r="T574" i="1"/>
  <c r="I575" i="1"/>
  <c r="S575" i="1"/>
  <c r="T575" i="1"/>
  <c r="I576" i="1"/>
  <c r="S576" i="1"/>
  <c r="T576" i="1"/>
  <c r="I577" i="1"/>
  <c r="S577" i="1"/>
  <c r="T577" i="1"/>
  <c r="I578" i="1"/>
  <c r="S578" i="1"/>
  <c r="T578" i="1"/>
  <c r="I579" i="1"/>
  <c r="S579" i="1"/>
  <c r="T579" i="1"/>
  <c r="I580" i="1"/>
  <c r="S580" i="1"/>
  <c r="T580" i="1"/>
  <c r="I581" i="1"/>
  <c r="S581" i="1"/>
  <c r="T581" i="1"/>
  <c r="I582" i="1"/>
  <c r="S582" i="1"/>
  <c r="T582" i="1"/>
  <c r="I583" i="1"/>
  <c r="S583" i="1"/>
  <c r="T583" i="1"/>
  <c r="I584" i="1"/>
  <c r="S584" i="1"/>
  <c r="T584" i="1"/>
  <c r="I585" i="1"/>
  <c r="S585" i="1"/>
  <c r="T585" i="1"/>
  <c r="I586" i="1"/>
  <c r="S586" i="1"/>
  <c r="T586" i="1"/>
  <c r="I587" i="1"/>
  <c r="S587" i="1"/>
  <c r="T587" i="1"/>
  <c r="I588" i="1"/>
  <c r="S588" i="1"/>
  <c r="T588" i="1"/>
  <c r="I589" i="1"/>
  <c r="S589" i="1"/>
  <c r="T589" i="1"/>
  <c r="I590" i="1"/>
  <c r="S590" i="1"/>
  <c r="T590" i="1"/>
  <c r="I591" i="1"/>
  <c r="S591" i="1"/>
  <c r="T591" i="1"/>
  <c r="I592" i="1"/>
  <c r="S592" i="1"/>
  <c r="T592" i="1"/>
  <c r="I593" i="1"/>
  <c r="S593" i="1"/>
  <c r="T593" i="1"/>
  <c r="I594" i="1"/>
  <c r="S594" i="1"/>
  <c r="T594" i="1"/>
  <c r="I595" i="1"/>
  <c r="S595" i="1"/>
  <c r="T595" i="1"/>
  <c r="I596" i="1"/>
  <c r="S596" i="1"/>
  <c r="T596" i="1"/>
  <c r="I597" i="1"/>
  <c r="S597" i="1"/>
  <c r="T597" i="1"/>
  <c r="I598" i="1"/>
  <c r="S598" i="1"/>
  <c r="T598" i="1"/>
  <c r="I599" i="1"/>
  <c r="S599" i="1"/>
  <c r="T599" i="1"/>
  <c r="I600" i="1"/>
  <c r="S600" i="1"/>
  <c r="T600" i="1"/>
  <c r="I601" i="1"/>
  <c r="S601" i="1"/>
  <c r="T601" i="1"/>
  <c r="I602" i="1"/>
  <c r="S602" i="1"/>
  <c r="T602" i="1"/>
  <c r="I603" i="1"/>
  <c r="S603" i="1"/>
  <c r="T603" i="1"/>
  <c r="I604" i="1"/>
  <c r="S604" i="1"/>
  <c r="T604" i="1"/>
  <c r="I605" i="1"/>
  <c r="S605" i="1"/>
  <c r="T605" i="1"/>
  <c r="I606" i="1"/>
  <c r="S606" i="1"/>
  <c r="T606" i="1"/>
  <c r="I607" i="1"/>
  <c r="S607" i="1"/>
  <c r="T607" i="1"/>
  <c r="I608" i="1"/>
  <c r="S608" i="1"/>
  <c r="T608" i="1"/>
  <c r="I609" i="1"/>
  <c r="S609" i="1"/>
  <c r="T609" i="1"/>
  <c r="I610" i="1"/>
  <c r="S610" i="1"/>
  <c r="T610" i="1"/>
  <c r="I611" i="1"/>
  <c r="S611" i="1"/>
  <c r="T611" i="1"/>
  <c r="I612" i="1"/>
  <c r="S612" i="1"/>
  <c r="T612" i="1"/>
  <c r="I613" i="1"/>
  <c r="S613" i="1"/>
  <c r="T613" i="1"/>
  <c r="I614" i="1"/>
  <c r="S614" i="1"/>
  <c r="T614" i="1"/>
  <c r="I615" i="1"/>
  <c r="S615" i="1"/>
  <c r="T615" i="1"/>
  <c r="I616" i="1"/>
  <c r="S616" i="1"/>
  <c r="T616" i="1"/>
  <c r="I617" i="1"/>
  <c r="S617" i="1"/>
  <c r="T617" i="1"/>
  <c r="I618" i="1"/>
  <c r="S618" i="1"/>
  <c r="T618" i="1"/>
  <c r="I619" i="1"/>
  <c r="S619" i="1"/>
  <c r="T619" i="1"/>
  <c r="I620" i="1"/>
  <c r="S620" i="1"/>
  <c r="T620" i="1"/>
  <c r="I621" i="1"/>
  <c r="S621" i="1"/>
  <c r="T621" i="1"/>
  <c r="I622" i="1"/>
  <c r="S622" i="1"/>
  <c r="T622" i="1"/>
  <c r="I623" i="1"/>
  <c r="S623" i="1"/>
  <c r="T623" i="1"/>
  <c r="I624" i="1"/>
  <c r="S624" i="1"/>
  <c r="T624" i="1"/>
  <c r="I625" i="1"/>
  <c r="S625" i="1"/>
  <c r="T625" i="1"/>
  <c r="I626" i="1"/>
  <c r="S626" i="1"/>
  <c r="T626" i="1"/>
  <c r="I627" i="1"/>
  <c r="S627" i="1"/>
  <c r="T627" i="1"/>
  <c r="I628" i="1"/>
  <c r="S628" i="1"/>
  <c r="T628" i="1"/>
  <c r="I629" i="1"/>
  <c r="S629" i="1"/>
  <c r="T629" i="1"/>
  <c r="I630" i="1"/>
  <c r="S630" i="1"/>
  <c r="T630" i="1"/>
  <c r="I631" i="1"/>
  <c r="S631" i="1"/>
  <c r="T631" i="1"/>
  <c r="I632" i="1"/>
  <c r="S632" i="1"/>
  <c r="T632" i="1"/>
  <c r="I633" i="1"/>
  <c r="S633" i="1"/>
  <c r="T633" i="1"/>
  <c r="I634" i="1"/>
  <c r="S634" i="1"/>
  <c r="T634" i="1"/>
  <c r="I635" i="1"/>
  <c r="S635" i="1"/>
  <c r="T635" i="1"/>
  <c r="I636" i="1"/>
  <c r="S636" i="1"/>
  <c r="T636" i="1"/>
  <c r="I637" i="1"/>
  <c r="S637" i="1"/>
  <c r="T637" i="1"/>
  <c r="I638" i="1"/>
  <c r="S638" i="1"/>
  <c r="T638" i="1"/>
  <c r="I639" i="1"/>
  <c r="S639" i="1"/>
  <c r="T639" i="1"/>
  <c r="I640" i="1"/>
  <c r="S640" i="1"/>
  <c r="T640" i="1"/>
  <c r="I641" i="1"/>
  <c r="S641" i="1"/>
  <c r="T641" i="1"/>
  <c r="I642" i="1"/>
  <c r="S642" i="1"/>
  <c r="T642" i="1"/>
  <c r="I643" i="1"/>
  <c r="S643" i="1"/>
  <c r="T643" i="1"/>
  <c r="I644" i="1"/>
  <c r="S644" i="1"/>
  <c r="T644" i="1"/>
  <c r="I645" i="1"/>
  <c r="S645" i="1"/>
  <c r="T645" i="1"/>
  <c r="I646" i="1"/>
  <c r="S646" i="1"/>
  <c r="T646" i="1"/>
  <c r="I647" i="1"/>
  <c r="S647" i="1"/>
  <c r="T647" i="1"/>
  <c r="I648" i="1"/>
  <c r="S648" i="1"/>
  <c r="T648" i="1"/>
  <c r="I649" i="1"/>
  <c r="S649" i="1"/>
  <c r="T649" i="1"/>
  <c r="I650" i="1"/>
  <c r="S650" i="1"/>
  <c r="T650" i="1"/>
  <c r="I651" i="1"/>
  <c r="S651" i="1"/>
  <c r="T651" i="1"/>
  <c r="I652" i="1"/>
  <c r="S652" i="1"/>
  <c r="T652" i="1"/>
  <c r="I653" i="1"/>
  <c r="S653" i="1"/>
  <c r="T653" i="1"/>
  <c r="I654" i="1"/>
  <c r="S654" i="1"/>
  <c r="T654" i="1"/>
  <c r="I655" i="1"/>
  <c r="S655" i="1"/>
  <c r="T655" i="1"/>
  <c r="I656" i="1"/>
  <c r="S656" i="1"/>
  <c r="T656" i="1"/>
  <c r="I657" i="1"/>
  <c r="S657" i="1"/>
  <c r="T657" i="1"/>
  <c r="I658" i="1"/>
  <c r="S658" i="1"/>
  <c r="T658" i="1"/>
  <c r="I659" i="1"/>
  <c r="S659" i="1"/>
  <c r="T659" i="1"/>
  <c r="I660" i="1"/>
  <c r="S660" i="1"/>
  <c r="T660" i="1"/>
  <c r="I661" i="1"/>
  <c r="S661" i="1"/>
  <c r="T661" i="1"/>
  <c r="I662" i="1"/>
  <c r="S662" i="1"/>
  <c r="T662" i="1"/>
  <c r="I663" i="1"/>
  <c r="S663" i="1"/>
  <c r="T663" i="1"/>
  <c r="I664" i="1"/>
  <c r="S664" i="1"/>
  <c r="T664" i="1"/>
  <c r="I665" i="1"/>
  <c r="S665" i="1"/>
  <c r="T665" i="1"/>
  <c r="I666" i="1"/>
  <c r="S666" i="1"/>
  <c r="T666" i="1"/>
  <c r="I667" i="1"/>
  <c r="S667" i="1"/>
  <c r="T667" i="1"/>
  <c r="I668" i="1"/>
  <c r="S668" i="1"/>
  <c r="T668" i="1"/>
  <c r="I669" i="1"/>
  <c r="S669" i="1"/>
  <c r="T669" i="1"/>
  <c r="I670" i="1"/>
  <c r="S670" i="1"/>
  <c r="T670" i="1"/>
  <c r="I671" i="1"/>
  <c r="S671" i="1"/>
  <c r="T671" i="1"/>
  <c r="I672" i="1"/>
  <c r="S672" i="1"/>
  <c r="T672" i="1"/>
  <c r="I673" i="1"/>
  <c r="S673" i="1"/>
  <c r="T673" i="1"/>
  <c r="I674" i="1"/>
  <c r="S674" i="1"/>
  <c r="T674" i="1"/>
  <c r="I675" i="1"/>
  <c r="S675" i="1"/>
  <c r="T675" i="1"/>
  <c r="I676" i="1"/>
  <c r="S676" i="1"/>
  <c r="T676" i="1"/>
  <c r="I677" i="1"/>
  <c r="S677" i="1"/>
  <c r="T677" i="1"/>
  <c r="I678" i="1"/>
  <c r="S678" i="1"/>
  <c r="T678" i="1"/>
  <c r="I679" i="1"/>
  <c r="S679" i="1"/>
  <c r="T679" i="1"/>
  <c r="I680" i="1"/>
  <c r="S680" i="1"/>
  <c r="T680" i="1"/>
  <c r="I681" i="1"/>
  <c r="S681" i="1"/>
  <c r="T681" i="1"/>
  <c r="I682" i="1"/>
  <c r="S682" i="1"/>
  <c r="T682" i="1"/>
  <c r="I683" i="1"/>
  <c r="S683" i="1"/>
  <c r="T683" i="1"/>
  <c r="I684" i="1"/>
  <c r="S684" i="1"/>
  <c r="T684" i="1"/>
  <c r="I685" i="1"/>
  <c r="S685" i="1"/>
  <c r="T685" i="1"/>
  <c r="I686" i="1"/>
  <c r="S686" i="1"/>
  <c r="T686" i="1"/>
  <c r="I687" i="1"/>
  <c r="S687" i="1"/>
  <c r="T687" i="1"/>
  <c r="I688" i="1"/>
  <c r="S688" i="1"/>
  <c r="T688" i="1"/>
  <c r="I689" i="1"/>
  <c r="S689" i="1"/>
  <c r="T689" i="1"/>
  <c r="I690" i="1"/>
  <c r="S690" i="1"/>
  <c r="T690" i="1"/>
  <c r="I691" i="1"/>
  <c r="S691" i="1"/>
  <c r="T691" i="1"/>
  <c r="I692" i="1"/>
  <c r="S692" i="1"/>
  <c r="T692" i="1"/>
  <c r="I693" i="1"/>
  <c r="S693" i="1"/>
  <c r="T693" i="1"/>
  <c r="I694" i="1"/>
  <c r="S694" i="1"/>
  <c r="T694" i="1"/>
  <c r="I695" i="1"/>
  <c r="S695" i="1"/>
  <c r="T695" i="1"/>
  <c r="I696" i="1"/>
  <c r="S696" i="1"/>
  <c r="T696" i="1"/>
  <c r="I697" i="1"/>
  <c r="S697" i="1"/>
  <c r="T697" i="1"/>
  <c r="I698" i="1"/>
  <c r="S698" i="1"/>
  <c r="T698" i="1"/>
  <c r="I699" i="1"/>
  <c r="S699" i="1"/>
  <c r="T699" i="1"/>
  <c r="I700" i="1"/>
  <c r="S700" i="1"/>
  <c r="T700" i="1"/>
  <c r="I701" i="1"/>
  <c r="S701" i="1"/>
  <c r="T701" i="1"/>
  <c r="I702" i="1"/>
  <c r="S702" i="1"/>
  <c r="T702" i="1"/>
  <c r="I703" i="1"/>
  <c r="S703" i="1"/>
  <c r="T703" i="1"/>
  <c r="I704" i="1"/>
  <c r="S704" i="1"/>
  <c r="T704" i="1"/>
  <c r="I705" i="1"/>
  <c r="S705" i="1"/>
  <c r="T705" i="1"/>
  <c r="I706" i="1"/>
  <c r="S706" i="1"/>
  <c r="T706" i="1"/>
  <c r="I707" i="1"/>
  <c r="S707" i="1"/>
  <c r="T707" i="1"/>
  <c r="I708" i="1"/>
  <c r="S708" i="1"/>
  <c r="T708" i="1"/>
  <c r="I709" i="1"/>
  <c r="S709" i="1"/>
  <c r="T709" i="1"/>
  <c r="I710" i="1"/>
  <c r="S710" i="1"/>
  <c r="T710" i="1"/>
  <c r="I711" i="1"/>
  <c r="S711" i="1"/>
  <c r="T711" i="1"/>
  <c r="I712" i="1"/>
  <c r="S712" i="1"/>
  <c r="T712" i="1"/>
  <c r="I713" i="1"/>
  <c r="S713" i="1"/>
  <c r="T713" i="1"/>
  <c r="I714" i="1"/>
  <c r="S714" i="1"/>
  <c r="T714" i="1"/>
  <c r="I715" i="1"/>
  <c r="S715" i="1"/>
  <c r="T715" i="1"/>
  <c r="I716" i="1"/>
  <c r="S716" i="1"/>
  <c r="T716" i="1"/>
  <c r="I717" i="1"/>
  <c r="S717" i="1"/>
  <c r="T717" i="1"/>
  <c r="I718" i="1"/>
  <c r="S718" i="1"/>
  <c r="T718" i="1"/>
  <c r="I719" i="1"/>
  <c r="S719" i="1"/>
  <c r="T719" i="1"/>
  <c r="I720" i="1"/>
  <c r="S720" i="1"/>
  <c r="T720" i="1"/>
  <c r="I721" i="1"/>
  <c r="S721" i="1"/>
  <c r="T721" i="1"/>
  <c r="I722" i="1"/>
  <c r="S722" i="1"/>
  <c r="T722" i="1"/>
  <c r="I723" i="1"/>
  <c r="S723" i="1"/>
  <c r="T723" i="1"/>
  <c r="I724" i="1"/>
  <c r="S724" i="1"/>
  <c r="T724" i="1"/>
  <c r="I725" i="1"/>
  <c r="S725" i="1"/>
  <c r="T725" i="1"/>
  <c r="I726" i="1"/>
  <c r="S726" i="1"/>
  <c r="T726" i="1"/>
  <c r="I727" i="1"/>
  <c r="S727" i="1"/>
  <c r="T727" i="1"/>
  <c r="I728" i="1"/>
  <c r="S728" i="1"/>
  <c r="T728" i="1"/>
  <c r="I729" i="1"/>
  <c r="S729" i="1"/>
  <c r="T729" i="1"/>
  <c r="I730" i="1"/>
  <c r="S730" i="1"/>
  <c r="T730" i="1"/>
  <c r="I731" i="1"/>
  <c r="S731" i="1"/>
  <c r="T731" i="1"/>
  <c r="I732" i="1"/>
  <c r="S732" i="1"/>
  <c r="T732" i="1"/>
  <c r="I733" i="1"/>
  <c r="S733" i="1"/>
  <c r="T733" i="1"/>
  <c r="I734" i="1"/>
  <c r="S734" i="1"/>
  <c r="T734" i="1"/>
  <c r="I735" i="1"/>
  <c r="S735" i="1"/>
  <c r="T735" i="1"/>
  <c r="I736" i="1"/>
  <c r="S736" i="1"/>
  <c r="T736" i="1"/>
  <c r="I737" i="1"/>
  <c r="S737" i="1"/>
  <c r="T737" i="1"/>
  <c r="I738" i="1"/>
  <c r="S738" i="1"/>
  <c r="T738" i="1"/>
  <c r="I739" i="1"/>
  <c r="S739" i="1"/>
  <c r="T739" i="1"/>
  <c r="I740" i="1"/>
  <c r="S740" i="1"/>
  <c r="T740" i="1"/>
  <c r="I741" i="1"/>
  <c r="S741" i="1"/>
  <c r="T741" i="1"/>
  <c r="I742" i="1"/>
  <c r="S742" i="1"/>
  <c r="T742" i="1"/>
  <c r="I743" i="1"/>
  <c r="S743" i="1"/>
  <c r="T743" i="1"/>
  <c r="I744" i="1"/>
  <c r="S744" i="1"/>
  <c r="T744" i="1"/>
  <c r="I745" i="1"/>
  <c r="S745" i="1"/>
  <c r="T745" i="1"/>
  <c r="I746" i="1"/>
  <c r="S746" i="1"/>
  <c r="T746" i="1"/>
  <c r="I747" i="1"/>
  <c r="S747" i="1"/>
  <c r="T747" i="1"/>
  <c r="I748" i="1"/>
  <c r="S748" i="1"/>
  <c r="T748" i="1"/>
  <c r="I749" i="1"/>
  <c r="S749" i="1"/>
  <c r="T749" i="1"/>
  <c r="I750" i="1"/>
  <c r="S750" i="1"/>
  <c r="T750" i="1"/>
  <c r="I751" i="1"/>
  <c r="S751" i="1"/>
  <c r="T751" i="1"/>
  <c r="I752" i="1"/>
  <c r="S752" i="1"/>
  <c r="T752" i="1"/>
  <c r="I753" i="1"/>
  <c r="S753" i="1"/>
  <c r="T753" i="1"/>
  <c r="I754" i="1"/>
  <c r="S754" i="1"/>
  <c r="T754" i="1"/>
  <c r="I755" i="1"/>
  <c r="S755" i="1"/>
  <c r="T755" i="1"/>
  <c r="I756" i="1"/>
  <c r="S756" i="1"/>
  <c r="T756" i="1"/>
  <c r="I757" i="1"/>
  <c r="S757" i="1"/>
  <c r="T757" i="1"/>
  <c r="I758" i="1"/>
  <c r="S758" i="1"/>
  <c r="T758" i="1"/>
  <c r="I759" i="1"/>
  <c r="S759" i="1"/>
  <c r="T759" i="1"/>
  <c r="I760" i="1"/>
  <c r="S760" i="1"/>
  <c r="T760" i="1"/>
  <c r="I761" i="1"/>
  <c r="S761" i="1"/>
  <c r="T761" i="1"/>
  <c r="I762" i="1"/>
  <c r="S762" i="1"/>
  <c r="T762" i="1"/>
  <c r="I763" i="1"/>
  <c r="S763" i="1"/>
  <c r="T763" i="1"/>
  <c r="I764" i="1"/>
  <c r="S764" i="1"/>
  <c r="T764" i="1"/>
  <c r="I765" i="1"/>
  <c r="S765" i="1"/>
  <c r="T765" i="1"/>
  <c r="I766" i="1"/>
  <c r="S766" i="1"/>
  <c r="T766" i="1"/>
  <c r="I767" i="1"/>
  <c r="S767" i="1"/>
  <c r="T767" i="1"/>
  <c r="I768" i="1"/>
  <c r="S768" i="1"/>
  <c r="T768" i="1"/>
  <c r="I769" i="1"/>
  <c r="S769" i="1"/>
  <c r="T769" i="1"/>
  <c r="I770" i="1"/>
  <c r="S770" i="1"/>
  <c r="T770" i="1"/>
  <c r="I771" i="1"/>
  <c r="S771" i="1"/>
  <c r="T771" i="1"/>
  <c r="I772" i="1"/>
  <c r="S772" i="1"/>
  <c r="T772" i="1"/>
  <c r="I773" i="1"/>
  <c r="S773" i="1"/>
  <c r="T773" i="1"/>
  <c r="I774" i="1"/>
  <c r="S774" i="1"/>
  <c r="T774" i="1"/>
  <c r="I775" i="1"/>
  <c r="S775" i="1"/>
  <c r="T775" i="1"/>
  <c r="I776" i="1"/>
  <c r="S776" i="1"/>
  <c r="T776" i="1"/>
  <c r="I777" i="1"/>
  <c r="S777" i="1"/>
  <c r="T777" i="1"/>
  <c r="I778" i="1"/>
  <c r="S778" i="1"/>
  <c r="T778" i="1"/>
  <c r="I779" i="1"/>
  <c r="S779" i="1"/>
  <c r="T779" i="1"/>
  <c r="I780" i="1"/>
  <c r="S780" i="1"/>
  <c r="T780" i="1"/>
  <c r="I781" i="1"/>
  <c r="S781" i="1"/>
  <c r="T781" i="1"/>
  <c r="I782" i="1"/>
  <c r="S782" i="1"/>
  <c r="T782" i="1"/>
  <c r="I783" i="1"/>
  <c r="S783" i="1"/>
  <c r="T783" i="1"/>
  <c r="I784" i="1"/>
  <c r="S784" i="1"/>
  <c r="T784" i="1"/>
  <c r="I785" i="1"/>
  <c r="S785" i="1"/>
  <c r="T785" i="1"/>
  <c r="I786" i="1"/>
  <c r="S786" i="1"/>
  <c r="T786" i="1"/>
  <c r="I787" i="1"/>
  <c r="S787" i="1"/>
  <c r="T787" i="1"/>
  <c r="I788" i="1"/>
  <c r="S788" i="1"/>
  <c r="T788" i="1"/>
  <c r="I789" i="1"/>
  <c r="S789" i="1"/>
  <c r="T789" i="1"/>
  <c r="I790" i="1"/>
  <c r="S790" i="1"/>
  <c r="T790" i="1"/>
  <c r="I791" i="1"/>
  <c r="S791" i="1"/>
  <c r="T791" i="1"/>
  <c r="I792" i="1"/>
  <c r="S792" i="1"/>
  <c r="T792" i="1"/>
  <c r="I793" i="1"/>
  <c r="S793" i="1"/>
  <c r="T793" i="1"/>
  <c r="I794" i="1"/>
  <c r="S794" i="1"/>
  <c r="T794" i="1"/>
  <c r="I795" i="1"/>
  <c r="S795" i="1"/>
  <c r="T795" i="1"/>
  <c r="I796" i="1"/>
  <c r="S796" i="1"/>
  <c r="T796" i="1"/>
  <c r="I797" i="1"/>
  <c r="S797" i="1"/>
  <c r="T797" i="1"/>
  <c r="I798" i="1"/>
  <c r="S798" i="1"/>
  <c r="T798" i="1"/>
  <c r="I799" i="1"/>
  <c r="S799" i="1"/>
  <c r="T799" i="1"/>
  <c r="I800" i="1"/>
  <c r="S800" i="1"/>
  <c r="T800" i="1"/>
  <c r="I801" i="1"/>
  <c r="S801" i="1"/>
  <c r="T801" i="1"/>
  <c r="I802" i="1"/>
  <c r="S802" i="1"/>
  <c r="T802" i="1"/>
  <c r="I803" i="1"/>
  <c r="S803" i="1"/>
  <c r="T803" i="1"/>
  <c r="I804" i="1"/>
  <c r="S804" i="1"/>
  <c r="T804" i="1"/>
  <c r="I805" i="1"/>
  <c r="S805" i="1"/>
  <c r="T805" i="1"/>
  <c r="I806" i="1"/>
  <c r="S806" i="1"/>
  <c r="T806" i="1"/>
  <c r="I807" i="1"/>
  <c r="S807" i="1"/>
  <c r="T807" i="1"/>
  <c r="I808" i="1"/>
  <c r="S808" i="1"/>
  <c r="T808" i="1"/>
  <c r="I809" i="1"/>
  <c r="S809" i="1"/>
  <c r="T809" i="1"/>
  <c r="I810" i="1"/>
  <c r="S810" i="1"/>
  <c r="T810" i="1"/>
  <c r="I811" i="1"/>
  <c r="S811" i="1"/>
  <c r="T811" i="1"/>
  <c r="I812" i="1"/>
  <c r="S812" i="1"/>
  <c r="T812" i="1"/>
  <c r="I813" i="1"/>
  <c r="S813" i="1"/>
  <c r="T813" i="1"/>
  <c r="I814" i="1"/>
  <c r="S814" i="1"/>
  <c r="T814" i="1"/>
  <c r="I815" i="1"/>
  <c r="S815" i="1"/>
  <c r="T815" i="1"/>
  <c r="I816" i="1"/>
  <c r="S816" i="1"/>
  <c r="T816" i="1"/>
  <c r="I817" i="1"/>
  <c r="S817" i="1"/>
  <c r="T817" i="1"/>
  <c r="I818" i="1"/>
  <c r="S818" i="1"/>
  <c r="T818" i="1"/>
  <c r="I819" i="1"/>
  <c r="S819" i="1"/>
  <c r="T819" i="1"/>
  <c r="I820" i="1"/>
  <c r="S820" i="1"/>
  <c r="T820" i="1"/>
  <c r="I821" i="1"/>
  <c r="S821" i="1"/>
  <c r="T821" i="1"/>
  <c r="I822" i="1"/>
  <c r="S822" i="1"/>
  <c r="T822" i="1"/>
  <c r="I823" i="1"/>
  <c r="S823" i="1"/>
  <c r="T823" i="1"/>
  <c r="I824" i="1"/>
  <c r="S824" i="1"/>
  <c r="T824" i="1"/>
  <c r="I825" i="1"/>
  <c r="S825" i="1"/>
  <c r="T825" i="1"/>
  <c r="I826" i="1"/>
  <c r="S826" i="1"/>
  <c r="T826" i="1"/>
  <c r="I827" i="1"/>
  <c r="S827" i="1"/>
  <c r="T827" i="1"/>
  <c r="I828" i="1"/>
  <c r="S828" i="1"/>
  <c r="T828" i="1"/>
  <c r="I829" i="1"/>
  <c r="S829" i="1"/>
  <c r="T829" i="1"/>
  <c r="I830" i="1"/>
  <c r="S830" i="1"/>
  <c r="T830" i="1"/>
  <c r="I831" i="1"/>
  <c r="S831" i="1"/>
  <c r="T831" i="1"/>
  <c r="I832" i="1"/>
  <c r="S832" i="1"/>
  <c r="T832" i="1"/>
  <c r="I833" i="1"/>
  <c r="S833" i="1"/>
  <c r="T833" i="1"/>
  <c r="I834" i="1"/>
  <c r="S834" i="1"/>
  <c r="T834" i="1"/>
  <c r="I835" i="1"/>
  <c r="S835" i="1"/>
  <c r="T835" i="1"/>
  <c r="I836" i="1"/>
  <c r="S836" i="1"/>
  <c r="T836" i="1"/>
  <c r="I837" i="1"/>
  <c r="S837" i="1"/>
  <c r="T837" i="1"/>
  <c r="I838" i="1"/>
  <c r="S838" i="1"/>
  <c r="T838" i="1"/>
  <c r="I839" i="1"/>
  <c r="S839" i="1"/>
  <c r="T839" i="1"/>
  <c r="I840" i="1"/>
  <c r="S840" i="1"/>
  <c r="T840" i="1"/>
  <c r="I841" i="1"/>
  <c r="S841" i="1"/>
  <c r="T841" i="1"/>
  <c r="I842" i="1"/>
  <c r="S842" i="1"/>
  <c r="T842" i="1"/>
  <c r="I843" i="1"/>
  <c r="S843" i="1"/>
  <c r="T843" i="1"/>
  <c r="I844" i="1"/>
  <c r="S844" i="1"/>
  <c r="T844" i="1"/>
  <c r="I845" i="1"/>
  <c r="S845" i="1"/>
  <c r="T845" i="1"/>
  <c r="I846" i="1"/>
  <c r="S846" i="1"/>
  <c r="T846" i="1"/>
  <c r="I847" i="1"/>
  <c r="S847" i="1"/>
  <c r="T847" i="1"/>
  <c r="I848" i="1"/>
  <c r="S848" i="1"/>
  <c r="T848" i="1"/>
  <c r="I849" i="1"/>
  <c r="S849" i="1"/>
  <c r="T849" i="1"/>
  <c r="I850" i="1"/>
  <c r="S850" i="1"/>
  <c r="T850" i="1"/>
  <c r="I851" i="1"/>
  <c r="S851" i="1"/>
  <c r="T851" i="1"/>
  <c r="I852" i="1"/>
  <c r="S852" i="1"/>
  <c r="T852" i="1"/>
  <c r="I853" i="1"/>
  <c r="S853" i="1"/>
  <c r="T853" i="1"/>
  <c r="I854" i="1"/>
  <c r="S854" i="1"/>
  <c r="T854" i="1"/>
  <c r="I855" i="1"/>
  <c r="S855" i="1"/>
  <c r="T855" i="1"/>
  <c r="I856" i="1"/>
  <c r="S856" i="1"/>
  <c r="T856" i="1"/>
  <c r="I857" i="1"/>
  <c r="S857" i="1"/>
  <c r="T857" i="1"/>
  <c r="I858" i="1"/>
  <c r="S858" i="1"/>
  <c r="T858" i="1"/>
  <c r="I859" i="1"/>
  <c r="S859" i="1"/>
  <c r="T859" i="1"/>
  <c r="I860" i="1"/>
  <c r="S860" i="1"/>
  <c r="T860" i="1"/>
  <c r="I861" i="1"/>
  <c r="S861" i="1"/>
  <c r="T861" i="1"/>
  <c r="I862" i="1"/>
  <c r="S862" i="1"/>
  <c r="T862" i="1"/>
  <c r="I863" i="1"/>
  <c r="S863" i="1"/>
  <c r="T863" i="1"/>
  <c r="I864" i="1"/>
  <c r="S864" i="1"/>
  <c r="T864" i="1"/>
  <c r="I865" i="1"/>
  <c r="S865" i="1"/>
  <c r="T865" i="1"/>
  <c r="I866" i="1"/>
  <c r="S866" i="1"/>
  <c r="T866" i="1"/>
  <c r="I867" i="1"/>
  <c r="S867" i="1"/>
  <c r="T867" i="1"/>
  <c r="I868" i="1"/>
  <c r="S868" i="1"/>
  <c r="T868" i="1"/>
  <c r="I869" i="1"/>
  <c r="S869" i="1"/>
  <c r="T869" i="1"/>
  <c r="I870" i="1"/>
  <c r="S870" i="1"/>
  <c r="T870" i="1"/>
  <c r="I871" i="1"/>
  <c r="S871" i="1"/>
  <c r="T871" i="1"/>
  <c r="I872" i="1"/>
  <c r="S872" i="1"/>
  <c r="T872" i="1"/>
  <c r="I873" i="1"/>
  <c r="S873" i="1"/>
  <c r="T873" i="1"/>
  <c r="I874" i="1"/>
  <c r="S874" i="1"/>
  <c r="T874" i="1"/>
  <c r="I875" i="1"/>
  <c r="S875" i="1"/>
  <c r="T875" i="1"/>
  <c r="I876" i="1"/>
  <c r="S876" i="1"/>
  <c r="T876" i="1"/>
  <c r="I877" i="1"/>
  <c r="S877" i="1"/>
  <c r="T877" i="1"/>
  <c r="I878" i="1"/>
  <c r="S878" i="1"/>
  <c r="T878" i="1"/>
  <c r="I879" i="1"/>
  <c r="S879" i="1"/>
  <c r="T879" i="1"/>
  <c r="I880" i="1"/>
  <c r="S880" i="1"/>
  <c r="T880" i="1"/>
  <c r="I881" i="1"/>
  <c r="S881" i="1"/>
  <c r="T881" i="1"/>
  <c r="I882" i="1"/>
  <c r="S882" i="1"/>
  <c r="T882" i="1"/>
  <c r="I883" i="1"/>
  <c r="S883" i="1"/>
  <c r="T883" i="1"/>
  <c r="I884" i="1"/>
  <c r="S884" i="1"/>
  <c r="T884" i="1"/>
  <c r="I885" i="1"/>
  <c r="S885" i="1"/>
  <c r="T885" i="1"/>
  <c r="I886" i="1"/>
  <c r="S886" i="1"/>
  <c r="T886" i="1"/>
  <c r="I887" i="1"/>
  <c r="S887" i="1"/>
  <c r="T887" i="1"/>
  <c r="I888" i="1"/>
  <c r="S888" i="1"/>
  <c r="T888" i="1"/>
  <c r="I889" i="1"/>
  <c r="S889" i="1"/>
  <c r="T889" i="1"/>
  <c r="I890" i="1"/>
  <c r="S890" i="1"/>
  <c r="T890" i="1"/>
  <c r="I891" i="1"/>
  <c r="S891" i="1"/>
  <c r="T891" i="1"/>
  <c r="I892" i="1"/>
  <c r="S892" i="1"/>
  <c r="T892" i="1"/>
  <c r="I893" i="1"/>
  <c r="S893" i="1"/>
  <c r="T893" i="1"/>
  <c r="I894" i="1"/>
  <c r="S894" i="1"/>
  <c r="T894" i="1"/>
  <c r="I895" i="1"/>
  <c r="S895" i="1"/>
  <c r="T895" i="1"/>
  <c r="I896" i="1"/>
  <c r="S896" i="1"/>
  <c r="T896" i="1"/>
  <c r="I897" i="1"/>
  <c r="S897" i="1"/>
  <c r="T897" i="1"/>
  <c r="I898" i="1"/>
  <c r="S898" i="1"/>
  <c r="T898" i="1"/>
  <c r="I899" i="1"/>
  <c r="S899" i="1"/>
  <c r="T899" i="1"/>
  <c r="I900" i="1"/>
  <c r="S900" i="1"/>
  <c r="T900" i="1"/>
  <c r="I901" i="1"/>
  <c r="S901" i="1"/>
  <c r="T901" i="1"/>
  <c r="I902" i="1"/>
  <c r="S902" i="1"/>
  <c r="T902" i="1"/>
  <c r="I903" i="1"/>
  <c r="S903" i="1"/>
  <c r="T903" i="1"/>
  <c r="I904" i="1"/>
  <c r="S904" i="1"/>
  <c r="T904" i="1"/>
  <c r="I905" i="1"/>
  <c r="S905" i="1"/>
  <c r="T905" i="1"/>
  <c r="I906" i="1"/>
  <c r="S906" i="1"/>
  <c r="T906" i="1"/>
  <c r="I907" i="1"/>
  <c r="S907" i="1"/>
  <c r="T907" i="1"/>
  <c r="I908" i="1"/>
  <c r="S908" i="1"/>
  <c r="T908" i="1"/>
  <c r="I909" i="1"/>
  <c r="S909" i="1"/>
  <c r="T909" i="1"/>
  <c r="I910" i="1"/>
  <c r="S910" i="1"/>
  <c r="T910" i="1"/>
  <c r="I911" i="1"/>
  <c r="S911" i="1"/>
  <c r="T911" i="1"/>
  <c r="I912" i="1"/>
  <c r="S912" i="1"/>
  <c r="T912" i="1"/>
  <c r="I913" i="1"/>
  <c r="S913" i="1"/>
  <c r="T913" i="1"/>
  <c r="I914" i="1"/>
  <c r="S914" i="1"/>
  <c r="T914" i="1"/>
  <c r="I915" i="1"/>
  <c r="S915" i="1"/>
  <c r="T915" i="1"/>
  <c r="I916" i="1"/>
  <c r="S916" i="1"/>
  <c r="T916" i="1"/>
  <c r="I917" i="1"/>
  <c r="S917" i="1"/>
  <c r="T917" i="1"/>
  <c r="I918" i="1"/>
  <c r="S918" i="1"/>
  <c r="T918" i="1"/>
  <c r="I919" i="1"/>
  <c r="S919" i="1"/>
  <c r="T919" i="1"/>
  <c r="I920" i="1"/>
  <c r="S920" i="1"/>
  <c r="T920" i="1"/>
  <c r="I921" i="1"/>
  <c r="S921" i="1"/>
  <c r="T921" i="1"/>
  <c r="I922" i="1"/>
  <c r="S922" i="1"/>
  <c r="T922" i="1"/>
  <c r="I923" i="1"/>
  <c r="S923" i="1"/>
  <c r="T923" i="1"/>
  <c r="I924" i="1"/>
  <c r="S924" i="1"/>
  <c r="T924" i="1"/>
  <c r="I925" i="1"/>
  <c r="S925" i="1"/>
  <c r="T925" i="1"/>
  <c r="I926" i="1"/>
  <c r="S926" i="1"/>
  <c r="T926" i="1"/>
  <c r="I927" i="1"/>
  <c r="S927" i="1"/>
  <c r="T927" i="1"/>
  <c r="I928" i="1"/>
  <c r="S928" i="1"/>
  <c r="T928" i="1"/>
  <c r="I929" i="1"/>
  <c r="S929" i="1"/>
  <c r="T929" i="1"/>
  <c r="I930" i="1"/>
  <c r="S930" i="1"/>
  <c r="T930" i="1"/>
  <c r="I931" i="1"/>
  <c r="S931" i="1"/>
  <c r="T931" i="1"/>
  <c r="I932" i="1"/>
  <c r="S932" i="1"/>
  <c r="T932" i="1"/>
  <c r="I933" i="1"/>
  <c r="S933" i="1"/>
  <c r="T933" i="1"/>
  <c r="I934" i="1"/>
  <c r="S934" i="1"/>
  <c r="T934" i="1"/>
  <c r="I935" i="1"/>
  <c r="S935" i="1"/>
  <c r="T935" i="1"/>
  <c r="I936" i="1"/>
  <c r="S936" i="1"/>
  <c r="T936" i="1"/>
  <c r="I937" i="1"/>
  <c r="S937" i="1"/>
  <c r="T937" i="1"/>
  <c r="I938" i="1"/>
  <c r="S938" i="1"/>
  <c r="T938" i="1"/>
  <c r="I939" i="1"/>
  <c r="S939" i="1"/>
  <c r="T939" i="1"/>
  <c r="I940" i="1"/>
  <c r="S940" i="1"/>
  <c r="T940" i="1"/>
  <c r="I941" i="1"/>
  <c r="S941" i="1"/>
  <c r="T941" i="1"/>
  <c r="I942" i="1"/>
  <c r="S942" i="1"/>
  <c r="T942" i="1"/>
  <c r="I943" i="1"/>
  <c r="S943" i="1"/>
  <c r="T943" i="1"/>
  <c r="I944" i="1"/>
  <c r="S944" i="1"/>
  <c r="T944" i="1"/>
  <c r="I945" i="1"/>
  <c r="S945" i="1"/>
  <c r="T945" i="1"/>
  <c r="I946" i="1"/>
  <c r="S946" i="1"/>
  <c r="T946" i="1"/>
  <c r="I947" i="1"/>
  <c r="S947" i="1"/>
  <c r="T947" i="1"/>
  <c r="I948" i="1"/>
  <c r="S948" i="1"/>
  <c r="T948" i="1"/>
  <c r="I949" i="1"/>
  <c r="S949" i="1"/>
  <c r="T949" i="1"/>
  <c r="I950" i="1"/>
  <c r="S950" i="1"/>
  <c r="T950" i="1"/>
  <c r="I951" i="1"/>
  <c r="S951" i="1"/>
  <c r="T951" i="1"/>
  <c r="I952" i="1"/>
  <c r="S952" i="1"/>
  <c r="T952" i="1"/>
  <c r="I953" i="1"/>
  <c r="S953" i="1"/>
  <c r="T953" i="1"/>
  <c r="I954" i="1"/>
  <c r="S954" i="1"/>
  <c r="T954" i="1"/>
  <c r="I955" i="1"/>
  <c r="S955" i="1"/>
  <c r="T955" i="1"/>
  <c r="I956" i="1"/>
  <c r="S956" i="1"/>
  <c r="T956" i="1"/>
  <c r="I957" i="1"/>
  <c r="S957" i="1"/>
  <c r="T957" i="1"/>
  <c r="I958" i="1"/>
  <c r="S958" i="1"/>
  <c r="T958" i="1"/>
  <c r="I959" i="1"/>
  <c r="S959" i="1"/>
  <c r="T959" i="1"/>
  <c r="I960" i="1"/>
  <c r="S960" i="1"/>
  <c r="T960" i="1"/>
  <c r="I961" i="1"/>
  <c r="S961" i="1"/>
  <c r="T961" i="1"/>
  <c r="I962" i="1"/>
  <c r="S962" i="1"/>
  <c r="T962" i="1"/>
  <c r="I963" i="1"/>
  <c r="S963" i="1"/>
  <c r="T963" i="1"/>
  <c r="I964" i="1"/>
  <c r="S964" i="1"/>
  <c r="T964" i="1"/>
  <c r="I965" i="1"/>
  <c r="S965" i="1"/>
  <c r="T965" i="1"/>
  <c r="I966" i="1"/>
  <c r="S966" i="1"/>
  <c r="T966" i="1"/>
  <c r="I967" i="1"/>
  <c r="S967" i="1"/>
  <c r="T967" i="1"/>
  <c r="I968" i="1"/>
  <c r="S968" i="1"/>
  <c r="T968" i="1"/>
  <c r="I969" i="1"/>
  <c r="S969" i="1"/>
  <c r="T969" i="1"/>
  <c r="I970" i="1"/>
  <c r="S970" i="1"/>
  <c r="T970" i="1"/>
  <c r="I971" i="1"/>
  <c r="S971" i="1"/>
  <c r="T971" i="1"/>
  <c r="I972" i="1"/>
  <c r="S972" i="1"/>
  <c r="T972" i="1"/>
  <c r="I973" i="1"/>
  <c r="S973" i="1"/>
  <c r="T973" i="1"/>
  <c r="I974" i="1"/>
  <c r="S974" i="1"/>
  <c r="T974" i="1"/>
  <c r="I975" i="1"/>
  <c r="S975" i="1"/>
  <c r="T975" i="1"/>
  <c r="I976" i="1"/>
  <c r="S976" i="1"/>
  <c r="T976" i="1"/>
  <c r="I977" i="1"/>
  <c r="S977" i="1"/>
  <c r="T977" i="1"/>
  <c r="I978" i="1"/>
  <c r="S978" i="1"/>
  <c r="T978" i="1"/>
  <c r="I979" i="1"/>
  <c r="S979" i="1"/>
  <c r="T979" i="1"/>
  <c r="I980" i="1"/>
  <c r="S980" i="1"/>
  <c r="T980" i="1"/>
  <c r="I981" i="1"/>
  <c r="S981" i="1"/>
  <c r="T981" i="1"/>
  <c r="I982" i="1"/>
  <c r="S982" i="1"/>
  <c r="T982" i="1"/>
  <c r="I983" i="1"/>
  <c r="S983" i="1"/>
  <c r="T983" i="1"/>
  <c r="I984" i="1"/>
  <c r="S984" i="1"/>
  <c r="T984" i="1"/>
  <c r="I985" i="1"/>
  <c r="S985" i="1"/>
  <c r="T985" i="1"/>
  <c r="I986" i="1"/>
  <c r="S986" i="1"/>
  <c r="T986" i="1"/>
  <c r="I987" i="1"/>
  <c r="S987" i="1"/>
  <c r="T987" i="1"/>
  <c r="I988" i="1"/>
  <c r="S988" i="1"/>
  <c r="T988" i="1"/>
  <c r="I989" i="1"/>
  <c r="S989" i="1"/>
  <c r="T989" i="1"/>
  <c r="I990" i="1"/>
  <c r="S990" i="1"/>
  <c r="T990" i="1"/>
  <c r="I991" i="1"/>
  <c r="S991" i="1"/>
  <c r="T991" i="1"/>
  <c r="I992" i="1"/>
  <c r="S992" i="1"/>
  <c r="T992" i="1"/>
  <c r="I993" i="1"/>
  <c r="S993" i="1"/>
  <c r="T993" i="1"/>
  <c r="I994" i="1"/>
  <c r="S994" i="1"/>
  <c r="T994" i="1"/>
  <c r="I995" i="1"/>
  <c r="S995" i="1"/>
  <c r="T995" i="1"/>
  <c r="I996" i="1"/>
  <c r="S996" i="1"/>
  <c r="T996" i="1"/>
  <c r="I997" i="1"/>
  <c r="S997" i="1"/>
  <c r="T997" i="1"/>
  <c r="I998" i="1"/>
  <c r="S998" i="1"/>
  <c r="T998" i="1"/>
  <c r="I999" i="1"/>
  <c r="S999" i="1"/>
  <c r="T999" i="1"/>
  <c r="I1000" i="1"/>
  <c r="S1000" i="1"/>
  <c r="T1000" i="1"/>
  <c r="I1001" i="1"/>
  <c r="S1001" i="1"/>
  <c r="T1001" i="1"/>
  <c r="F3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5" l="1"/>
  <c r="G2" i="5" s="1"/>
  <c r="E10" i="5"/>
  <c r="F10" i="5" s="1"/>
  <c r="E6" i="5"/>
  <c r="H6" i="5" s="1"/>
  <c r="E13" i="5"/>
  <c r="F13" i="5" s="1"/>
  <c r="E9" i="5"/>
  <c r="H9" i="5" s="1"/>
  <c r="E5" i="5"/>
  <c r="H5" i="5" s="1"/>
  <c r="E12" i="5"/>
  <c r="H12" i="5" s="1"/>
  <c r="E8" i="5"/>
  <c r="G8" i="5" s="1"/>
  <c r="E4" i="5"/>
  <c r="F4" i="5" s="1"/>
  <c r="E11" i="5"/>
  <c r="G11" i="5" s="1"/>
  <c r="E7" i="5"/>
  <c r="G7" i="5" s="1"/>
  <c r="E3" i="5"/>
  <c r="H3" i="5" s="1"/>
  <c r="G9" i="5" l="1"/>
  <c r="G10" i="5"/>
  <c r="F9" i="5"/>
  <c r="H4" i="5"/>
  <c r="G4" i="5"/>
  <c r="G5" i="5"/>
  <c r="F5" i="5"/>
  <c r="F11" i="5"/>
  <c r="H2" i="5"/>
  <c r="F2" i="5"/>
  <c r="H11" i="5"/>
  <c r="H13" i="5"/>
  <c r="F3" i="5"/>
  <c r="F12" i="5"/>
  <c r="H10" i="5"/>
  <c r="G6" i="5"/>
  <c r="G12" i="5"/>
  <c r="F7" i="5"/>
  <c r="F6" i="5"/>
  <c r="H8" i="5"/>
  <c r="G3" i="5"/>
  <c r="H7" i="5"/>
  <c r="G13" i="5"/>
  <c r="F8" i="5"/>
</calcChain>
</file>

<file path=xl/sharedStrings.xml><?xml version="1.0" encoding="utf-8"?>
<sst xmlns="http://schemas.openxmlformats.org/spreadsheetml/2006/main" count="7060" uniqueCount="2114">
  <si>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</si>
  <si>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</si>
  <si>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</si>
  <si>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</si>
  <si>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</si>
  <si>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</si>
  <si>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</si>
  <si>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</si>
  <si>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</si>
  <si>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</si>
  <si>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</si>
  <si>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</si>
  <si>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</si>
  <si>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</si>
  <si>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</si>
  <si>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</si>
  <si>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</si>
  <si>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</si>
  <si>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</si>
  <si>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</si>
  <si>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</si>
  <si>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</si>
  <si>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</si>
  <si>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</si>
  <si>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</si>
  <si>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</si>
  <si>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</si>
  <si>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</si>
  <si>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</si>
  <si>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</si>
  <si>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</si>
  <si>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</si>
  <si>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</si>
  <si>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</si>
  <si>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</si>
  <si>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</si>
  <si>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</si>
  <si>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</si>
  <si>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</si>
  <si>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</si>
  <si>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</si>
  <si>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</si>
  <si>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</si>
  <si>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</si>
  <si>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</si>
  <si>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</si>
  <si>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</si>
  <si>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</si>
  <si>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</si>
  <si>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</si>
  <si>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</si>
  <si>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</si>
  <si>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</si>
  <si>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</si>
  <si>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</si>
  <si>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</si>
  <si>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</si>
  <si>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</si>
  <si>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</si>
  <si>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</si>
  <si>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</si>
  <si>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</si>
  <si>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</si>
  <si>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</si>
  <si>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</si>
  <si>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</si>
  <si>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</si>
  <si>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</si>
  <si>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</si>
  <si>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</si>
  <si>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</si>
  <si>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</si>
  <si>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</si>
  <si>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</si>
  <si>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</si>
  <si>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</si>
  <si>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</si>
  <si>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</si>
  <si>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</si>
  <si>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</si>
  <si>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</si>
  <si>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</si>
  <si>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</si>
  <si>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</si>
  <si>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</si>
  <si>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</si>
  <si>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</si>
  <si>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</si>
  <si>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</si>
  <si>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</si>
  <si>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</si>
  <si>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</si>
  <si>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</si>
  <si>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</si>
  <si>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</si>
  <si>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</si>
  <si>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</si>
  <si>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</si>
  <si>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</si>
  <si>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</si>
  <si>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</si>
  <si>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</si>
  <si>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</si>
  <si>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</si>
  <si>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</si>
  <si>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</si>
  <si>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</si>
  <si>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</si>
  <si>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</si>
  <si>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</si>
  <si>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</si>
  <si>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</si>
  <si>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</si>
  <si>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</si>
  <si>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</si>
  <si>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</si>
  <si>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</si>
  <si>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</si>
  <si>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</si>
  <si>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</si>
  <si>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</si>
  <si>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</si>
  <si>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</si>
  <si>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</si>
  <si>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</si>
  <si>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</si>
  <si>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</si>
  <si>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</si>
  <si>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</si>
  <si>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</si>
  <si>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</si>
  <si>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</si>
  <si>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</si>
  <si>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</si>
  <si>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</si>
  <si>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</si>
  <si>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</si>
  <si>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</si>
  <si>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</si>
  <si>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</si>
  <si>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</si>
  <si>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</si>
  <si>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</si>
  <si>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</si>
  <si>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</si>
  <si>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</si>
  <si>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</si>
  <si>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</si>
  <si>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</si>
  <si>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</si>
  <si>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</si>
  <si>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</si>
  <si>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</si>
  <si>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</si>
  <si>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</si>
  <si>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</si>
  <si>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</si>
  <si>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</si>
  <si>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</si>
  <si>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</si>
  <si>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</si>
  <si>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</si>
  <si>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</si>
  <si>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</si>
  <si>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</si>
  <si>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</si>
  <si>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</si>
  <si>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</si>
  <si>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</si>
  <si>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</si>
  <si>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</si>
  <si>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</si>
  <si>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</si>
  <si>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</si>
  <si>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</si>
  <si>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</si>
  <si>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</si>
  <si>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</si>
  <si>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</si>
  <si>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</si>
  <si>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</si>
  <si>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</si>
  <si>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</si>
  <si>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</si>
  <si>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</si>
  <si>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</si>
  <si>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</si>
  <si>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</si>
  <si>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</si>
  <si>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</si>
  <si>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</si>
  <si>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</si>
  <si>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</si>
  <si>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</si>
  <si>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</si>
  <si>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</si>
  <si>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</si>
  <si>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</si>
  <si>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</si>
  <si>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</si>
  <si>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</si>
  <si>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</si>
  <si>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</si>
  <si>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</si>
  <si>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</si>
  <si>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</si>
  <si>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</si>
  <si>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</si>
  <si>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</si>
  <si>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</si>
  <si>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</si>
  <si>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</si>
  <si>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</si>
  <si>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</si>
  <si>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</si>
  <si>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</si>
  <si>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</si>
  <si>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</si>
  <si>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</si>
  <si>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</si>
  <si>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</si>
  <si>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</si>
  <si>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</si>
  <si>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</si>
  <si>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</si>
  <si>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</si>
  <si>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</si>
  <si>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</si>
  <si>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</si>
  <si>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</si>
  <si>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</si>
  <si>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</si>
  <si>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</si>
  <si>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</si>
  <si>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</si>
  <si>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</si>
  <si>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</si>
  <si>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</si>
  <si>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</si>
  <si>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</si>
  <si>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</si>
  <si>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</si>
  <si>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</si>
  <si>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</si>
  <si>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</si>
  <si>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</si>
  <si>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</si>
  <si>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</si>
  <si>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</si>
  <si>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</si>
  <si>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</si>
  <si>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</si>
  <si>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</si>
  <si>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</si>
  <si>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</si>
  <si>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</si>
  <si>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</si>
  <si>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</si>
  <si>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</si>
  <si>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</si>
  <si>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</si>
  <si>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</si>
  <si>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</si>
  <si>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</si>
  <si>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</si>
  <si>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</si>
  <si>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</si>
  <si>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</si>
  <si>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</si>
  <si>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</si>
  <si>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</si>
  <si>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</si>
  <si>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</si>
  <si>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</si>
  <si>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</si>
  <si>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</si>
  <si>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</si>
  <si>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</si>
  <si>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</si>
  <si>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</si>
  <si>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</si>
  <si>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</si>
  <si>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</si>
  <si>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</si>
  <si>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</si>
  <si>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</si>
  <si>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</si>
  <si>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</si>
  <si>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</si>
  <si>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</si>
  <si>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</si>
  <si>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</si>
  <si>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</si>
  <si>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</si>
  <si>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</si>
  <si>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</si>
  <si>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</si>
  <si>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</si>
  <si>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</si>
  <si>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</si>
  <si>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</si>
  <si>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</si>
  <si>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</si>
  <si>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</si>
  <si>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</si>
  <si>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</si>
  <si>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</si>
  <si>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</si>
  <si>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</si>
  <si>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</si>
  <si>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</si>
  <si>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</si>
  <si>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</si>
  <si>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</si>
  <si>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</si>
  <si>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</si>
  <si>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</si>
  <si>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</si>
  <si>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</si>
  <si>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</si>
  <si>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</si>
  <si>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</si>
  <si>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</si>
  <si>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</si>
  <si>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</si>
  <si>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</si>
  <si>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</si>
  <si>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</si>
  <si>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</si>
  <si>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</si>
  <si>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</si>
  <si>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</si>
  <si>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</si>
  <si>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</si>
  <si>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</si>
  <si>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</si>
  <si>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</si>
  <si>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</si>
  <si>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</si>
  <si>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</si>
  <si>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</si>
  <si>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</si>
  <si>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</si>
  <si>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</si>
  <si>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</si>
  <si>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</si>
  <si>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</si>
  <si>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</si>
  <si>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</si>
  <si>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</si>
  <si>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</si>
  <si>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</si>
  <si>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</si>
  <si>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</si>
  <si>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</si>
  <si>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</si>
  <si>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</si>
  <si>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</si>
  <si>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</si>
  <si>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</si>
  <si>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</si>
  <si>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</si>
  <si>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</si>
  <si>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</si>
  <si>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</si>
  <si>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</si>
  <si>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</si>
  <si>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</si>
  <si>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</si>
  <si>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</si>
  <si>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</si>
  <si>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</si>
  <si>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</si>
  <si>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</si>
  <si>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</si>
  <si>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</si>
  <si>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</si>
  <si>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</si>
  <si>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</si>
  <si>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</si>
  <si>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</si>
  <si>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</si>
  <si>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</si>
  <si>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</si>
  <si>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</si>
  <si>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</si>
  <si>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</si>
  <si>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</si>
  <si>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</si>
  <si>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</si>
  <si>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</si>
  <si>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</si>
  <si>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</si>
  <si>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</si>
  <si>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</si>
  <si>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</si>
  <si>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</si>
  <si>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</si>
  <si>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</si>
  <si>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</si>
  <si>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</si>
  <si>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</si>
  <si>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</si>
  <si>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</si>
  <si>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</si>
  <si>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</si>
  <si>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</si>
  <si>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</si>
  <si>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</si>
  <si>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</si>
  <si>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</si>
  <si>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</si>
  <si>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</si>
  <si>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</si>
  <si>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</si>
  <si>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</si>
  <si>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</si>
  <si>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</si>
  <si>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</si>
  <si>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</si>
  <si>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</si>
  <si>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</si>
  <si>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</si>
  <si>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</si>
  <si>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</si>
  <si>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</si>
  <si>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</si>
  <si>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</si>
  <si>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</si>
  <si>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</si>
  <si>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</si>
  <si>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</si>
  <si>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</si>
  <si>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</si>
  <si>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</si>
  <si>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</si>
  <si>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</si>
  <si>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</si>
  <si>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</si>
  <si>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</si>
  <si>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</si>
  <si>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</si>
  <si>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</si>
  <si>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</si>
  <si>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</si>
  <si>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</si>
  <si>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</si>
  <si>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</si>
  <si>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</si>
  <si>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</si>
  <si>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</si>
  <si>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</si>
  <si>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</si>
  <si>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</si>
  <si>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</si>
  <si>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</si>
  <si>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</si>
  <si>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</si>
  <si>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</si>
  <si>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</si>
  <si>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</si>
  <si>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</si>
  <si>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</si>
  <si>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</si>
  <si>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</si>
  <si>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</si>
  <si>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</si>
  <si>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</si>
  <si>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</si>
  <si>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</si>
  <si>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</si>
  <si>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</si>
  <si>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</si>
  <si>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</si>
  <si>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</si>
  <si>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</si>
  <si>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</si>
  <si>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</si>
  <si>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</si>
  <si>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</si>
  <si>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</si>
  <si>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</si>
  <si>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</si>
  <si>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</si>
  <si>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</si>
  <si>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</si>
  <si>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</si>
  <si>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</si>
  <si>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</si>
  <si>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</si>
  <si>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</si>
  <si>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</si>
  <si>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</si>
  <si>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</si>
  <si>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</si>
  <si>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</si>
  <si>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</si>
  <si>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</si>
  <si>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</si>
  <si>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</si>
  <si>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</si>
  <si>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</si>
  <si>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</si>
  <si>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</si>
  <si>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</si>
  <si>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</si>
  <si>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</si>
  <si>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</si>
  <si>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</si>
  <si>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</si>
  <si>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</si>
  <si>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</si>
  <si>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</si>
  <si>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</si>
  <si>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</si>
  <si>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</si>
  <si>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</si>
  <si>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</si>
  <si>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</si>
  <si>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</si>
  <si>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</si>
  <si>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</si>
  <si>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</si>
  <si>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</si>
  <si>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</si>
  <si>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</si>
  <si>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</si>
  <si>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</si>
  <si>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</si>
  <si>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</si>
  <si>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</si>
  <si>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</si>
  <si>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</si>
  <si>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</si>
  <si>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</si>
  <si>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</si>
  <si>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</si>
  <si>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</si>
  <si>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</si>
  <si>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</si>
  <si>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</si>
  <si>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</si>
  <si>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</si>
  <si>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</si>
  <si>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</si>
  <si>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</si>
  <si>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</si>
  <si>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</si>
  <si>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</si>
  <si>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</si>
  <si>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</si>
  <si>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</si>
  <si>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</si>
  <si>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</si>
  <si>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</si>
  <si>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</si>
  <si>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</si>
  <si>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</si>
  <si>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</si>
  <si>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</si>
  <si>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</si>
  <si>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</si>
  <si>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</si>
  <si>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</si>
  <si>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</si>
  <si>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</si>
  <si>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</si>
  <si>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</si>
  <si>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</si>
  <si>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</si>
  <si>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</si>
  <si>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</si>
  <si>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</si>
  <si>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</si>
  <si>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</si>
  <si>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</si>
  <si>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</si>
  <si>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</si>
  <si>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</si>
  <si>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</si>
  <si>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</si>
  <si>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</si>
  <si>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</si>
  <si>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</si>
  <si>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</si>
  <si>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</si>
  <si>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</si>
  <si>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</si>
  <si>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</si>
  <si>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</si>
  <si>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</si>
  <si>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</si>
  <si>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</si>
  <si>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</si>
  <si>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</si>
  <si>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</si>
  <si>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</si>
  <si>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</si>
  <si>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</si>
  <si>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</si>
  <si>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</si>
  <si>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</si>
  <si>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</si>
  <si>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</si>
  <si>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</si>
  <si>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</si>
  <si>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</si>
  <si>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</si>
  <si>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</si>
  <si>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</si>
  <si>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</si>
  <si>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</si>
  <si>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</si>
  <si>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</si>
  <si>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</si>
  <si>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</si>
  <si>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</si>
  <si>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</si>
  <si>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</si>
  <si>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</si>
  <si>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</si>
  <si>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</si>
  <si>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</si>
  <si>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</si>
  <si>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</si>
  <si>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</si>
  <si>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</si>
  <si>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</si>
  <si>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</si>
  <si>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</si>
  <si>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</si>
  <si>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</si>
  <si>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</si>
  <si>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</si>
  <si>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</si>
  <si>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</si>
  <si>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</si>
  <si>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</si>
  <si>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</si>
  <si>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</si>
  <si>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</si>
  <si>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</si>
  <si>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</si>
  <si>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</si>
  <si>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</si>
  <si>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</si>
  <si>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</si>
  <si>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</si>
  <si>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</si>
  <si>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</si>
  <si>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</si>
  <si>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</si>
  <si>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</si>
  <si>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</si>
  <si>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</si>
  <si>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</si>
  <si>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</si>
  <si>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</si>
  <si>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</si>
  <si>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</si>
  <si>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</si>
  <si>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</si>
  <si>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</si>
  <si>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</si>
  <si>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</si>
  <si>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</si>
  <si>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</si>
  <si>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</si>
  <si>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</si>
  <si>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</si>
  <si>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</si>
  <si>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</si>
  <si>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</si>
  <si>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</si>
  <si>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</si>
  <si>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</si>
  <si>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</si>
  <si>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</si>
  <si>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</si>
  <si>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</si>
  <si>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</si>
  <si>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</si>
  <si>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</si>
  <si>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</si>
  <si>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</si>
  <si>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</si>
  <si>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</si>
  <si>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</si>
  <si>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</si>
  <si>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</si>
  <si>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</si>
  <si>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</si>
  <si>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</si>
  <si>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</si>
  <si>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</si>
  <si>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</si>
  <si>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</si>
  <si>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</si>
  <si>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</si>
  <si>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</si>
  <si>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</si>
  <si>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</si>
  <si>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</si>
  <si>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</si>
  <si>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</si>
  <si>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</si>
  <si>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</si>
  <si>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</si>
  <si>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</si>
  <si>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</si>
  <si>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</si>
  <si>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</si>
  <si>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</si>
  <si>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</si>
  <si>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</si>
  <si>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</si>
  <si>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</si>
  <si>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</si>
  <si>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</si>
  <si>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</si>
  <si>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</si>
  <si>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</si>
  <si>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</si>
  <si>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</si>
  <si>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</si>
  <si>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</si>
  <si>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</si>
  <si>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</si>
  <si>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</si>
  <si>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</si>
  <si>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</si>
  <si>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</si>
  <si>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</si>
  <si>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</si>
  <si>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</si>
  <si>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</si>
  <si>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</si>
  <si>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</si>
  <si>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</si>
  <si>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</si>
  <si>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</si>
  <si>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</si>
  <si>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</si>
  <si>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</si>
  <si>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</si>
  <si>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</si>
  <si>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</si>
  <si>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</si>
  <si>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</si>
  <si>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</si>
  <si>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</si>
  <si>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</si>
  <si>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</si>
  <si>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</si>
  <si>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</si>
  <si>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</si>
  <si>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</si>
  <si>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</si>
  <si>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</si>
  <si>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</si>
  <si>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</si>
  <si>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</si>
  <si>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</si>
  <si>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</si>
  <si>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</si>
  <si>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</si>
  <si>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</si>
  <si>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</si>
  <si>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</si>
  <si>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</si>
  <si>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</si>
  <si>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</si>
  <si>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</si>
  <si>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</si>
  <si>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</si>
  <si>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</si>
  <si>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</si>
  <si>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</si>
  <si>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</si>
  <si>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</si>
  <si>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</si>
  <si>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</si>
  <si>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</si>
  <si>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</si>
  <si>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</si>
  <si>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</si>
  <si>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</si>
  <si>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</si>
  <si>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</si>
  <si>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</si>
  <si>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</si>
  <si>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</si>
  <si>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</si>
  <si>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</si>
  <si>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</si>
  <si>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</si>
  <si>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</si>
  <si>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</si>
  <si>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</si>
  <si>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</si>
  <si>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</si>
  <si>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</si>
  <si>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</si>
  <si>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</si>
  <si>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</si>
  <si>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</si>
  <si>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</si>
  <si>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</si>
  <si>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</si>
  <si>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</si>
  <si>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</si>
  <si>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</si>
  <si>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</si>
  <si>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</si>
  <si>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</si>
  <si>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</si>
  <si>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</si>
  <si>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</si>
  <si>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</si>
  <si>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</si>
  <si>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</si>
  <si>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</si>
  <si>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</si>
  <si>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</si>
  <si>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</si>
  <si>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</si>
  <si>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</si>
  <si>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</si>
  <si>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</si>
  <si>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</si>
  <si>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</si>
  <si>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</si>
  <si>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</si>
  <si>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</si>
  <si>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</si>
  <si>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</si>
  <si>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</si>
  <si>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</si>
  <si>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</si>
  <si>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</si>
  <si>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</si>
  <si>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</si>
  <si>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</si>
  <si>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</si>
  <si>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</si>
  <si>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</si>
  <si>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</si>
  <si>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</si>
  <si>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</si>
  <si>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</si>
  <si>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</si>
  <si>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</si>
  <si>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</si>
  <si>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</si>
  <si>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</si>
  <si>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</si>
  <si>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</si>
  <si>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</si>
  <si>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</si>
  <si>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</si>
  <si>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</si>
  <si>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</si>
  <si>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</si>
  <si>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</si>
  <si>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</si>
  <si>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</si>
  <si>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</si>
  <si>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</si>
  <si>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</si>
  <si>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</si>
  <si>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</si>
  <si>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</si>
  <si>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</si>
  <si>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</si>
  <si>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</si>
  <si>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</si>
  <si>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</si>
  <si>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</si>
  <si>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</si>
  <si>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</si>
  <si>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</si>
  <si>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</si>
  <si>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</si>
  <si>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</si>
  <si>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</si>
  <si>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</si>
  <si>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</si>
  <si>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</si>
  <si>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</si>
  <si>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</si>
  <si>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</si>
  <si>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</si>
  <si>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</si>
  <si>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</si>
  <si>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</si>
  <si>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</si>
  <si>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</si>
  <si>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</si>
  <si>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</si>
  <si>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</si>
  <si>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</si>
  <si>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</si>
  <si>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</si>
  <si>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</si>
  <si>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</si>
  <si>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</si>
  <si>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</si>
  <si>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</si>
  <si>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</si>
  <si>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</si>
  <si>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</si>
  <si>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</si>
  <si>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</si>
  <si>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</si>
  <si>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</si>
  <si>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</si>
  <si>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</si>
  <si>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</si>
  <si>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</si>
  <si>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</si>
  <si>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</si>
  <si>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</si>
  <si>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</si>
  <si>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</si>
  <si>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</si>
  <si>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</si>
  <si>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</si>
  <si>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</si>
  <si>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</si>
  <si>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</si>
  <si>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</si>
  <si>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</si>
  <si>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</si>
  <si>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</si>
  <si>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</si>
  <si>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</si>
  <si>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</si>
  <si>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</si>
  <si>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</si>
  <si>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</si>
  <si>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</si>
  <si>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</si>
  <si>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</si>
  <si>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</si>
  <si>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</si>
  <si>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</si>
  <si>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</si>
  <si>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</si>
  <si>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</si>
  <si>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</si>
  <si>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</si>
  <si>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</si>
  <si>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</si>
  <si>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</si>
  <si>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</si>
  <si>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</si>
  <si>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</si>
  <si>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</si>
  <si>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</si>
  <si>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</si>
  <si>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</si>
  <si>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</si>
  <si>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</si>
  <si>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</si>
  <si>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</si>
  <si>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</si>
  <si>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</si>
  <si>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</si>
  <si>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</si>
  <si>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</si>
  <si>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</si>
  <si>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</si>
  <si>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</si>
  <si>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</si>
  <si>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</si>
  <si>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</si>
  <si>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</si>
  <si>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</si>
  <si>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</si>
  <si>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</si>
  <si>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</si>
  <si>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</si>
  <si>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</si>
  <si>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</si>
  <si>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</si>
  <si>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</si>
  <si>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</si>
  <si>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</si>
  <si>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</si>
  <si>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</si>
  <si>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</si>
  <si>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</si>
  <si>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</si>
  <si>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</si>
  <si>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</si>
  <si>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</si>
  <si>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</si>
  <si>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</si>
  <si>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</si>
  <si>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</si>
  <si>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</si>
  <si>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</si>
  <si>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</si>
  <si>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</si>
  <si>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</si>
  <si>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</si>
  <si>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</si>
  <si>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</si>
  <si>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</si>
  <si>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</si>
  <si>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</si>
  <si>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</si>
  <si>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</si>
  <si>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</si>
  <si>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</si>
  <si>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</si>
  <si>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</si>
  <si>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</si>
  <si>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</si>
  <si>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</si>
  <si>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</si>
  <si>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</si>
  <si>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</si>
  <si>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</si>
  <si>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</si>
  <si>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</si>
  <si>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</si>
  <si>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</si>
  <si>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</si>
  <si>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</si>
  <si>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</si>
  <si>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</si>
  <si>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</si>
  <si>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</si>
  <si>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</si>
  <si>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</si>
  <si>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</si>
  <si>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</si>
  <si>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</si>
  <si>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</si>
  <si>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</si>
  <si>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</si>
  <si>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</si>
  <si>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</si>
  <si>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</si>
  <si>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</si>
  <si>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</si>
  <si>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</si>
  <si>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</si>
  <si>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</si>
  <si>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</si>
  <si>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</si>
  <si>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</si>
  <si>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</si>
  <si>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</si>
  <si>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</si>
  <si>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</si>
  <si>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</si>
  <si>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</si>
  <si>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</si>
  <si>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</si>
  <si>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</si>
  <si>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</si>
  <si>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</si>
  <si>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</si>
  <si>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</si>
  <si>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</si>
  <si>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</si>
  <si>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</si>
  <si>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</si>
  <si>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</si>
  <si>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</si>
  <si>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</si>
  <si>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</si>
  <si>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</si>
  <si>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</si>
  <si>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</si>
  <si>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</si>
  <si>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</si>
  <si>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</si>
  <si>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</si>
  <si>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</si>
  <si>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</si>
  <si>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</si>
  <si>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</si>
  <si>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</si>
  <si>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</si>
  <si>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</si>
  <si>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</si>
  <si>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</si>
  <si>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</si>
  <si>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</si>
  <si>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</si>
  <si>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</si>
  <si>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</si>
  <si>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</si>
  <si>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</si>
  <si>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</si>
  <si>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</si>
  <si>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</si>
  <si>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</si>
  <si>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</si>
  <si>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</si>
  <si>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</si>
  <si>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</si>
  <si>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</si>
  <si>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</si>
  <si>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</si>
  <si>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</si>
  <si>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</si>
  <si>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</si>
  <si>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</si>
  <si>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</si>
  <si>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</si>
  <si>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</si>
  <si>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</si>
  <si>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</si>
  <si>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</si>
  <si>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</si>
  <si>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</si>
  <si>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</si>
  <si>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</si>
  <si>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</si>
  <si>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</si>
  <si>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</si>
  <si>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</si>
  <si>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</si>
  <si>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</si>
  <si>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</si>
  <si>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</si>
  <si>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</si>
  <si>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</si>
  <si>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</si>
  <si>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</si>
  <si>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</si>
  <si>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</si>
  <si>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</si>
  <si>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</si>
  <si>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</si>
  <si>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</si>
  <si>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</si>
  <si>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</si>
  <si>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</si>
  <si>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</si>
  <si>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</si>
  <si>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</si>
  <si>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</si>
  <si>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</si>
  <si>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</si>
  <si>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</si>
  <si>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</si>
  <si>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</si>
  <si>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</si>
  <si>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</si>
  <si>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</si>
  <si>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</si>
  <si>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</si>
  <si>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</si>
  <si>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</si>
  <si>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</si>
  <si>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</si>
  <si>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</si>
  <si>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</si>
  <si>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</si>
  <si>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</si>
  <si>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</si>
  <si>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</si>
  <si>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</si>
  <si>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</si>
  <si>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</si>
  <si>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</si>
  <si>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</si>
  <si>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</si>
  <si>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</si>
  <si>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</si>
  <si>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</si>
  <si>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</si>
  <si>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</si>
  <si>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</si>
  <si>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</si>
  <si>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</si>
  <si>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</si>
  <si>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</si>
  <si>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</si>
  <si>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</si>
  <si>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</si>
  <si>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</si>
  <si>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</si>
  <si>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</si>
  <si>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</si>
  <si>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</si>
  <si>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</si>
  <si>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</si>
  <si>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</si>
  <si>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</si>
  <si>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</si>
  <si>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</si>
  <si>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</si>
  <si>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</si>
  <si>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</si>
  <si>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</si>
  <si>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</si>
  <si>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</si>
  <si>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</si>
  <si>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</si>
  <si>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</si>
  <si>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</si>
  <si>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</si>
  <si>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</si>
  <si>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</si>
  <si>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</si>
  <si>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</si>
  <si>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</si>
  <si>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</si>
  <si>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</si>
  <si>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</si>
  <si>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</si>
  <si>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</si>
  <si>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</si>
  <si>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</si>
  <si>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</si>
  <si>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</si>
  <si>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</si>
  <si>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</si>
  <si>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</si>
  <si>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</si>
  <si>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</si>
  <si>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</si>
  <si>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</si>
  <si>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</si>
  <si>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</si>
  <si>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</si>
  <si>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</si>
  <si>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</si>
  <si>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</si>
  <si>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</si>
  <si>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</si>
  <si>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</si>
  <si>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</si>
  <si>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</si>
  <si>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</si>
  <si>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</si>
  <si>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</si>
  <si>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</si>
  <si>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</si>
  <si>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</si>
  <si>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</si>
  <si>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</si>
  <si>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</si>
  <si>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</si>
  <si>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</si>
  <si>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</si>
  <si>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</si>
  <si>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</si>
  <si>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</si>
  <si>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</si>
  <si>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</si>
  <si>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</si>
  <si>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</si>
  <si>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</si>
  <si>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</si>
  <si>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</si>
  <si>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</si>
  <si>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</si>
  <si>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</si>
  <si>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</si>
  <si>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</si>
  <si>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</si>
  <si>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</si>
  <si>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</si>
  <si>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</si>
  <si>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</si>
  <si>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</si>
  <si>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</si>
  <si>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</si>
  <si>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</si>
  <si>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</si>
  <si>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</si>
  <si>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</si>
  <si>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</si>
  <si>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</si>
  <si>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</si>
  <si>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</si>
  <si>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</si>
  <si>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</si>
  <si>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</si>
  <si>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</si>
  <si>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</si>
  <si>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</si>
  <si>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</si>
  <si>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</si>
  <si>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</si>
  <si>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</si>
  <si>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</si>
  <si>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</si>
  <si>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</si>
  <si>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</si>
  <si>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</si>
  <si>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</si>
  <si>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</si>
  <si>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</si>
  <si>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</si>
  <si>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</si>
  <si>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</si>
  <si>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</si>
  <si>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</si>
  <si>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</si>
  <si>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</si>
  <si>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</si>
  <si>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</si>
  <si>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</si>
  <si>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</si>
  <si>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</si>
  <si>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</si>
  <si>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</si>
  <si>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</si>
  <si>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</si>
  <si>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</si>
  <si>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</si>
  <si>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</si>
  <si>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</si>
  <si>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</si>
  <si>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</si>
  <si>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</si>
  <si>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</si>
  <si>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</si>
  <si>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</si>
  <si>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</si>
  <si>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</si>
  <si>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</si>
  <si>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</si>
  <si>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</si>
  <si>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</si>
  <si>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</si>
  <si>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</si>
  <si>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</si>
  <si>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</si>
  <si>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</si>
  <si>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</si>
  <si>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</si>
  <si>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</si>
  <si>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</si>
  <si>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</si>
  <si>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</si>
  <si>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</si>
  <si>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</si>
  <si>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</si>
  <si>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</si>
  <si>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</si>
  <si>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</si>
  <si>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</si>
  <si>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</si>
  <si>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</si>
  <si>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</si>
  <si>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</si>
  <si>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</si>
  <si>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</si>
  <si>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</si>
  <si>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</si>
  <si>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</si>
  <si>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</si>
  <si>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</si>
  <si>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</si>
  <si>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</si>
  <si>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</si>
  <si>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</si>
  <si>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</si>
  <si>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</si>
  <si>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</si>
  <si>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</si>
  <si>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</si>
  <si>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</si>
  <si>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</si>
  <si>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</si>
  <si>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</si>
  <si>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</si>
  <si>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</si>
  <si>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</si>
  <si>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</si>
  <si>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</si>
  <si>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</si>
  <si>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</si>
  <si>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</si>
  <si>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</si>
  <si>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</si>
  <si>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</si>
  <si>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</si>
  <si>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</si>
  <si>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</si>
  <si>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</si>
  <si>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</si>
  <si>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</si>
  <si>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</si>
  <si>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</si>
  <si>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</si>
  <si>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</si>
  <si>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</si>
  <si>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</si>
  <si>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</si>
  <si>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</si>
  <si>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</si>
  <si>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</si>
  <si>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</si>
  <si>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</si>
  <si>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</si>
  <si>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</si>
  <si>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</si>
  <si>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</si>
  <si>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</si>
  <si>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</si>
  <si>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</si>
  <si>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</si>
  <si>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</si>
  <si>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</si>
  <si>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</si>
  <si>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</si>
  <si>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</si>
  <si>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</si>
  <si>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</si>
  <si>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</si>
  <si>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</si>
  <si>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</si>
  <si>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</si>
  <si>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</si>
  <si>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</si>
  <si>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</si>
  <si>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</si>
  <si>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</si>
  <si>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</si>
  <si>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</si>
  <si>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</si>
  <si>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</si>
  <si>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</si>
  <si>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</si>
  <si>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</si>
  <si>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</si>
  <si>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</si>
  <si>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</si>
  <si>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</si>
  <si>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</si>
  <si>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</si>
  <si>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</si>
  <si>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</si>
  <si>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</si>
  <si>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</si>
  <si>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</si>
  <si>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</si>
  <si>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</si>
  <si>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</si>
  <si>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</si>
  <si>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</si>
  <si>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</si>
  <si>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</si>
  <si>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</si>
  <si>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</si>
  <si>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</si>
  <si>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</si>
  <si>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</si>
  <si>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</si>
  <si>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</si>
  <si>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</si>
  <si>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</si>
  <si>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</si>
  <si>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</si>
  <si>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</si>
  <si>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</si>
  <si>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</si>
  <si>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</si>
  <si>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</si>
  <si>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</si>
  <si>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</si>
  <si>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</si>
  <si>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</si>
  <si>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</si>
  <si>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</si>
  <si>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</si>
  <si>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</si>
  <si>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</si>
  <si>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</si>
  <si>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</si>
  <si>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</si>
  <si>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</si>
  <si>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</si>
  <si>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</si>
  <si>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</si>
  <si>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</si>
  <si>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</si>
  <si>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</si>
  <si>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</si>
  <si>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</si>
  <si>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</si>
  <si>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</si>
  <si>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</si>
  <si>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</si>
  <si>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</si>
  <si>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</si>
  <si>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</si>
  <si>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</si>
  <si>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</si>
  <si>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</si>
  <si>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</si>
  <si>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</si>
  <si>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</si>
  <si>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</si>
  <si>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</si>
  <si>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</si>
  <si>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</si>
  <si>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</si>
  <si>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</si>
  <si>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</si>
  <si>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</si>
  <si>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</si>
  <si>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</si>
  <si>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</si>
  <si>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</si>
  <si>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</si>
  <si>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</si>
  <si>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</si>
  <si>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</si>
  <si>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</si>
  <si>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</si>
  <si>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</si>
  <si>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</si>
  <si>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</si>
  <si>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</si>
  <si>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</si>
  <si>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</si>
  <si>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</si>
  <si>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</si>
  <si>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</si>
  <si>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</si>
  <si>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</si>
  <si>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</si>
  <si>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</si>
  <si>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</si>
  <si>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</si>
  <si>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</si>
  <si>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</si>
  <si>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</si>
  <si>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</si>
  <si>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</si>
  <si>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</si>
  <si>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</si>
  <si>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</si>
  <si>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</si>
  <si>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</si>
  <si>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</si>
  <si>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</si>
  <si>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</si>
  <si>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</si>
  <si>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</si>
  <si>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</si>
  <si>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</si>
  <si>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</si>
  <si>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</si>
  <si>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</si>
  <si>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</si>
  <si>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</si>
  <si>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</si>
  <si>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</si>
  <si>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</si>
  <si>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</si>
  <si>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</si>
  <si>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</si>
  <si>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</si>
  <si>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</si>
  <si>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</si>
  <si>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</si>
  <si>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</si>
  <si>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</si>
  <si>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</si>
  <si>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</si>
  <si>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</si>
  <si>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</si>
  <si>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</si>
  <si>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</si>
  <si>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</si>
  <si>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</si>
  <si>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</si>
  <si>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</si>
  <si>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</si>
  <si>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</si>
  <si>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</si>
  <si>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</si>
  <si>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</si>
  <si>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</si>
  <si>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</si>
  <si>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</si>
  <si>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</si>
  <si>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</si>
  <si>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</si>
  <si>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</si>
  <si>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</si>
  <si>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</si>
  <si>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</si>
  <si>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</si>
  <si>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</si>
  <si>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</si>
  <si>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</si>
  <si>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</si>
  <si>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</si>
  <si>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</si>
  <si>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</si>
  <si>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</si>
  <si>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</si>
  <si>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</si>
  <si>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</si>
  <si>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</si>
  <si>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</si>
  <si>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</si>
  <si>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</si>
  <si>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</si>
  <si>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</si>
  <si>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</si>
  <si>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</si>
  <si>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</si>
  <si>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</si>
  <si>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</si>
  <si>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</si>
  <si>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</si>
  <si>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</si>
  <si>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</si>
  <si>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</si>
  <si>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</si>
  <si>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</si>
  <si>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</si>
  <si>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</si>
  <si>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</si>
  <si>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</si>
  <si>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</si>
  <si>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</si>
  <si>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</si>
  <si>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</si>
  <si>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</si>
  <si>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</si>
  <si>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</si>
  <si>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</si>
  <si>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</si>
  <si>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</si>
  <si>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</si>
  <si>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</si>
  <si>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</si>
  <si>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</si>
  <si>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</si>
  <si>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</si>
  <si>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</si>
  <si>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</si>
  <si>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</si>
  <si>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</si>
  <si>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</si>
  <si>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</si>
  <si>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</si>
  <si>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</si>
  <si>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</si>
  <si>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</si>
  <si>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</si>
  <si>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</si>
  <si>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</si>
  <si>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</si>
  <si>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</si>
  <si>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</si>
  <si>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</si>
  <si>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</si>
  <si>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</si>
  <si>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</si>
  <si>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</si>
  <si>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</si>
  <si>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</si>
  <si>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</si>
  <si>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</si>
  <si>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</si>
  <si>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</si>
  <si>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</si>
  <si>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</si>
  <si>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</si>
  <si>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</si>
  <si>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</si>
  <si>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</si>
  <si>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</si>
  <si>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</si>
  <si>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</si>
  <si>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</si>
  <si>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</si>
  <si>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</si>
  <si>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</si>
  <si>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</si>
  <si>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</si>
  <si>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</si>
  <si>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</si>
  <si>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</si>
  <si>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</si>
  <si>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</si>
  <si>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</si>
  <si>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</si>
  <si>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</si>
  <si>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</si>
  <si>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</si>
  <si>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</si>
  <si>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</si>
  <si>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</si>
  <si>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</si>
  <si>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</si>
  <si>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</si>
  <si>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</si>
  <si>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</si>
  <si>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</si>
  <si>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</si>
  <si>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</si>
  <si>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</si>
  <si>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</si>
  <si>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</si>
  <si>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</si>
  <si>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</si>
  <si>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</si>
  <si>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</si>
  <si>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</si>
  <si>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</si>
  <si>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</si>
  <si>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</si>
  <si>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</si>
  <si>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</si>
  <si>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</si>
  <si>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</si>
  <si>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</si>
  <si>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</si>
  <si>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</si>
  <si>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</si>
  <si>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</si>
  <si>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</si>
  <si>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</si>
  <si>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</si>
  <si>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</si>
  <si>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</si>
  <si>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</si>
  <si>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</si>
  <si>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</si>
  <si>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</si>
  <si>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</si>
  <si>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</si>
  <si>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</si>
  <si>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</si>
  <si>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</si>
  <si>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</si>
  <si>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</si>
  <si>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</si>
  <si>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</si>
  <si>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</si>
  <si>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</si>
  <si>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</si>
  <si>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</si>
  <si>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</si>
  <si>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</si>
  <si>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</si>
  <si>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</si>
  <si>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</si>
  <si>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</si>
  <si>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</si>
  <si>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</si>
  <si>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</si>
  <si>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</si>
  <si>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</si>
  <si>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</si>
  <si>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</si>
  <si>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</si>
  <si>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</si>
  <si>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</si>
  <si>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</si>
  <si>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</si>
  <si>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</si>
  <si>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</si>
  <si>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</si>
  <si>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</si>
  <si>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</si>
  <si>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</si>
  <si>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</si>
  <si>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</si>
  <si>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</si>
  <si>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</si>
  <si>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</si>
  <si>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</si>
  <si>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</si>
  <si>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</si>
  <si>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</si>
  <si>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</si>
  <si>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</si>
  <si>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</si>
  <si>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</si>
  <si>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</si>
  <si>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</si>
  <si>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</si>
  <si>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</si>
  <si>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</si>
  <si>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</si>
  <si>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</si>
  <si>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</si>
  <si>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</si>
  <si>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</si>
  <si>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</si>
  <si>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</si>
  <si>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</si>
  <si>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</si>
  <si>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</si>
  <si>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</si>
  <si>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</si>
  <si>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</si>
  <si>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</si>
  <si>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</si>
  <si>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</si>
  <si>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</si>
  <si>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</si>
  <si>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</si>
  <si>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</si>
  <si>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</si>
  <si>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</si>
  <si>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</si>
  <si>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</si>
  <si>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</si>
  <si>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</si>
  <si>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</si>
  <si>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</si>
  <si>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</si>
  <si>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</si>
  <si>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</si>
  <si>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</si>
  <si>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</si>
  <si>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</si>
  <si>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</si>
  <si>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</si>
  <si>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</si>
  <si>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</si>
  <si>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</si>
  <si>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</si>
  <si>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</si>
  <si>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</si>
  <si>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</si>
  <si>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</si>
  <si>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</si>
  <si>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</si>
  <si>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</si>
  <si>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</si>
  <si>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</si>
  <si>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</si>
  <si>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</si>
  <si>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</si>
  <si>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</si>
  <si>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</si>
  <si>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</si>
  <si>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</si>
  <si>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</si>
  <si>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</si>
  <si>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</si>
  <si>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</si>
  <si>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</si>
  <si>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</si>
  <si>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</si>
  <si>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</si>
  <si>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</si>
  <si>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</si>
  <si>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</si>
  <si>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</si>
  <si>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</si>
  <si>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</si>
  <si>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</si>
  <si>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</si>
  <si>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</si>
  <si>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</si>
  <si>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</si>
  <si>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</si>
  <si>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</si>
  <si>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</si>
  <si>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</si>
  <si>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</si>
  <si>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</si>
  <si>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</si>
  <si>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</si>
  <si>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</si>
  <si>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</si>
  <si>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</si>
  <si>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</si>
  <si>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</si>
  <si>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</si>
  <si>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</si>
  <si>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</si>
  <si>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</si>
  <si>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</si>
  <si>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</si>
  <si>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</si>
  <si>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</si>
  <si>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</si>
  <si>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</si>
  <si>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</si>
  <si>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</si>
  <si>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</si>
  <si>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</si>
  <si>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</si>
  <si>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</si>
  <si>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</si>
  <si>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</si>
  <si>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</si>
  <si>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</si>
  <si>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</si>
  <si>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</si>
  <si>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</si>
  <si>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</si>
  <si>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</si>
  <si>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</si>
  <si>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</si>
  <si>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</si>
  <si>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</si>
  <si>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</si>
  <si>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</si>
  <si>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</si>
  <si>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</si>
  <si>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</si>
  <si>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</si>
  <si>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</si>
  <si>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</si>
  <si>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</si>
  <si>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</si>
  <si>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</si>
  <si>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</si>
  <si>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</si>
  <si>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</si>
  <si>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</si>
  <si>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</si>
  <si>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</si>
  <si>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</si>
  <si>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</si>
  <si>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</si>
  <si>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</si>
  <si>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</si>
  <si>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</si>
  <si>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</si>
  <si>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</si>
  <si>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</si>
  <si>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</si>
  <si>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</si>
  <si>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</si>
  <si>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</si>
  <si>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</si>
  <si>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</si>
  <si>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</si>
  <si>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</si>
  <si>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</si>
  <si>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</si>
  <si>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</si>
  <si>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</si>
  <si>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</si>
  <si>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</si>
  <si>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</si>
  <si>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</si>
  <si>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</si>
  <si>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</si>
  <si>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</si>
  <si>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</si>
  <si>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</si>
  <si>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</si>
  <si>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</si>
  <si>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</si>
  <si>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</si>
  <si>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</si>
  <si>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</si>
  <si>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</si>
  <si>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</si>
  <si>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</si>
  <si>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</si>
  <si>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</si>
  <si>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</si>
  <si>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</si>
  <si>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</si>
  <si>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</si>
  <si>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</si>
  <si>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</si>
  <si>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</si>
  <si>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</si>
  <si>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</si>
  <si>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</si>
  <si>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</si>
  <si>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</si>
  <si>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</si>
  <si>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</si>
  <si>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</si>
  <si>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</si>
  <si>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</si>
  <si>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</si>
  <si>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</si>
  <si>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</si>
  <si>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</si>
  <si>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</si>
  <si>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</si>
  <si>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</si>
  <si>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</si>
  <si>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</si>
  <si>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</si>
  <si>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</si>
  <si>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</si>
  <si>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</si>
  <si>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</si>
  <si>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</si>
  <si>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</si>
  <si>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</si>
  <si>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</si>
  <si>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</si>
  <si>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</si>
  <si>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</si>
  <si>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</si>
  <si>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</si>
  <si>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</si>
  <si>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</si>
  <si>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</si>
  <si>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</si>
  <si>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</si>
  <si>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</si>
  <si>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</si>
  <si>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</si>
  <si>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</si>
  <si>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</si>
  <si>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</si>
  <si>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</si>
  <si>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</si>
  <si>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</si>
  <si>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</si>
  <si>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</si>
  <si>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</si>
  <si>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</si>
  <si>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</si>
  <si>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</si>
  <si>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</si>
  <si>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</si>
  <si>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</si>
  <si>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</si>
  <si>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</si>
  <si>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</si>
  <si>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</si>
  <si>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</si>
  <si>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</si>
  <si>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</si>
  <si>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</si>
  <si>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</si>
  <si>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</si>
  <si>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</si>
  <si>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</si>
  <si>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</si>
  <si>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</si>
  <si>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</si>
  <si>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</si>
  <si>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</si>
  <si>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</si>
  <si>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</si>
  <si>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</si>
  <si>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</si>
  <si>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</si>
  <si>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</si>
  <si>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</si>
  <si>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</si>
  <si>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</si>
  <si>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</si>
  <si>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</si>
  <si>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</si>
  <si>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</si>
  <si>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</si>
  <si>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</si>
  <si>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</si>
  <si>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</si>
  <si>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</si>
  <si>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</si>
  <si>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</si>
  <si>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</si>
  <si>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</si>
  <si>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</si>
  <si>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</si>
  <si>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date_created_conversion</t>
  </si>
  <si>
    <t>date_ended_conversion</t>
  </si>
  <si>
    <t>Years (date_created_conversion)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</si>
  <si>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</si>
  <si>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</si>
  <si>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</si>
  <si>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</si>
  <si>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</si>
  <si>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</si>
  <si>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</si>
  <si>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</si>
  <si>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</si>
  <si>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</si>
  <si>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</si>
  <si>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</si>
  <si>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</si>
  <si>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</si>
  <si>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</si>
  <si>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</si>
  <si>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</si>
  <si>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</si>
  <si>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</si>
  <si>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</si>
  <si>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</si>
  <si>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</si>
  <si>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</si>
  <si>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</si>
  <si>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</si>
  <si>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</si>
  <si>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</si>
  <si>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</si>
  <si>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</si>
  <si>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</si>
  <si>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</si>
  <si>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</si>
  <si>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Total Successful</t>
  </si>
  <si>
    <t>Total Unsuccessful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</si>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</sst>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42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Copy.xlsx]Category Analysis!PivotTable1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Analysis'!$B$3:$B$4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9-4921-97C8-F01AF9E887A3}"/>
            </c:ext>
          </c:extLst>
        </c:ser>
        <c:ser>
          <c:idx val="1"/>
          <c:order val="1"/>
          <c:tx>
            <c:strRef>
              <c:f>'Category Analysis'!$C$3:$C$4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D9-4921-97C8-F01AF9E887A3}"/>
            </c:ext>
          </c:extLst>
        </c:ser>
        <c:ser>
          <c:idx val="2"/>
          <c:order val="2"/>
          <c:tx>
            <c:strRef>
              <c:f>'Category Analysis'!$D$3:$D$4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D9-4921-97C8-F01AF9E887A3}"/>
            </c:ext>
          </c:extLst>
        </c:ser>
        <c:ser>
          <c:idx val="3"/>
          <c:order val="3"/>
          <c:tx>
            <c:strRef>
              <c:f>'Category Analysis'!$E$3:$E$4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D9-4921-97C8-F01AF9E88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21343216"/>
        <c:axId val="521346456"/>
      </c:barChart>
      <c:catAx>
        <c:axId val="52134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46456"/>
        <c:crosses val="autoZero"/>
        <c:auto val="1"/>
        <c:lblAlgn val="ctr"/>
        <c:lblOffset val="100"/>
        <c:noMultiLvlLbl val="0"/>
      </c:catAx>
      <c:valAx>
        <c:axId val="52134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4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Copy.xlsx]Sub-Category Analysis!PivotTable2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Analysis'!$B$3:$B$4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Analysis'!$A$5:$A$29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3-430F-9C28-54F91CCC4304}"/>
            </c:ext>
          </c:extLst>
        </c:ser>
        <c:ser>
          <c:idx val="1"/>
          <c:order val="1"/>
          <c:tx>
            <c:strRef>
              <c:f>'Sub-Category Analysis'!$C$3:$C$4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Analysis'!$A$5:$A$29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43-430F-9C28-54F91CCC4304}"/>
            </c:ext>
          </c:extLst>
        </c:ser>
        <c:ser>
          <c:idx val="2"/>
          <c:order val="2"/>
          <c:tx>
            <c:strRef>
              <c:f>'Sub-Category Analysis'!$D$3:$D$4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Analysis'!$A$5:$A$29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43-430F-9C28-54F91CCC4304}"/>
            </c:ext>
          </c:extLst>
        </c:ser>
        <c:ser>
          <c:idx val="3"/>
          <c:order val="3"/>
          <c:tx>
            <c:strRef>
              <c:f>'Sub-Category Analysis'!$E$3:$E$4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Analysis'!$A$5:$A$29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43-430F-9C28-54F91CCC4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03050984"/>
        <c:axId val="703051344"/>
      </c:barChart>
      <c:catAx>
        <c:axId val="70305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51344"/>
        <c:crosses val="autoZero"/>
        <c:auto val="1"/>
        <c:lblAlgn val="ctr"/>
        <c:lblOffset val="100"/>
        <c:noMultiLvlLbl val="0"/>
      </c:catAx>
      <c:valAx>
        <c:axId val="7030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5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Copy.xlsx]Count of Outcomes!PivotTable1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'Count of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'Count of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'Count of Outcomes'!$B$6:$B$18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71-4B33-B28C-872A264CABD0}"/>
            </c:ext>
          </c:extLst>
        </c:ser>
        <c:ser>
          <c:idx val="1"/>
          <c:order val="1"/>
          <c:tx>
            <c:strRef>
              <c:f>'Count of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'Count of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'Count of Outcomes'!$C$6:$C$18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71-4B33-B28C-872A264CABD0}"/>
            </c:ext>
          </c:extLst>
        </c:ser>
        <c:ser>
          <c:idx val="2"/>
          <c:order val="2"/>
          <c:tx>
            <c:strRef>
              <c:f>'Count of Outcomes'!$D$4:$D$5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'Count of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'Count of Outcomes'!$D$6:$D$18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71-4B33-B28C-872A264CA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774304"/>
        <c:axId val="740777184"/>
      </c:lineChart>
      <c:catAx>
        <c:axId val="7407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77184"/>
        <c:crosses val="autoZero"/>
        <c:auto val="1"/>
        <c:lblAlgn val="ctr"/>
        <c:lblOffset val="100"/>
        <c:noMultiLvlLbl val="0"/>
      </c:catAx>
      <c:valAx>
        <c:axId val="74077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91-4A14-9EC9-421F9195EA1C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91-4A14-9EC9-421F9195EA1C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91-4A14-9EC9-421F9195E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458152"/>
        <c:axId val="6386468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491-4A14-9EC9-421F9195EA1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491-4A14-9EC9-421F9195EA1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491-4A14-9EC9-421F9195EA1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491-4A14-9EC9-421F9195EA1C}"/>
                  </c:ext>
                </c:extLst>
              </c15:ser>
            </c15:filteredLineSeries>
          </c:ext>
        </c:extLst>
      </c:lineChart>
      <c:catAx>
        <c:axId val="29445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46872"/>
        <c:crosses val="autoZero"/>
        <c:auto val="1"/>
        <c:lblAlgn val="ctr"/>
        <c:lblOffset val="100"/>
        <c:noMultiLvlLbl val="0"/>
      </c:catAx>
      <c:valAx>
        <c:axId val="63864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5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297655</xdr:colOff>
      <xdr:row>1</xdr:row>
      <xdr:rowOff>130969</xdr:rowOff>
    </xdr:from>
    <xdr:to>
      <xdr:col>17</xdr:col>
      <xdr:colOff>504824</xdr:colOff>
      <xdr:row>30</xdr:row>
      <xdr:rowOff>130969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AD40D4-7043-B6AA-5BE0-85F63D51E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200024</xdr:colOff>
      <xdr:row>1</xdr:row>
      <xdr:rowOff>161925</xdr:rowOff>
    </xdr:from>
    <xdr:to>
      <xdr:col>18</xdr:col>
      <xdr:colOff>628649</xdr:colOff>
      <xdr:row>35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DEACE7-F69E-5F64-983A-105935095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138111</xdr:colOff>
      <xdr:row>2</xdr:row>
      <xdr:rowOff>71436</xdr:rowOff>
    </xdr:from>
    <xdr:to>
      <xdr:col>15</xdr:col>
      <xdr:colOff>581024</xdr:colOff>
      <xdr:row>32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2CB39-BDD3-81B5-7966-734C66FFF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280986</xdr:colOff>
      <xdr:row>13</xdr:row>
      <xdr:rowOff>161926</xdr:rowOff>
    </xdr:from>
    <xdr:to>
      <xdr:col>7</xdr:col>
      <xdr:colOff>1209675</xdr:colOff>
      <xdr:row>36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A59C6D-A02A-F55C-7DCA-5D2F52688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ny Sterling" refreshedDate="45588.827790277777" createdVersion="8" refreshedVersion="8" minRefreshableVersion="3" recordCount="1000" xr:uid="{EEE2D4EB-BF46-42C7-98A6-574C61766255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16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_created_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_created_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_created_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2909D1-D944-4F9D-8C46-080D60C0EB12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0A00B5-61A6-440A-A9DB-FBE71CC210EC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29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D7C29C-316C-4236-B0C7-6AC708E2C57E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Custom 5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0070C0"/>
      </a:accent1>
      <a:accent2>
        <a:srgbClr val="FF0000"/>
      </a:accent2>
      <a:accent3>
        <a:srgbClr val="FFFF00"/>
      </a:accent3>
      <a:accent4>
        <a:srgbClr val="00B050"/>
      </a:accent4>
      <a:accent5>
        <a:srgbClr val="FFC000"/>
      </a:accent5>
      <a:accent6>
        <a:srgbClr val="7030A0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B1" zoomScale="60" zoomScaleNormal="60" workbookViewId="0">
      <selection activeCell="B1" sqref="B1"/>
    </sheetView>
  </sheetViews>
  <sheetFormatPr defaultColWidth="11" defaultRowHeight="15.75"/>
  <cols>
    <col min="1" max="1" width="5.125" bestFit="1" customWidth="1"/>
    <col min="2" max="2" width="36.75" bestFit="1" customWidth="1"/>
    <col min="3" max="3" width="60.125" style="3" bestFit="1" customWidth="1"/>
    <col min="4" max="4" width="8.875" bestFit="1" customWidth="1"/>
    <col min="5" max="5" width="9.5" bestFit="1" customWidth="1"/>
    <col min="6" max="6" width="17.375" style="5" bestFit="1" customWidth="1"/>
    <col min="7" max="7" width="11" bestFit="1" customWidth="1"/>
    <col min="8" max="8" width="16.75" bestFit="1" customWidth="1"/>
    <col min="9" max="9" width="20.125" bestFit="1" customWidth="1"/>
    <col min="10" max="10" width="8.875" bestFit="1" customWidth="1"/>
    <col min="11" max="11" width="10.375" bestFit="1" customWidth="1"/>
    <col min="12" max="13" width="13.875" bestFit="1" customWidth="1"/>
    <col min="14" max="14" width="28.25" bestFit="1" customWidth="1"/>
    <col min="15" max="15" width="26.625" bestFit="1" customWidth="1"/>
    <col min="16" max="16" width="11.375" bestFit="1" customWidth="1"/>
    <col min="17" max="17" width="10.125" bestFit="1" customWidth="1"/>
    <col min="18" max="18" width="33.5" bestFit="1" customWidth="1"/>
    <col min="19" max="19" width="18" bestFit="1" customWidth="1"/>
    <col min="20" max="20" width="19.875" bestFit="1" customWidth="1"/>
  </cols>
  <sheetData>
    <row r="1" spans="1:20" s="1" customFormat="1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65" si="0">E2/D2</f>
        <v>0</v>
      </c>
      <c r="G2" t="s">
        <v>14</v>
      </c>
      <c r="H2">
        <v>0</v>
      </c>
      <c r="I2" s="6">
        <f>+IF(H2=0, 0, E2/H2)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si="0"/>
        <v>10.4</v>
      </c>
      <c r="G3" t="s">
        <v>20</v>
      </c>
      <c r="H3">
        <v>158</v>
      </c>
      <c r="I3" s="6">
        <f t="shared" ref="I3:I66" si="1">+IF(H3=0, 0, 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9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LEFT(R3,FIND("/",R3)-1)</f>
        <v>music</v>
      </c>
      <c r="T3" t="str">
        <f t="shared" ref="T3:T66" si="5">RIGHT(R3,LEN(R3)-FIND("/",R3))</f>
        <v>rock</v>
      </c>
    </row>
    <row r="4" spans="1:20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9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9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ref="F66:F129" si="6">E66/D66</f>
        <v>0.97642857142857142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2"/>
        <v>43283.208333333328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6"/>
        <v>2.3614754098360655</v>
      </c>
      <c r="G67" t="s">
        <v>20</v>
      </c>
      <c r="H67">
        <v>236</v>
      </c>
      <c r="I67" s="6">
        <f t="shared" ref="I67:I130" si="7">+IF(H67=0, 0, 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8">(((L67/60)/60)/24)+DATE(1970,1,1)</f>
        <v>40570.25</v>
      </c>
      <c r="O67" s="9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LEFT(R67,FIND("/",R67)-1)</f>
        <v>theater</v>
      </c>
      <c r="T67" t="str">
        <f t="shared" ref="T67:T130" si="11">RIGHT(R67,LEN(R67)-FIND("/",R67))</f>
        <v>plays</v>
      </c>
    </row>
    <row r="68" spans="1:20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0.45068965517241377</v>
      </c>
      <c r="G68" t="s">
        <v>14</v>
      </c>
      <c r="H68">
        <v>12</v>
      </c>
      <c r="I68" s="6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8"/>
        <v>42102.208333333328</v>
      </c>
      <c r="O68" s="9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1.6238567493112948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8"/>
        <v>40203.25</v>
      </c>
      <c r="O69" s="9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2.5452631578947367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8"/>
        <v>42943.208333333328</v>
      </c>
      <c r="O70" s="9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0.24063291139240506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8"/>
        <v>40531.25</v>
      </c>
      <c r="O71" s="9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1.2374140625000001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8"/>
        <v>40484.208333333336</v>
      </c>
      <c r="O72" s="9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1.0806666666666667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8"/>
        <v>43799.25</v>
      </c>
      <c r="O73" s="9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6.7033333333333331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8"/>
        <v>42186.208333333328</v>
      </c>
      <c r="O74" s="9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6.609285714285714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8"/>
        <v>42701.25</v>
      </c>
      <c r="O75" s="9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1.2246153846153847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8"/>
        <v>42456.208333333328</v>
      </c>
      <c r="O76" s="9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1.5057731958762886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8"/>
        <v>43296.208333333328</v>
      </c>
      <c r="O77" s="9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0.78106590724165992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8"/>
        <v>42027.25</v>
      </c>
      <c r="O78" s="9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0.46947368421052632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8"/>
        <v>40448.208333333336</v>
      </c>
      <c r="O79" s="9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3.008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8"/>
        <v>43206.208333333328</v>
      </c>
      <c r="O80" s="9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0.6959861591695502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8"/>
        <v>43267.208333333328</v>
      </c>
      <c r="O81" s="9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6.374545454545455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8"/>
        <v>42976.208333333328</v>
      </c>
      <c r="O82" s="9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2.253392857142857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8"/>
        <v>43062.25</v>
      </c>
      <c r="O83" s="9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14.973000000000001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8"/>
        <v>43482.25</v>
      </c>
      <c r="O84" s="9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0.37590225563909774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8"/>
        <v>42579.208333333328</v>
      </c>
      <c r="O85" s="9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1.3236942675159236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8"/>
        <v>41118.208333333336</v>
      </c>
      <c r="O86" s="9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1.3122448979591836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8"/>
        <v>40797.208333333336</v>
      </c>
      <c r="O87" s="9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1.6763513513513513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8"/>
        <v>42128.208333333328</v>
      </c>
      <c r="O88" s="9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0.6198488664987406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8"/>
        <v>40610.25</v>
      </c>
      <c r="O89" s="9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2.6074999999999999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8"/>
        <v>42110.208333333328</v>
      </c>
      <c r="O90" s="9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2.5258823529411765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8"/>
        <v>40283.208333333336</v>
      </c>
      <c r="O91" s="9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0.7861538461538462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8"/>
        <v>42425.25</v>
      </c>
      <c r="O92" s="9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0.48404406999351912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8"/>
        <v>42588.208333333328</v>
      </c>
      <c r="O93" s="9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2.5887500000000001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8"/>
        <v>40352.208333333336</v>
      </c>
      <c r="O94" s="9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0.60548713235294116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8"/>
        <v>41202.208333333336</v>
      </c>
      <c r="O95" s="9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3.036896551724138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8"/>
        <v>43562.208333333328</v>
      </c>
      <c r="O96" s="9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1.1299999999999999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8"/>
        <v>43752.208333333328</v>
      </c>
      <c r="O97" s="9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2.1737876614060259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8"/>
        <v>40612.25</v>
      </c>
      <c r="O98" s="9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9.2669230769230762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8"/>
        <v>42180.208333333328</v>
      </c>
      <c r="O99" s="9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0.33692229038854804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8"/>
        <v>42212.208333333328</v>
      </c>
      <c r="O100" s="9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1.9672368421052631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8"/>
        <v>41968.25</v>
      </c>
      <c r="O101" s="9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0.01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8"/>
        <v>40835.208333333336</v>
      </c>
      <c r="O102" s="9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10.214444444444444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8"/>
        <v>42056.25</v>
      </c>
      <c r="O103" s="9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2.8167567567567566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8"/>
        <v>43234.208333333328</v>
      </c>
      <c r="O104" s="9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0.24610000000000001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8"/>
        <v>40475.208333333336</v>
      </c>
      <c r="O105" s="9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1.4314010067114094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8"/>
        <v>42878.208333333328</v>
      </c>
      <c r="O106" s="9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1.4454411764705883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8"/>
        <v>41366.208333333336</v>
      </c>
      <c r="O107" s="9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3.5912820512820511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8"/>
        <v>43716.208333333328</v>
      </c>
      <c r="O108" s="9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1.8648571428571428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8"/>
        <v>43213.208333333328</v>
      </c>
      <c r="O109" s="9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5.9526666666666666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8"/>
        <v>41005.208333333336</v>
      </c>
      <c r="O110" s="9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0.5921153846153846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8"/>
        <v>41651.25</v>
      </c>
      <c r="O111" s="9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0.14962780898876404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8"/>
        <v>43354.208333333328</v>
      </c>
      <c r="O112" s="9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1.1995602605863191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8"/>
        <v>41174.208333333336</v>
      </c>
      <c r="O113" s="9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2.6882978723404256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8"/>
        <v>41875.208333333336</v>
      </c>
      <c r="O114" s="9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3.7687878787878786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8"/>
        <v>42990.208333333328</v>
      </c>
      <c r="O115" s="9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7.2715789473684209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8"/>
        <v>43564.208333333328</v>
      </c>
      <c r="O116" s="9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0.87211757648470301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8"/>
        <v>43056.25</v>
      </c>
      <c r="O117" s="9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0.88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8"/>
        <v>42265.208333333328</v>
      </c>
      <c r="O118" s="9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1.7393877551020409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8"/>
        <v>40808.208333333336</v>
      </c>
      <c r="O119" s="9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1.1761111111111111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8"/>
        <v>41665.25</v>
      </c>
      <c r="O120" s="9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2.1496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8"/>
        <v>41806.208333333336</v>
      </c>
      <c r="O121" s="9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1.4949667110519307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8"/>
        <v>42111.208333333328</v>
      </c>
      <c r="O122" s="9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2.1933995584988963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8"/>
        <v>41917.208333333336</v>
      </c>
      <c r="O123" s="9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0.64367690058479532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8"/>
        <v>41970.25</v>
      </c>
      <c r="O124" s="9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0.18622397298818233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8"/>
        <v>42332.25</v>
      </c>
      <c r="O125" s="9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3.6776923076923076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8"/>
        <v>43598.208333333328</v>
      </c>
      <c r="O126" s="9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1.5990566037735849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8"/>
        <v>43362.208333333328</v>
      </c>
      <c r="O127" s="9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0.38633185349611543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8"/>
        <v>42596.208333333328</v>
      </c>
      <c r="O128" s="9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0.51421511627906979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8"/>
        <v>40310.208333333336</v>
      </c>
      <c r="O129" s="9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ref="F130:F193" si="12">E130/D130</f>
        <v>0.60334277620396604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8"/>
        <v>40417.208333333336</v>
      </c>
      <c r="O130" s="9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2"/>
        <v>3.2026936026936029E-2</v>
      </c>
      <c r="G131" t="s">
        <v>74</v>
      </c>
      <c r="H131">
        <v>55</v>
      </c>
      <c r="I131" s="6">
        <f t="shared" ref="I131:I194" si="13">+IF(H131=0, 0, 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4">(((L131/60)/60)/24)+DATE(1970,1,1)</f>
        <v>42038.25</v>
      </c>
      <c r="O131" s="9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LEFT(R131,FIND("/",R131)-1)</f>
        <v>food</v>
      </c>
      <c r="T131" t="str">
        <f t="shared" ref="T131:T194" si="17">RIGHT(R131,LEN(R131)-FIND("/",R131))</f>
        <v>food trucks</v>
      </c>
    </row>
    <row r="132" spans="1:20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1.5546875</v>
      </c>
      <c r="G132" t="s">
        <v>20</v>
      </c>
      <c r="H132">
        <v>533</v>
      </c>
      <c r="I132" s="6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4"/>
        <v>40842.208333333336</v>
      </c>
      <c r="O132" s="9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1.0085974499089254</v>
      </c>
      <c r="G133" t="s">
        <v>20</v>
      </c>
      <c r="H133">
        <v>2443</v>
      </c>
      <c r="I133" s="6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4"/>
        <v>41607.25</v>
      </c>
      <c r="O133" s="9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1.1618181818181819</v>
      </c>
      <c r="G134" t="s">
        <v>20</v>
      </c>
      <c r="H134">
        <v>89</v>
      </c>
      <c r="I134" s="6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4"/>
        <v>43112.25</v>
      </c>
      <c r="O134" s="9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3.1077777777777778</v>
      </c>
      <c r="G135" t="s">
        <v>20</v>
      </c>
      <c r="H135">
        <v>159</v>
      </c>
      <c r="I135" s="6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4"/>
        <v>40767.208333333336</v>
      </c>
      <c r="O135" s="9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0.89736683417085428</v>
      </c>
      <c r="G136" t="s">
        <v>14</v>
      </c>
      <c r="H136">
        <v>940</v>
      </c>
      <c r="I136" s="6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4"/>
        <v>40713.208333333336</v>
      </c>
      <c r="O136" s="9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0.71272727272727276</v>
      </c>
      <c r="G137" t="s">
        <v>14</v>
      </c>
      <c r="H137">
        <v>117</v>
      </c>
      <c r="I137" s="6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4"/>
        <v>41340.25</v>
      </c>
      <c r="O137" s="9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3.2862318840579711E-2</v>
      </c>
      <c r="G138" t="s">
        <v>74</v>
      </c>
      <c r="H138">
        <v>58</v>
      </c>
      <c r="I138" s="6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4"/>
        <v>41797.208333333336</v>
      </c>
      <c r="O138" s="9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2.617777777777778</v>
      </c>
      <c r="G139" t="s">
        <v>20</v>
      </c>
      <c r="H139">
        <v>50</v>
      </c>
      <c r="I139" s="6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4"/>
        <v>40457.208333333336</v>
      </c>
      <c r="O139" s="9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0.96</v>
      </c>
      <c r="G140" t="s">
        <v>14</v>
      </c>
      <c r="H140">
        <v>115</v>
      </c>
      <c r="I140" s="6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4"/>
        <v>41180.208333333336</v>
      </c>
      <c r="O140" s="9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0.20896851248642778</v>
      </c>
      <c r="G141" t="s">
        <v>14</v>
      </c>
      <c r="H141">
        <v>326</v>
      </c>
      <c r="I141" s="6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4"/>
        <v>42115.208333333328</v>
      </c>
      <c r="O141" s="9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2.2316363636363636</v>
      </c>
      <c r="G142" t="s">
        <v>20</v>
      </c>
      <c r="H142">
        <v>186</v>
      </c>
      <c r="I142" s="6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4"/>
        <v>43156.25</v>
      </c>
      <c r="O142" s="9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1.0159097978227061</v>
      </c>
      <c r="G143" t="s">
        <v>20</v>
      </c>
      <c r="H143">
        <v>1071</v>
      </c>
      <c r="I143" s="6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4"/>
        <v>42167.208333333328</v>
      </c>
      <c r="O143" s="9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2.3003999999999998</v>
      </c>
      <c r="G144" t="s">
        <v>20</v>
      </c>
      <c r="H144">
        <v>117</v>
      </c>
      <c r="I144" s="6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4"/>
        <v>41005.208333333336</v>
      </c>
      <c r="O144" s="9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1.355925925925926</v>
      </c>
      <c r="G145" t="s">
        <v>20</v>
      </c>
      <c r="H145">
        <v>70</v>
      </c>
      <c r="I145" s="6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4"/>
        <v>40357.208333333336</v>
      </c>
      <c r="O145" s="9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1.2909999999999999</v>
      </c>
      <c r="G146" t="s">
        <v>20</v>
      </c>
      <c r="H146">
        <v>135</v>
      </c>
      <c r="I146" s="6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4"/>
        <v>43633.208333333328</v>
      </c>
      <c r="O146" s="9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2.3651200000000001</v>
      </c>
      <c r="G147" t="s">
        <v>20</v>
      </c>
      <c r="H147">
        <v>768</v>
      </c>
      <c r="I147" s="6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4"/>
        <v>41889.208333333336</v>
      </c>
      <c r="O147" s="9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0.17249999999999999</v>
      </c>
      <c r="G148" t="s">
        <v>74</v>
      </c>
      <c r="H148">
        <v>51</v>
      </c>
      <c r="I148" s="6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4"/>
        <v>40855.25</v>
      </c>
      <c r="O148" s="9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1.1249397590361445</v>
      </c>
      <c r="G149" t="s">
        <v>20</v>
      </c>
      <c r="H149">
        <v>199</v>
      </c>
      <c r="I149" s="6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4"/>
        <v>42534.208333333328</v>
      </c>
      <c r="O149" s="9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1.2102150537634409</v>
      </c>
      <c r="G150" t="s">
        <v>20</v>
      </c>
      <c r="H150">
        <v>107</v>
      </c>
      <c r="I150" s="6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4"/>
        <v>42941.208333333328</v>
      </c>
      <c r="O150" s="9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2.1987096774193549</v>
      </c>
      <c r="G151" t="s">
        <v>20</v>
      </c>
      <c r="H151">
        <v>195</v>
      </c>
      <c r="I151" s="6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4"/>
        <v>41275.25</v>
      </c>
      <c r="O151" s="9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0.01</v>
      </c>
      <c r="G152" t="s">
        <v>14</v>
      </c>
      <c r="H152">
        <v>1</v>
      </c>
      <c r="I152" s="6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4"/>
        <v>43450.25</v>
      </c>
      <c r="O152" s="9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0.64166909620991253</v>
      </c>
      <c r="G153" t="s">
        <v>14</v>
      </c>
      <c r="H153">
        <v>1467</v>
      </c>
      <c r="I153" s="6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4"/>
        <v>41799.208333333336</v>
      </c>
      <c r="O153" s="9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4.2306746987951804</v>
      </c>
      <c r="G154" t="s">
        <v>20</v>
      </c>
      <c r="H154">
        <v>3376</v>
      </c>
      <c r="I154" s="6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4"/>
        <v>42783.25</v>
      </c>
      <c r="O154" s="9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0.92984160506863778</v>
      </c>
      <c r="G155" t="s">
        <v>14</v>
      </c>
      <c r="H155">
        <v>5681</v>
      </c>
      <c r="I155" s="6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4"/>
        <v>41201.208333333336</v>
      </c>
      <c r="O155" s="9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0.58756567425569173</v>
      </c>
      <c r="G156" t="s">
        <v>14</v>
      </c>
      <c r="H156">
        <v>1059</v>
      </c>
      <c r="I156" s="6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4"/>
        <v>42502.208333333328</v>
      </c>
      <c r="O156" s="9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0.65022222222222226</v>
      </c>
      <c r="G157" t="s">
        <v>14</v>
      </c>
      <c r="H157">
        <v>1194</v>
      </c>
      <c r="I157" s="6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4"/>
        <v>40262.208333333336</v>
      </c>
      <c r="O157" s="9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0.73939560439560437</v>
      </c>
      <c r="G158" t="s">
        <v>74</v>
      </c>
      <c r="H158">
        <v>379</v>
      </c>
      <c r="I158" s="6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4"/>
        <v>43743.208333333328</v>
      </c>
      <c r="O158" s="9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0.52666666666666662</v>
      </c>
      <c r="G159" t="s">
        <v>14</v>
      </c>
      <c r="H159">
        <v>30</v>
      </c>
      <c r="I159" s="6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4"/>
        <v>41638.25</v>
      </c>
      <c r="O159" s="9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2.2095238095238097</v>
      </c>
      <c r="G160" t="s">
        <v>20</v>
      </c>
      <c r="H160">
        <v>41</v>
      </c>
      <c r="I160" s="6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4"/>
        <v>42346.25</v>
      </c>
      <c r="O160" s="9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1.0001150627615063</v>
      </c>
      <c r="G161" t="s">
        <v>20</v>
      </c>
      <c r="H161">
        <v>1821</v>
      </c>
      <c r="I161" s="6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4"/>
        <v>43551.208333333328</v>
      </c>
      <c r="O161" s="9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1.6231249999999999</v>
      </c>
      <c r="G162" t="s">
        <v>20</v>
      </c>
      <c r="H162">
        <v>164</v>
      </c>
      <c r="I162" s="6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4"/>
        <v>43582.208333333328</v>
      </c>
      <c r="O162" s="9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0.78181818181818186</v>
      </c>
      <c r="G163" t="s">
        <v>14</v>
      </c>
      <c r="H163">
        <v>75</v>
      </c>
      <c r="I163" s="6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4"/>
        <v>42270.208333333328</v>
      </c>
      <c r="O163" s="9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1.4973770491803278</v>
      </c>
      <c r="G164" t="s">
        <v>20</v>
      </c>
      <c r="H164">
        <v>157</v>
      </c>
      <c r="I164" s="6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4"/>
        <v>43442.25</v>
      </c>
      <c r="O164" s="9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2.5325714285714285</v>
      </c>
      <c r="G165" t="s">
        <v>20</v>
      </c>
      <c r="H165">
        <v>246</v>
      </c>
      <c r="I165" s="6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4"/>
        <v>43028.208333333328</v>
      </c>
      <c r="O165" s="9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1.0016943521594683</v>
      </c>
      <c r="G166" t="s">
        <v>20</v>
      </c>
      <c r="H166">
        <v>1396</v>
      </c>
      <c r="I166" s="6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4"/>
        <v>43016.208333333328</v>
      </c>
      <c r="O166" s="9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1.2199004424778761</v>
      </c>
      <c r="G167" t="s">
        <v>20</v>
      </c>
      <c r="H167">
        <v>2506</v>
      </c>
      <c r="I167" s="6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4"/>
        <v>42948.208333333328</v>
      </c>
      <c r="O167" s="9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1.3713265306122449</v>
      </c>
      <c r="G168" t="s">
        <v>20</v>
      </c>
      <c r="H168">
        <v>244</v>
      </c>
      <c r="I168" s="6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4"/>
        <v>40534.25</v>
      </c>
      <c r="O168" s="9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4.155384615384615</v>
      </c>
      <c r="G169" t="s">
        <v>20</v>
      </c>
      <c r="H169">
        <v>146</v>
      </c>
      <c r="I169" s="6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4"/>
        <v>41435.208333333336</v>
      </c>
      <c r="O169" s="9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0.3130913348946136</v>
      </c>
      <c r="G170" t="s">
        <v>14</v>
      </c>
      <c r="H170">
        <v>955</v>
      </c>
      <c r="I170" s="6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4"/>
        <v>43518.25</v>
      </c>
      <c r="O170" s="9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4.240815450643777</v>
      </c>
      <c r="G171" t="s">
        <v>20</v>
      </c>
      <c r="H171">
        <v>1267</v>
      </c>
      <c r="I171" s="6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4"/>
        <v>41077.208333333336</v>
      </c>
      <c r="O171" s="9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2.9388623072833599E-2</v>
      </c>
      <c r="G172" t="s">
        <v>14</v>
      </c>
      <c r="H172">
        <v>67</v>
      </c>
      <c r="I172" s="6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4"/>
        <v>42950.208333333328</v>
      </c>
      <c r="O172" s="9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0.1063265306122449</v>
      </c>
      <c r="G173" t="s">
        <v>14</v>
      </c>
      <c r="H173">
        <v>5</v>
      </c>
      <c r="I173" s="6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4"/>
        <v>41718.208333333336</v>
      </c>
      <c r="O173" s="9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0.82874999999999999</v>
      </c>
      <c r="G174" t="s">
        <v>14</v>
      </c>
      <c r="H174">
        <v>26</v>
      </c>
      <c r="I174" s="6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4"/>
        <v>41839.208333333336</v>
      </c>
      <c r="O174" s="9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1.6301447776628748</v>
      </c>
      <c r="G175" t="s">
        <v>20</v>
      </c>
      <c r="H175">
        <v>1561</v>
      </c>
      <c r="I175" s="6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4"/>
        <v>41412.208333333336</v>
      </c>
      <c r="O175" s="9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8.9466666666666672</v>
      </c>
      <c r="G176" t="s">
        <v>20</v>
      </c>
      <c r="H176">
        <v>48</v>
      </c>
      <c r="I176" s="6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4"/>
        <v>42282.208333333328</v>
      </c>
      <c r="O176" s="9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0.26191501103752757</v>
      </c>
      <c r="G177" t="s">
        <v>14</v>
      </c>
      <c r="H177">
        <v>1130</v>
      </c>
      <c r="I177" s="6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4"/>
        <v>42613.208333333328</v>
      </c>
      <c r="O177" s="9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0.74834782608695649</v>
      </c>
      <c r="G178" t="s">
        <v>14</v>
      </c>
      <c r="H178">
        <v>782</v>
      </c>
      <c r="I178" s="6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4"/>
        <v>42616.208333333328</v>
      </c>
      <c r="O178" s="9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4.1647680412371137</v>
      </c>
      <c r="G179" t="s">
        <v>20</v>
      </c>
      <c r="H179">
        <v>2739</v>
      </c>
      <c r="I179" s="6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4"/>
        <v>40497.25</v>
      </c>
      <c r="O179" s="9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0.96208333333333329</v>
      </c>
      <c r="G180" t="s">
        <v>14</v>
      </c>
      <c r="H180">
        <v>210</v>
      </c>
      <c r="I180" s="6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4"/>
        <v>42999.208333333328</v>
      </c>
      <c r="O180" s="9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3.5771910112359548</v>
      </c>
      <c r="G181" t="s">
        <v>20</v>
      </c>
      <c r="H181">
        <v>3537</v>
      </c>
      <c r="I181" s="6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4"/>
        <v>41350.208333333336</v>
      </c>
      <c r="O181" s="9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3.0845714285714285</v>
      </c>
      <c r="G182" t="s">
        <v>20</v>
      </c>
      <c r="H182">
        <v>2107</v>
      </c>
      <c r="I182" s="6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4"/>
        <v>40259.208333333336</v>
      </c>
      <c r="O182" s="9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0.61802325581395345</v>
      </c>
      <c r="G183" t="s">
        <v>14</v>
      </c>
      <c r="H183">
        <v>136</v>
      </c>
      <c r="I183" s="6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4"/>
        <v>43012.208333333328</v>
      </c>
      <c r="O183" s="9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7.2232472324723247</v>
      </c>
      <c r="G184" t="s">
        <v>20</v>
      </c>
      <c r="H184">
        <v>3318</v>
      </c>
      <c r="I184" s="6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4"/>
        <v>43631.208333333328</v>
      </c>
      <c r="O184" s="9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0.69117647058823528</v>
      </c>
      <c r="G185" t="s">
        <v>14</v>
      </c>
      <c r="H185">
        <v>86</v>
      </c>
      <c r="I185" s="6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4"/>
        <v>40430.208333333336</v>
      </c>
      <c r="O185" s="9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2.9305555555555554</v>
      </c>
      <c r="G186" t="s">
        <v>20</v>
      </c>
      <c r="H186">
        <v>340</v>
      </c>
      <c r="I186" s="6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4"/>
        <v>43588.208333333328</v>
      </c>
      <c r="O186" s="9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0.71799999999999997</v>
      </c>
      <c r="G187" t="s">
        <v>14</v>
      </c>
      <c r="H187">
        <v>19</v>
      </c>
      <c r="I187" s="6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4"/>
        <v>43233.208333333328</v>
      </c>
      <c r="O187" s="9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0.31934684684684683</v>
      </c>
      <c r="G188" t="s">
        <v>14</v>
      </c>
      <c r="H188">
        <v>886</v>
      </c>
      <c r="I188" s="6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4"/>
        <v>41782.208333333336</v>
      </c>
      <c r="O188" s="9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2.2987375415282392</v>
      </c>
      <c r="G189" t="s">
        <v>20</v>
      </c>
      <c r="H189">
        <v>1442</v>
      </c>
      <c r="I189" s="6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4"/>
        <v>41328.25</v>
      </c>
      <c r="O189" s="9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0.3201219512195122</v>
      </c>
      <c r="G190" t="s">
        <v>14</v>
      </c>
      <c r="H190">
        <v>35</v>
      </c>
      <c r="I190" s="6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4"/>
        <v>41975.25</v>
      </c>
      <c r="O190" s="9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0.23525352848928385</v>
      </c>
      <c r="G191" t="s">
        <v>74</v>
      </c>
      <c r="H191">
        <v>441</v>
      </c>
      <c r="I191" s="6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4"/>
        <v>42433.25</v>
      </c>
      <c r="O191" s="9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0.68594594594594593</v>
      </c>
      <c r="G192" t="s">
        <v>14</v>
      </c>
      <c r="H192">
        <v>24</v>
      </c>
      <c r="I192" s="6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4"/>
        <v>41429.208333333336</v>
      </c>
      <c r="O192" s="9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0.37952380952380954</v>
      </c>
      <c r="G193" t="s">
        <v>14</v>
      </c>
      <c r="H193">
        <v>86</v>
      </c>
      <c r="I193" s="6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4"/>
        <v>43536.208333333328</v>
      </c>
      <c r="O193" s="9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ref="F194:F257" si="18">E194/D194</f>
        <v>0.19992957746478873</v>
      </c>
      <c r="G194" t="s">
        <v>14</v>
      </c>
      <c r="H194">
        <v>243</v>
      </c>
      <c r="I194" s="6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4"/>
        <v>41817.208333333336</v>
      </c>
      <c r="O194" s="9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8"/>
        <v>0.45636363636363636</v>
      </c>
      <c r="G195" t="s">
        <v>14</v>
      </c>
      <c r="H195">
        <v>65</v>
      </c>
      <c r="I195" s="6">
        <f t="shared" ref="I195:I258" si="19">+IF(H195=0, 0, 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20">(((L195/60)/60)/24)+DATE(1970,1,1)</f>
        <v>43198.208333333328</v>
      </c>
      <c r="O195" s="9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LEFT(R195,FIND("/",R195)-1)</f>
        <v>music</v>
      </c>
      <c r="T195" t="str">
        <f t="shared" ref="T195:T258" si="23">RIGHT(R195,LEN(R195)-FIND("/",R195))</f>
        <v>indie rock</v>
      </c>
    </row>
    <row r="196" spans="1:20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1.227605633802817</v>
      </c>
      <c r="G196" t="s">
        <v>20</v>
      </c>
      <c r="H196">
        <v>126</v>
      </c>
      <c r="I196" s="6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20"/>
        <v>42261.208333333328</v>
      </c>
      <c r="O196" s="9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3.61753164556962</v>
      </c>
      <c r="G197" t="s">
        <v>20</v>
      </c>
      <c r="H197">
        <v>524</v>
      </c>
      <c r="I197" s="6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20"/>
        <v>43310.208333333328</v>
      </c>
      <c r="O197" s="9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0.63146341463414635</v>
      </c>
      <c r="G198" t="s">
        <v>14</v>
      </c>
      <c r="H198">
        <v>100</v>
      </c>
      <c r="I198" s="6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20"/>
        <v>42616.208333333328</v>
      </c>
      <c r="O198" s="9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2.9820475319926874</v>
      </c>
      <c r="G199" t="s">
        <v>20</v>
      </c>
      <c r="H199">
        <v>1989</v>
      </c>
      <c r="I199" s="6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20"/>
        <v>42909.208333333328</v>
      </c>
      <c r="O199" s="9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9.5585443037974685E-2</v>
      </c>
      <c r="G200" t="s">
        <v>14</v>
      </c>
      <c r="H200">
        <v>168</v>
      </c>
      <c r="I200" s="6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20"/>
        <v>40396.208333333336</v>
      </c>
      <c r="O200" s="9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0.5377777777777778</v>
      </c>
      <c r="G201" t="s">
        <v>14</v>
      </c>
      <c r="H201">
        <v>13</v>
      </c>
      <c r="I201" s="6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20"/>
        <v>42192.208333333328</v>
      </c>
      <c r="O201" s="9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0.02</v>
      </c>
      <c r="G202" t="s">
        <v>14</v>
      </c>
      <c r="H202">
        <v>1</v>
      </c>
      <c r="I202" s="6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20"/>
        <v>40262.208333333336</v>
      </c>
      <c r="O202" s="9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6.8119047619047617</v>
      </c>
      <c r="G203" t="s">
        <v>20</v>
      </c>
      <c r="H203">
        <v>157</v>
      </c>
      <c r="I203" s="6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20"/>
        <v>41845.208333333336</v>
      </c>
      <c r="O203" s="9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0.78831325301204824</v>
      </c>
      <c r="G204" t="s">
        <v>74</v>
      </c>
      <c r="H204">
        <v>82</v>
      </c>
      <c r="I204" s="6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20"/>
        <v>40818.208333333336</v>
      </c>
      <c r="O204" s="9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1.3440792216817234</v>
      </c>
      <c r="G205" t="s">
        <v>20</v>
      </c>
      <c r="H205">
        <v>4498</v>
      </c>
      <c r="I205" s="6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20"/>
        <v>42752.25</v>
      </c>
      <c r="O205" s="9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3.372E-2</v>
      </c>
      <c r="G206" t="s">
        <v>14</v>
      </c>
      <c r="H206">
        <v>40</v>
      </c>
      <c r="I206" s="6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20"/>
        <v>40636.208333333336</v>
      </c>
      <c r="O206" s="9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4.3184615384615386</v>
      </c>
      <c r="G207" t="s">
        <v>20</v>
      </c>
      <c r="H207">
        <v>80</v>
      </c>
      <c r="I207" s="6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20"/>
        <v>43390.208333333328</v>
      </c>
      <c r="O207" s="9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0.38844444444444443</v>
      </c>
      <c r="G208" t="s">
        <v>74</v>
      </c>
      <c r="H208">
        <v>57</v>
      </c>
      <c r="I208" s="6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20"/>
        <v>40236.25</v>
      </c>
      <c r="O208" s="9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4.2569999999999997</v>
      </c>
      <c r="G209" t="s">
        <v>20</v>
      </c>
      <c r="H209">
        <v>43</v>
      </c>
      <c r="I209" s="6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20"/>
        <v>43340.208333333328</v>
      </c>
      <c r="O209" s="9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1.0112239715591671</v>
      </c>
      <c r="G210" t="s">
        <v>20</v>
      </c>
      <c r="H210">
        <v>2053</v>
      </c>
      <c r="I210" s="6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20"/>
        <v>43048.25</v>
      </c>
      <c r="O210" s="9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0.21188688946015424</v>
      </c>
      <c r="G211" t="s">
        <v>47</v>
      </c>
      <c r="H211">
        <v>808</v>
      </c>
      <c r="I211" s="6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20"/>
        <v>42496.208333333328</v>
      </c>
      <c r="O211" s="9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0.67425531914893622</v>
      </c>
      <c r="G212" t="s">
        <v>14</v>
      </c>
      <c r="H212">
        <v>226</v>
      </c>
      <c r="I212" s="6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20"/>
        <v>42797.25</v>
      </c>
      <c r="O212" s="9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0.9492337164750958</v>
      </c>
      <c r="G213" t="s">
        <v>14</v>
      </c>
      <c r="H213">
        <v>1625</v>
      </c>
      <c r="I213" s="6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20"/>
        <v>41513.208333333336</v>
      </c>
      <c r="O213" s="9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1.5185185185185186</v>
      </c>
      <c r="G214" t="s">
        <v>20</v>
      </c>
      <c r="H214">
        <v>168</v>
      </c>
      <c r="I214" s="6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20"/>
        <v>43814.25</v>
      </c>
      <c r="O214" s="9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1.9516382252559727</v>
      </c>
      <c r="G215" t="s">
        <v>20</v>
      </c>
      <c r="H215">
        <v>4289</v>
      </c>
      <c r="I215" s="6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20"/>
        <v>40488.208333333336</v>
      </c>
      <c r="O215" s="9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10.231428571428571</v>
      </c>
      <c r="G216" t="s">
        <v>20</v>
      </c>
      <c r="H216">
        <v>165</v>
      </c>
      <c r="I216" s="6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20"/>
        <v>40409.208333333336</v>
      </c>
      <c r="O216" s="9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3.8418367346938778E-2</v>
      </c>
      <c r="G217" t="s">
        <v>14</v>
      </c>
      <c r="H217">
        <v>143</v>
      </c>
      <c r="I217" s="6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20"/>
        <v>43509.25</v>
      </c>
      <c r="O217" s="9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1.5507066557107643</v>
      </c>
      <c r="G218" t="s">
        <v>20</v>
      </c>
      <c r="H218">
        <v>1815</v>
      </c>
      <c r="I218" s="6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20"/>
        <v>40869.25</v>
      </c>
      <c r="O218" s="9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0.44753477588871715</v>
      </c>
      <c r="G219" t="s">
        <v>14</v>
      </c>
      <c r="H219">
        <v>934</v>
      </c>
      <c r="I219" s="6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20"/>
        <v>43583.208333333328</v>
      </c>
      <c r="O219" s="9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2.1594736842105262</v>
      </c>
      <c r="G220" t="s">
        <v>20</v>
      </c>
      <c r="H220">
        <v>397</v>
      </c>
      <c r="I220" s="6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20"/>
        <v>40858.25</v>
      </c>
      <c r="O220" s="9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3.3212709832134291</v>
      </c>
      <c r="G221" t="s">
        <v>20</v>
      </c>
      <c r="H221">
        <v>1539</v>
      </c>
      <c r="I221" s="6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20"/>
        <v>41137.208333333336</v>
      </c>
      <c r="O221" s="9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8.4430379746835441E-2</v>
      </c>
      <c r="G222" t="s">
        <v>14</v>
      </c>
      <c r="H222">
        <v>17</v>
      </c>
      <c r="I222" s="6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20"/>
        <v>40725.208333333336</v>
      </c>
      <c r="O222" s="9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0.9862551440329218</v>
      </c>
      <c r="G223" t="s">
        <v>14</v>
      </c>
      <c r="H223">
        <v>2179</v>
      </c>
      <c r="I223" s="6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20"/>
        <v>41081.208333333336</v>
      </c>
      <c r="O223" s="9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1.3797916666666667</v>
      </c>
      <c r="G224" t="s">
        <v>20</v>
      </c>
      <c r="H224">
        <v>138</v>
      </c>
      <c r="I224" s="6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20"/>
        <v>41914.208333333336</v>
      </c>
      <c r="O224" s="9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0.93810996563573879</v>
      </c>
      <c r="G225" t="s">
        <v>14</v>
      </c>
      <c r="H225">
        <v>931</v>
      </c>
      <c r="I225" s="6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20"/>
        <v>42445.208333333328</v>
      </c>
      <c r="O225" s="9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4.0363930885529156</v>
      </c>
      <c r="G226" t="s">
        <v>20</v>
      </c>
      <c r="H226">
        <v>3594</v>
      </c>
      <c r="I226" s="6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20"/>
        <v>41906.208333333336</v>
      </c>
      <c r="O226" s="9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2.6017404129793511</v>
      </c>
      <c r="G227" t="s">
        <v>20</v>
      </c>
      <c r="H227">
        <v>5880</v>
      </c>
      <c r="I227" s="6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20"/>
        <v>41762.208333333336</v>
      </c>
      <c r="O227" s="9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3.6663333333333332</v>
      </c>
      <c r="G228" t="s">
        <v>20</v>
      </c>
      <c r="H228">
        <v>112</v>
      </c>
      <c r="I228" s="6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20"/>
        <v>40276.208333333336</v>
      </c>
      <c r="O228" s="9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1.687208538587849</v>
      </c>
      <c r="G229" t="s">
        <v>20</v>
      </c>
      <c r="H229">
        <v>943</v>
      </c>
      <c r="I229" s="6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20"/>
        <v>42139.208333333328</v>
      </c>
      <c r="O229" s="9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1.1990717911530093</v>
      </c>
      <c r="G230" t="s">
        <v>20</v>
      </c>
      <c r="H230">
        <v>2468</v>
      </c>
      <c r="I230" s="6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20"/>
        <v>42613.208333333328</v>
      </c>
      <c r="O230" s="9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1.936892523364486</v>
      </c>
      <c r="G231" t="s">
        <v>20</v>
      </c>
      <c r="H231">
        <v>2551</v>
      </c>
      <c r="I231" s="6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20"/>
        <v>42887.208333333328</v>
      </c>
      <c r="O231" s="9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4.2016666666666671</v>
      </c>
      <c r="G232" t="s">
        <v>20</v>
      </c>
      <c r="H232">
        <v>101</v>
      </c>
      <c r="I232" s="6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20"/>
        <v>43805.25</v>
      </c>
      <c r="O232" s="9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0.76708333333333334</v>
      </c>
      <c r="G233" t="s">
        <v>74</v>
      </c>
      <c r="H233">
        <v>67</v>
      </c>
      <c r="I233" s="6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20"/>
        <v>41415.208333333336</v>
      </c>
      <c r="O233" s="9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1.7126470588235294</v>
      </c>
      <c r="G234" t="s">
        <v>20</v>
      </c>
      <c r="H234">
        <v>92</v>
      </c>
      <c r="I234" s="6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20"/>
        <v>42576.208333333328</v>
      </c>
      <c r="O234" s="9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1.5789473684210527</v>
      </c>
      <c r="G235" t="s">
        <v>20</v>
      </c>
      <c r="H235">
        <v>62</v>
      </c>
      <c r="I235" s="6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20"/>
        <v>40706.208333333336</v>
      </c>
      <c r="O235" s="9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1.0908</v>
      </c>
      <c r="G236" t="s">
        <v>20</v>
      </c>
      <c r="H236">
        <v>149</v>
      </c>
      <c r="I236" s="6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20"/>
        <v>42969.208333333328</v>
      </c>
      <c r="O236" s="9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0.41732558139534881</v>
      </c>
      <c r="G237" t="s">
        <v>14</v>
      </c>
      <c r="H237">
        <v>92</v>
      </c>
      <c r="I237" s="6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20"/>
        <v>42779.25</v>
      </c>
      <c r="O237" s="9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0.10944303797468355</v>
      </c>
      <c r="G238" t="s">
        <v>14</v>
      </c>
      <c r="H238">
        <v>57</v>
      </c>
      <c r="I238" s="6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20"/>
        <v>43641.208333333328</v>
      </c>
      <c r="O238" s="9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1.593763440860215</v>
      </c>
      <c r="G239" t="s">
        <v>20</v>
      </c>
      <c r="H239">
        <v>329</v>
      </c>
      <c r="I239" s="6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20"/>
        <v>41754.208333333336</v>
      </c>
      <c r="O239" s="9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4.2241666666666671</v>
      </c>
      <c r="G240" t="s">
        <v>20</v>
      </c>
      <c r="H240">
        <v>97</v>
      </c>
      <c r="I240" s="6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20"/>
        <v>43083.25</v>
      </c>
      <c r="O240" s="9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0.97718749999999999</v>
      </c>
      <c r="G241" t="s">
        <v>14</v>
      </c>
      <c r="H241">
        <v>41</v>
      </c>
      <c r="I241" s="6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20"/>
        <v>42245.208333333328</v>
      </c>
      <c r="O241" s="9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4.1878911564625847</v>
      </c>
      <c r="G242" t="s">
        <v>20</v>
      </c>
      <c r="H242">
        <v>1784</v>
      </c>
      <c r="I242" s="6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20"/>
        <v>40396.208333333336</v>
      </c>
      <c r="O242" s="9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1.0191632047477746</v>
      </c>
      <c r="G243" t="s">
        <v>20</v>
      </c>
      <c r="H243">
        <v>1684</v>
      </c>
      <c r="I243" s="6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20"/>
        <v>41742.208333333336</v>
      </c>
      <c r="O243" s="9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1.2772619047619047</v>
      </c>
      <c r="G244" t="s">
        <v>20</v>
      </c>
      <c r="H244">
        <v>250</v>
      </c>
      <c r="I244" s="6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20"/>
        <v>42865.208333333328</v>
      </c>
      <c r="O244" s="9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4.4521739130434783</v>
      </c>
      <c r="G245" t="s">
        <v>20</v>
      </c>
      <c r="H245">
        <v>238</v>
      </c>
      <c r="I245" s="6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20"/>
        <v>43163.25</v>
      </c>
      <c r="O245" s="9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5.6971428571428575</v>
      </c>
      <c r="G246" t="s">
        <v>20</v>
      </c>
      <c r="H246">
        <v>53</v>
      </c>
      <c r="I246" s="6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20"/>
        <v>41834.208333333336</v>
      </c>
      <c r="O246" s="9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5.0934482758620687</v>
      </c>
      <c r="G247" t="s">
        <v>20</v>
      </c>
      <c r="H247">
        <v>214</v>
      </c>
      <c r="I247" s="6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20"/>
        <v>41736.208333333336</v>
      </c>
      <c r="O247" s="9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3.2553333333333332</v>
      </c>
      <c r="G248" t="s">
        <v>20</v>
      </c>
      <c r="H248">
        <v>222</v>
      </c>
      <c r="I248" s="6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20"/>
        <v>41491.208333333336</v>
      </c>
      <c r="O248" s="9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9.3261616161616168</v>
      </c>
      <c r="G249" t="s">
        <v>20</v>
      </c>
      <c r="H249">
        <v>1884</v>
      </c>
      <c r="I249" s="6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20"/>
        <v>42726.25</v>
      </c>
      <c r="O249" s="9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2.1133870967741935</v>
      </c>
      <c r="G250" t="s">
        <v>20</v>
      </c>
      <c r="H250">
        <v>218</v>
      </c>
      <c r="I250" s="6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20"/>
        <v>42004.25</v>
      </c>
      <c r="O250" s="9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2.7332520325203253</v>
      </c>
      <c r="G251" t="s">
        <v>20</v>
      </c>
      <c r="H251">
        <v>6465</v>
      </c>
      <c r="I251" s="6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20"/>
        <v>42006.25</v>
      </c>
      <c r="O251" s="9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0.03</v>
      </c>
      <c r="G252" t="s">
        <v>14</v>
      </c>
      <c r="H252">
        <v>1</v>
      </c>
      <c r="I252" s="6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20"/>
        <v>40203.25</v>
      </c>
      <c r="O252" s="9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0.54084507042253516</v>
      </c>
      <c r="G253" t="s">
        <v>14</v>
      </c>
      <c r="H253">
        <v>101</v>
      </c>
      <c r="I253" s="6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20"/>
        <v>41252.25</v>
      </c>
      <c r="O253" s="9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6.2629999999999999</v>
      </c>
      <c r="G254" t="s">
        <v>20</v>
      </c>
      <c r="H254">
        <v>59</v>
      </c>
      <c r="I254" s="6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20"/>
        <v>41572.208333333336</v>
      </c>
      <c r="O254" s="9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0.8902139917695473</v>
      </c>
      <c r="G255" t="s">
        <v>14</v>
      </c>
      <c r="H255">
        <v>1335</v>
      </c>
      <c r="I255" s="6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20"/>
        <v>40641.208333333336</v>
      </c>
      <c r="O255" s="9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1.8489130434782608</v>
      </c>
      <c r="G256" t="s">
        <v>20</v>
      </c>
      <c r="H256">
        <v>88</v>
      </c>
      <c r="I256" s="6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20"/>
        <v>42787.25</v>
      </c>
      <c r="O256" s="9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1.2016770186335404</v>
      </c>
      <c r="G257" t="s">
        <v>20</v>
      </c>
      <c r="H257">
        <v>1697</v>
      </c>
      <c r="I257" s="6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20"/>
        <v>40590.25</v>
      </c>
      <c r="O257" s="9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ref="F258:F321" si="24">E258/D258</f>
        <v>0.23390243902439026</v>
      </c>
      <c r="G258" t="s">
        <v>14</v>
      </c>
      <c r="H258">
        <v>15</v>
      </c>
      <c r="I258" s="6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20"/>
        <v>42393.25</v>
      </c>
      <c r="O258" s="9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24"/>
        <v>1.46</v>
      </c>
      <c r="G259" t="s">
        <v>20</v>
      </c>
      <c r="H259">
        <v>92</v>
      </c>
      <c r="I259" s="6">
        <f t="shared" ref="I259:I322" si="25">+IF(H259=0, 0, 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26">(((L259/60)/60)/24)+DATE(1970,1,1)</f>
        <v>41338.25</v>
      </c>
      <c r="O259" s="9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LEFT(R259,FIND("/",R259)-1)</f>
        <v>theater</v>
      </c>
      <c r="T259" t="str">
        <f t="shared" ref="T259:T322" si="29">RIGHT(R259,LEN(R259)-FIND("/",R259))</f>
        <v>plays</v>
      </c>
    </row>
    <row r="260" spans="1:20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2.6848000000000001</v>
      </c>
      <c r="G260" t="s">
        <v>20</v>
      </c>
      <c r="H260">
        <v>186</v>
      </c>
      <c r="I260" s="6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26"/>
        <v>42712.25</v>
      </c>
      <c r="O260" s="9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5.9749999999999996</v>
      </c>
      <c r="G261" t="s">
        <v>20</v>
      </c>
      <c r="H261">
        <v>138</v>
      </c>
      <c r="I261" s="6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26"/>
        <v>41251.25</v>
      </c>
      <c r="O261" s="9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1.5769841269841269</v>
      </c>
      <c r="G262" t="s">
        <v>20</v>
      </c>
      <c r="H262">
        <v>261</v>
      </c>
      <c r="I262" s="6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26"/>
        <v>41180.208333333336</v>
      </c>
      <c r="O262" s="9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0.31201660735468567</v>
      </c>
      <c r="G263" t="s">
        <v>14</v>
      </c>
      <c r="H263">
        <v>454</v>
      </c>
      <c r="I263" s="6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26"/>
        <v>40415.208333333336</v>
      </c>
      <c r="O263" s="9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3.1341176470588237</v>
      </c>
      <c r="G264" t="s">
        <v>20</v>
      </c>
      <c r="H264">
        <v>107</v>
      </c>
      <c r="I264" s="6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26"/>
        <v>40638.208333333336</v>
      </c>
      <c r="O264" s="9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3.7089655172413791</v>
      </c>
      <c r="G265" t="s">
        <v>20</v>
      </c>
      <c r="H265">
        <v>199</v>
      </c>
      <c r="I265" s="6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26"/>
        <v>40187.25</v>
      </c>
      <c r="O265" s="9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3.6266447368421053</v>
      </c>
      <c r="G266" t="s">
        <v>20</v>
      </c>
      <c r="H266">
        <v>5512</v>
      </c>
      <c r="I266" s="6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26"/>
        <v>41317.25</v>
      </c>
      <c r="O266" s="9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1.2308163265306122</v>
      </c>
      <c r="G267" t="s">
        <v>20</v>
      </c>
      <c r="H267">
        <v>86</v>
      </c>
      <c r="I267" s="6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26"/>
        <v>42372.25</v>
      </c>
      <c r="O267" s="9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0.76766756032171579</v>
      </c>
      <c r="G268" t="s">
        <v>14</v>
      </c>
      <c r="H268">
        <v>3182</v>
      </c>
      <c r="I268" s="6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26"/>
        <v>41950.25</v>
      </c>
      <c r="O268" s="9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2.3362012987012988</v>
      </c>
      <c r="G269" t="s">
        <v>20</v>
      </c>
      <c r="H269">
        <v>2768</v>
      </c>
      <c r="I269" s="6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26"/>
        <v>41206.208333333336</v>
      </c>
      <c r="O269" s="9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1.8053333333333332</v>
      </c>
      <c r="G270" t="s">
        <v>20</v>
      </c>
      <c r="H270">
        <v>48</v>
      </c>
      <c r="I270" s="6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26"/>
        <v>41186.208333333336</v>
      </c>
      <c r="O270" s="9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2.5262857142857142</v>
      </c>
      <c r="G271" t="s">
        <v>20</v>
      </c>
      <c r="H271">
        <v>87</v>
      </c>
      <c r="I271" s="6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26"/>
        <v>43496.25</v>
      </c>
      <c r="O271" s="9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0.27176538240368026</v>
      </c>
      <c r="G272" t="s">
        <v>74</v>
      </c>
      <c r="H272">
        <v>1890</v>
      </c>
      <c r="I272" s="6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26"/>
        <v>40514.25</v>
      </c>
      <c r="O272" s="9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1.2706571242680547E-2</v>
      </c>
      <c r="G273" t="s">
        <v>47</v>
      </c>
      <c r="H273">
        <v>61</v>
      </c>
      <c r="I273" s="6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26"/>
        <v>42345.25</v>
      </c>
      <c r="O273" s="9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3.0400978473581213</v>
      </c>
      <c r="G274" t="s">
        <v>20</v>
      </c>
      <c r="H274">
        <v>1894</v>
      </c>
      <c r="I274" s="6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26"/>
        <v>43656.208333333328</v>
      </c>
      <c r="O274" s="9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1.3723076923076922</v>
      </c>
      <c r="G275" t="s">
        <v>20</v>
      </c>
      <c r="H275">
        <v>282</v>
      </c>
      <c r="I275" s="6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26"/>
        <v>42995.208333333328</v>
      </c>
      <c r="O275" s="9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0.32208333333333333</v>
      </c>
      <c r="G276" t="s">
        <v>14</v>
      </c>
      <c r="H276">
        <v>15</v>
      </c>
      <c r="I276" s="6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26"/>
        <v>43045.25</v>
      </c>
      <c r="O276" s="9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2.4151282051282053</v>
      </c>
      <c r="G277" t="s">
        <v>20</v>
      </c>
      <c r="H277">
        <v>116</v>
      </c>
      <c r="I277" s="6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26"/>
        <v>43561.208333333328</v>
      </c>
      <c r="O277" s="9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0.96799999999999997</v>
      </c>
      <c r="G278" t="s">
        <v>14</v>
      </c>
      <c r="H278">
        <v>133</v>
      </c>
      <c r="I278" s="6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26"/>
        <v>41018.208333333336</v>
      </c>
      <c r="O278" s="9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10.664285714285715</v>
      </c>
      <c r="G279" t="s">
        <v>20</v>
      </c>
      <c r="H279">
        <v>83</v>
      </c>
      <c r="I279" s="6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26"/>
        <v>40378.208333333336</v>
      </c>
      <c r="O279" s="9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3.2588888888888889</v>
      </c>
      <c r="G280" t="s">
        <v>20</v>
      </c>
      <c r="H280">
        <v>91</v>
      </c>
      <c r="I280" s="6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26"/>
        <v>41239.25</v>
      </c>
      <c r="O280" s="9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1.7070000000000001</v>
      </c>
      <c r="G281" t="s">
        <v>20</v>
      </c>
      <c r="H281">
        <v>546</v>
      </c>
      <c r="I281" s="6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26"/>
        <v>43346.208333333328</v>
      </c>
      <c r="O281" s="9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5.8144</v>
      </c>
      <c r="G282" t="s">
        <v>20</v>
      </c>
      <c r="H282">
        <v>393</v>
      </c>
      <c r="I282" s="6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26"/>
        <v>43060.25</v>
      </c>
      <c r="O282" s="9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0.91520972644376897</v>
      </c>
      <c r="G283" t="s">
        <v>14</v>
      </c>
      <c r="H283">
        <v>2062</v>
      </c>
      <c r="I283" s="6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26"/>
        <v>40979.25</v>
      </c>
      <c r="O283" s="9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1.0804761904761904</v>
      </c>
      <c r="G284" t="s">
        <v>20</v>
      </c>
      <c r="H284">
        <v>133</v>
      </c>
      <c r="I284" s="6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26"/>
        <v>42701.25</v>
      </c>
      <c r="O284" s="9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0.18728395061728395</v>
      </c>
      <c r="G285" t="s">
        <v>14</v>
      </c>
      <c r="H285">
        <v>29</v>
      </c>
      <c r="I285" s="6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26"/>
        <v>42520.208333333328</v>
      </c>
      <c r="O285" s="9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0.83193877551020412</v>
      </c>
      <c r="G286" t="s">
        <v>14</v>
      </c>
      <c r="H286">
        <v>132</v>
      </c>
      <c r="I286" s="6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26"/>
        <v>41030.208333333336</v>
      </c>
      <c r="O286" s="9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7.0633333333333335</v>
      </c>
      <c r="G287" t="s">
        <v>20</v>
      </c>
      <c r="H287">
        <v>254</v>
      </c>
      <c r="I287" s="6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26"/>
        <v>42623.208333333328</v>
      </c>
      <c r="O287" s="9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0.17446030330062445</v>
      </c>
      <c r="G288" t="s">
        <v>74</v>
      </c>
      <c r="H288">
        <v>184</v>
      </c>
      <c r="I288" s="6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26"/>
        <v>42697.25</v>
      </c>
      <c r="O288" s="9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2.0973015873015872</v>
      </c>
      <c r="G289" t="s">
        <v>20</v>
      </c>
      <c r="H289">
        <v>176</v>
      </c>
      <c r="I289" s="6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26"/>
        <v>42122.208333333328</v>
      </c>
      <c r="O289" s="9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0.97785714285714287</v>
      </c>
      <c r="G290" t="s">
        <v>14</v>
      </c>
      <c r="H290">
        <v>137</v>
      </c>
      <c r="I290" s="6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26"/>
        <v>40982.208333333336</v>
      </c>
      <c r="O290" s="9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16.842500000000001</v>
      </c>
      <c r="G291" t="s">
        <v>20</v>
      </c>
      <c r="H291">
        <v>337</v>
      </c>
      <c r="I291" s="6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26"/>
        <v>42219.208333333328</v>
      </c>
      <c r="O291" s="9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0.54402135231316728</v>
      </c>
      <c r="G292" t="s">
        <v>14</v>
      </c>
      <c r="H292">
        <v>908</v>
      </c>
      <c r="I292" s="6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26"/>
        <v>41404.208333333336</v>
      </c>
      <c r="O292" s="9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4.5661111111111108</v>
      </c>
      <c r="G293" t="s">
        <v>20</v>
      </c>
      <c r="H293">
        <v>107</v>
      </c>
      <c r="I293" s="6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26"/>
        <v>40831.208333333336</v>
      </c>
      <c r="O293" s="9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9.8219178082191785E-2</v>
      </c>
      <c r="G294" t="s">
        <v>14</v>
      </c>
      <c r="H294">
        <v>10</v>
      </c>
      <c r="I294" s="6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26"/>
        <v>40984.208333333336</v>
      </c>
      <c r="O294" s="9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0.16384615384615384</v>
      </c>
      <c r="G295" t="s">
        <v>74</v>
      </c>
      <c r="H295">
        <v>32</v>
      </c>
      <c r="I295" s="6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26"/>
        <v>40456.208333333336</v>
      </c>
      <c r="O295" s="9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13.396666666666667</v>
      </c>
      <c r="G296" t="s">
        <v>20</v>
      </c>
      <c r="H296">
        <v>183</v>
      </c>
      <c r="I296" s="6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26"/>
        <v>43399.208333333328</v>
      </c>
      <c r="O296" s="9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0.35650077760497667</v>
      </c>
      <c r="G297" t="s">
        <v>14</v>
      </c>
      <c r="H297">
        <v>1910</v>
      </c>
      <c r="I297" s="6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26"/>
        <v>41562.208333333336</v>
      </c>
      <c r="O297" s="9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0.54950819672131146</v>
      </c>
      <c r="G298" t="s">
        <v>14</v>
      </c>
      <c r="H298">
        <v>38</v>
      </c>
      <c r="I298" s="6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26"/>
        <v>43493.25</v>
      </c>
      <c r="O298" s="9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0.94236111111111109</v>
      </c>
      <c r="G299" t="s">
        <v>14</v>
      </c>
      <c r="H299">
        <v>104</v>
      </c>
      <c r="I299" s="6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26"/>
        <v>41653.25</v>
      </c>
      <c r="O299" s="9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1.4391428571428571</v>
      </c>
      <c r="G300" t="s">
        <v>20</v>
      </c>
      <c r="H300">
        <v>72</v>
      </c>
      <c r="I300" s="6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26"/>
        <v>42426.25</v>
      </c>
      <c r="O300" s="9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0.51421052631578945</v>
      </c>
      <c r="G301" t="s">
        <v>14</v>
      </c>
      <c r="H301">
        <v>49</v>
      </c>
      <c r="I301" s="6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26"/>
        <v>42432.25</v>
      </c>
      <c r="O301" s="9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0.05</v>
      </c>
      <c r="G302" t="s">
        <v>14</v>
      </c>
      <c r="H302">
        <v>1</v>
      </c>
      <c r="I302" s="6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26"/>
        <v>42977.208333333328</v>
      </c>
      <c r="O302" s="9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13.446666666666667</v>
      </c>
      <c r="G303" t="s">
        <v>20</v>
      </c>
      <c r="H303">
        <v>295</v>
      </c>
      <c r="I303" s="6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26"/>
        <v>42061.25</v>
      </c>
      <c r="O303" s="9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0.31844940867279897</v>
      </c>
      <c r="G304" t="s">
        <v>14</v>
      </c>
      <c r="H304">
        <v>245</v>
      </c>
      <c r="I304" s="6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26"/>
        <v>43345.208333333328</v>
      </c>
      <c r="O304" s="9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0.82617647058823529</v>
      </c>
      <c r="G305" t="s">
        <v>14</v>
      </c>
      <c r="H305">
        <v>32</v>
      </c>
      <c r="I305" s="6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26"/>
        <v>42376.25</v>
      </c>
      <c r="O305" s="9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5.4614285714285717</v>
      </c>
      <c r="G306" t="s">
        <v>20</v>
      </c>
      <c r="H306">
        <v>142</v>
      </c>
      <c r="I306" s="6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26"/>
        <v>42589.208333333328</v>
      </c>
      <c r="O306" s="9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2.8621428571428571</v>
      </c>
      <c r="G307" t="s">
        <v>20</v>
      </c>
      <c r="H307">
        <v>85</v>
      </c>
      <c r="I307" s="6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26"/>
        <v>42448.208333333328</v>
      </c>
      <c r="O307" s="9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7.9076923076923072E-2</v>
      </c>
      <c r="G308" t="s">
        <v>14</v>
      </c>
      <c r="H308">
        <v>7</v>
      </c>
      <c r="I308" s="6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26"/>
        <v>42930.208333333328</v>
      </c>
      <c r="O308" s="9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1.3213677811550153</v>
      </c>
      <c r="G309" t="s">
        <v>20</v>
      </c>
      <c r="H309">
        <v>659</v>
      </c>
      <c r="I309" s="6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26"/>
        <v>41066.208333333336</v>
      </c>
      <c r="O309" s="9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0.74077834179357027</v>
      </c>
      <c r="G310" t="s">
        <v>14</v>
      </c>
      <c r="H310">
        <v>803</v>
      </c>
      <c r="I310" s="6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26"/>
        <v>40651.208333333336</v>
      </c>
      <c r="O310" s="9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0.75292682926829269</v>
      </c>
      <c r="G311" t="s">
        <v>74</v>
      </c>
      <c r="H311">
        <v>75</v>
      </c>
      <c r="I311" s="6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26"/>
        <v>40807.208333333336</v>
      </c>
      <c r="O311" s="9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0.20333333333333334</v>
      </c>
      <c r="G312" t="s">
        <v>14</v>
      </c>
      <c r="H312">
        <v>16</v>
      </c>
      <c r="I312" s="6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26"/>
        <v>40277.208333333336</v>
      </c>
      <c r="O312" s="9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2.0336507936507937</v>
      </c>
      <c r="G313" t="s">
        <v>20</v>
      </c>
      <c r="H313">
        <v>121</v>
      </c>
      <c r="I313" s="6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26"/>
        <v>40590.25</v>
      </c>
      <c r="O313" s="9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3.1022842639593908</v>
      </c>
      <c r="G314" t="s">
        <v>20</v>
      </c>
      <c r="H314">
        <v>3742</v>
      </c>
      <c r="I314" s="6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26"/>
        <v>41572.208333333336</v>
      </c>
      <c r="O314" s="9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3.9531818181818181</v>
      </c>
      <c r="G315" t="s">
        <v>20</v>
      </c>
      <c r="H315">
        <v>223</v>
      </c>
      <c r="I315" s="6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26"/>
        <v>40966.25</v>
      </c>
      <c r="O315" s="9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2.9471428571428571</v>
      </c>
      <c r="G316" t="s">
        <v>20</v>
      </c>
      <c r="H316">
        <v>133</v>
      </c>
      <c r="I316" s="6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26"/>
        <v>43536.208333333328</v>
      </c>
      <c r="O316" s="9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0.33894736842105261</v>
      </c>
      <c r="G317" t="s">
        <v>14</v>
      </c>
      <c r="H317">
        <v>31</v>
      </c>
      <c r="I317" s="6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26"/>
        <v>41783.208333333336</v>
      </c>
      <c r="O317" s="9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0.66677083333333331</v>
      </c>
      <c r="G318" t="s">
        <v>14</v>
      </c>
      <c r="H318">
        <v>108</v>
      </c>
      <c r="I318" s="6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26"/>
        <v>43788.25</v>
      </c>
      <c r="O318" s="9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0.19227272727272726</v>
      </c>
      <c r="G319" t="s">
        <v>14</v>
      </c>
      <c r="H319">
        <v>30</v>
      </c>
      <c r="I319" s="6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26"/>
        <v>42869.208333333328</v>
      </c>
      <c r="O319" s="9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0.15842105263157893</v>
      </c>
      <c r="G320" t="s">
        <v>14</v>
      </c>
      <c r="H320">
        <v>17</v>
      </c>
      <c r="I320" s="6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26"/>
        <v>41684.25</v>
      </c>
      <c r="O320" s="9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0.38702380952380955</v>
      </c>
      <c r="G321" t="s">
        <v>74</v>
      </c>
      <c r="H321">
        <v>64</v>
      </c>
      <c r="I321" s="6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26"/>
        <v>40402.208333333336</v>
      </c>
      <c r="O321" s="9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ref="F322:F385" si="30">E322/D322</f>
        <v>9.5876777251184833E-2</v>
      </c>
      <c r="G322" t="s">
        <v>14</v>
      </c>
      <c r="H322">
        <v>80</v>
      </c>
      <c r="I322" s="6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26"/>
        <v>40673.208333333336</v>
      </c>
      <c r="O322" s="9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30"/>
        <v>0.94144366197183094</v>
      </c>
      <c r="G323" t="s">
        <v>14</v>
      </c>
      <c r="H323">
        <v>2468</v>
      </c>
      <c r="I323" s="6">
        <f t="shared" ref="I323:I386" si="31">+IF(H323=0, 0, 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32">(((L323/60)/60)/24)+DATE(1970,1,1)</f>
        <v>40634.208333333336</v>
      </c>
      <c r="O323" s="9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LEFT(R323,FIND("/",R323)-1)</f>
        <v>film &amp; video</v>
      </c>
      <c r="T323" t="str">
        <f t="shared" ref="T323:T386" si="35">RIGHT(R323,LEN(R323)-FIND("/",R323))</f>
        <v>shorts</v>
      </c>
    </row>
    <row r="324" spans="1:20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1.6656234096692113</v>
      </c>
      <c r="G324" t="s">
        <v>20</v>
      </c>
      <c r="H324">
        <v>5168</v>
      </c>
      <c r="I324" s="6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32"/>
        <v>40507.25</v>
      </c>
      <c r="O324" s="9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0.24134831460674158</v>
      </c>
      <c r="G325" t="s">
        <v>14</v>
      </c>
      <c r="H325">
        <v>26</v>
      </c>
      <c r="I325" s="6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32"/>
        <v>41725.208333333336</v>
      </c>
      <c r="O325" s="9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1.6405633802816901</v>
      </c>
      <c r="G326" t="s">
        <v>20</v>
      </c>
      <c r="H326">
        <v>307</v>
      </c>
      <c r="I326" s="6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32"/>
        <v>42176.208333333328</v>
      </c>
      <c r="O326" s="9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0.90723076923076929</v>
      </c>
      <c r="G327" t="s">
        <v>14</v>
      </c>
      <c r="H327">
        <v>73</v>
      </c>
      <c r="I327" s="6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32"/>
        <v>43267.208333333328</v>
      </c>
      <c r="O327" s="9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0.46194444444444444</v>
      </c>
      <c r="G328" t="s">
        <v>14</v>
      </c>
      <c r="H328">
        <v>128</v>
      </c>
      <c r="I328" s="6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32"/>
        <v>42364.25</v>
      </c>
      <c r="O328" s="9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0.38538461538461538</v>
      </c>
      <c r="G329" t="s">
        <v>14</v>
      </c>
      <c r="H329">
        <v>33</v>
      </c>
      <c r="I329" s="6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32"/>
        <v>43705.208333333328</v>
      </c>
      <c r="O329" s="9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1.3356231003039514</v>
      </c>
      <c r="G330" t="s">
        <v>20</v>
      </c>
      <c r="H330">
        <v>2441</v>
      </c>
      <c r="I330" s="6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32"/>
        <v>43434.25</v>
      </c>
      <c r="O330" s="9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0.22896588486140726</v>
      </c>
      <c r="G331" t="s">
        <v>47</v>
      </c>
      <c r="H331">
        <v>211</v>
      </c>
      <c r="I331" s="6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32"/>
        <v>42716.25</v>
      </c>
      <c r="O331" s="9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1.8495548961424333</v>
      </c>
      <c r="G332" t="s">
        <v>20</v>
      </c>
      <c r="H332">
        <v>1385</v>
      </c>
      <c r="I332" s="6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32"/>
        <v>43077.25</v>
      </c>
      <c r="O332" s="9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4.4372727272727275</v>
      </c>
      <c r="G333" t="s">
        <v>20</v>
      </c>
      <c r="H333">
        <v>190</v>
      </c>
      <c r="I333" s="6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32"/>
        <v>40896.25</v>
      </c>
      <c r="O333" s="9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1.999806763285024</v>
      </c>
      <c r="G334" t="s">
        <v>20</v>
      </c>
      <c r="H334">
        <v>470</v>
      </c>
      <c r="I334" s="6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32"/>
        <v>41361.208333333336</v>
      </c>
      <c r="O334" s="9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1.2395833333333333</v>
      </c>
      <c r="G335" t="s">
        <v>20</v>
      </c>
      <c r="H335">
        <v>253</v>
      </c>
      <c r="I335" s="6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32"/>
        <v>43424.25</v>
      </c>
      <c r="O335" s="9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1.8661329305135952</v>
      </c>
      <c r="G336" t="s">
        <v>20</v>
      </c>
      <c r="H336">
        <v>1113</v>
      </c>
      <c r="I336" s="6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32"/>
        <v>43110.25</v>
      </c>
      <c r="O336" s="9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1.1428538550057536</v>
      </c>
      <c r="G337" t="s">
        <v>20</v>
      </c>
      <c r="H337">
        <v>2283</v>
      </c>
      <c r="I337" s="6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32"/>
        <v>43784.25</v>
      </c>
      <c r="O337" s="9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0.97032531824611035</v>
      </c>
      <c r="G338" t="s">
        <v>14</v>
      </c>
      <c r="H338">
        <v>1072</v>
      </c>
      <c r="I338" s="6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32"/>
        <v>40527.25</v>
      </c>
      <c r="O338" s="9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1.2281904761904763</v>
      </c>
      <c r="G339" t="s">
        <v>20</v>
      </c>
      <c r="H339">
        <v>1095</v>
      </c>
      <c r="I339" s="6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32"/>
        <v>43780.25</v>
      </c>
      <c r="O339" s="9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1.7914326647564469</v>
      </c>
      <c r="G340" t="s">
        <v>20</v>
      </c>
      <c r="H340">
        <v>1690</v>
      </c>
      <c r="I340" s="6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32"/>
        <v>40821.208333333336</v>
      </c>
      <c r="O340" s="9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0.79951577402787966</v>
      </c>
      <c r="G341" t="s">
        <v>74</v>
      </c>
      <c r="H341">
        <v>1297</v>
      </c>
      <c r="I341" s="6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32"/>
        <v>42949.208333333328</v>
      </c>
      <c r="O341" s="9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0.94242587601078165</v>
      </c>
      <c r="G342" t="s">
        <v>14</v>
      </c>
      <c r="H342">
        <v>393</v>
      </c>
      <c r="I342" s="6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32"/>
        <v>40889.25</v>
      </c>
      <c r="O342" s="9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0.84669291338582675</v>
      </c>
      <c r="G343" t="s">
        <v>14</v>
      </c>
      <c r="H343">
        <v>1257</v>
      </c>
      <c r="I343" s="6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32"/>
        <v>42244.208333333328</v>
      </c>
      <c r="O343" s="9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0.66521920668058454</v>
      </c>
      <c r="G344" t="s">
        <v>14</v>
      </c>
      <c r="H344">
        <v>328</v>
      </c>
      <c r="I344" s="6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32"/>
        <v>41475.208333333336</v>
      </c>
      <c r="O344" s="9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0.53922222222222227</v>
      </c>
      <c r="G345" t="s">
        <v>14</v>
      </c>
      <c r="H345">
        <v>147</v>
      </c>
      <c r="I345" s="6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32"/>
        <v>41597.25</v>
      </c>
      <c r="O345" s="9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0.41983299595141699</v>
      </c>
      <c r="G346" t="s">
        <v>14</v>
      </c>
      <c r="H346">
        <v>830</v>
      </c>
      <c r="I346" s="6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32"/>
        <v>43122.25</v>
      </c>
      <c r="O346" s="9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0.14694796954314721</v>
      </c>
      <c r="G347" t="s">
        <v>14</v>
      </c>
      <c r="H347">
        <v>331</v>
      </c>
      <c r="I347" s="6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32"/>
        <v>42194.208333333328</v>
      </c>
      <c r="O347" s="9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0.34475</v>
      </c>
      <c r="G348" t="s">
        <v>14</v>
      </c>
      <c r="H348">
        <v>25</v>
      </c>
      <c r="I348" s="6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32"/>
        <v>42971.208333333328</v>
      </c>
      <c r="O348" s="9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14.007777777777777</v>
      </c>
      <c r="G349" t="s">
        <v>20</v>
      </c>
      <c r="H349">
        <v>191</v>
      </c>
      <c r="I349" s="6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32"/>
        <v>42046.25</v>
      </c>
      <c r="O349" s="9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0.71770351758793971</v>
      </c>
      <c r="G350" t="s">
        <v>14</v>
      </c>
      <c r="H350">
        <v>3483</v>
      </c>
      <c r="I350" s="6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32"/>
        <v>42782.25</v>
      </c>
      <c r="O350" s="9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0.53074115044247783</v>
      </c>
      <c r="G351" t="s">
        <v>14</v>
      </c>
      <c r="H351">
        <v>923</v>
      </c>
      <c r="I351" s="6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32"/>
        <v>42930.208333333328</v>
      </c>
      <c r="O351" s="9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0.05</v>
      </c>
      <c r="G352" t="s">
        <v>14</v>
      </c>
      <c r="H352">
        <v>1</v>
      </c>
      <c r="I352" s="6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32"/>
        <v>42144.208333333328</v>
      </c>
      <c r="O352" s="9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1.2770715249662619</v>
      </c>
      <c r="G353" t="s">
        <v>20</v>
      </c>
      <c r="H353">
        <v>2013</v>
      </c>
      <c r="I353" s="6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32"/>
        <v>42240.208333333328</v>
      </c>
      <c r="O353" s="9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0.34892857142857142</v>
      </c>
      <c r="G354" t="s">
        <v>14</v>
      </c>
      <c r="H354">
        <v>33</v>
      </c>
      <c r="I354" s="6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32"/>
        <v>42315.25</v>
      </c>
      <c r="O354" s="9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4.105982142857143</v>
      </c>
      <c r="G355" t="s">
        <v>20</v>
      </c>
      <c r="H355">
        <v>1703</v>
      </c>
      <c r="I355" s="6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32"/>
        <v>43651.208333333328</v>
      </c>
      <c r="O355" s="9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1.2373770491803278</v>
      </c>
      <c r="G356" t="s">
        <v>20</v>
      </c>
      <c r="H356">
        <v>80</v>
      </c>
      <c r="I356" s="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32"/>
        <v>41520.208333333336</v>
      </c>
      <c r="O356" s="9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0.58973684210526311</v>
      </c>
      <c r="G357" t="s">
        <v>47</v>
      </c>
      <c r="H357">
        <v>86</v>
      </c>
      <c r="I357" s="6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32"/>
        <v>42757.25</v>
      </c>
      <c r="O357" s="9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0.36892473118279567</v>
      </c>
      <c r="G358" t="s">
        <v>14</v>
      </c>
      <c r="H358">
        <v>40</v>
      </c>
      <c r="I358" s="6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32"/>
        <v>40922.25</v>
      </c>
      <c r="O358" s="9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1.8491304347826087</v>
      </c>
      <c r="G359" t="s">
        <v>20</v>
      </c>
      <c r="H359">
        <v>41</v>
      </c>
      <c r="I359" s="6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32"/>
        <v>42250.208333333328</v>
      </c>
      <c r="O359" s="9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0.11814432989690722</v>
      </c>
      <c r="G360" t="s">
        <v>14</v>
      </c>
      <c r="H360">
        <v>23</v>
      </c>
      <c r="I360" s="6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32"/>
        <v>43322.208333333328</v>
      </c>
      <c r="O360" s="9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2.9870000000000001</v>
      </c>
      <c r="G361" t="s">
        <v>20</v>
      </c>
      <c r="H361">
        <v>187</v>
      </c>
      <c r="I361" s="6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32"/>
        <v>40782.208333333336</v>
      </c>
      <c r="O361" s="9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2.2635175879396985</v>
      </c>
      <c r="G362" t="s">
        <v>20</v>
      </c>
      <c r="H362">
        <v>2875</v>
      </c>
      <c r="I362" s="6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32"/>
        <v>40544.25</v>
      </c>
      <c r="O362" s="9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1.7356363636363636</v>
      </c>
      <c r="G363" t="s">
        <v>20</v>
      </c>
      <c r="H363">
        <v>88</v>
      </c>
      <c r="I363" s="6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32"/>
        <v>43015.208333333328</v>
      </c>
      <c r="O363" s="9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3.7175675675675675</v>
      </c>
      <c r="G364" t="s">
        <v>20</v>
      </c>
      <c r="H364">
        <v>191</v>
      </c>
      <c r="I364" s="6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32"/>
        <v>40570.25</v>
      </c>
      <c r="O364" s="9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1.601923076923077</v>
      </c>
      <c r="G365" t="s">
        <v>20</v>
      </c>
      <c r="H365">
        <v>139</v>
      </c>
      <c r="I365" s="6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32"/>
        <v>40904.25</v>
      </c>
      <c r="O365" s="9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16.163333333333334</v>
      </c>
      <c r="G366" t="s">
        <v>20</v>
      </c>
      <c r="H366">
        <v>186</v>
      </c>
      <c r="I366" s="6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32"/>
        <v>43164.25</v>
      </c>
      <c r="O366" s="9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7.3343749999999996</v>
      </c>
      <c r="G367" t="s">
        <v>20</v>
      </c>
      <c r="H367">
        <v>112</v>
      </c>
      <c r="I367" s="6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32"/>
        <v>42733.25</v>
      </c>
      <c r="O367" s="9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5.9211111111111112</v>
      </c>
      <c r="G368" t="s">
        <v>20</v>
      </c>
      <c r="H368">
        <v>101</v>
      </c>
      <c r="I368" s="6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32"/>
        <v>40546.25</v>
      </c>
      <c r="O368" s="9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0.18888888888888888</v>
      </c>
      <c r="G369" t="s">
        <v>14</v>
      </c>
      <c r="H369">
        <v>75</v>
      </c>
      <c r="I369" s="6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32"/>
        <v>41930.208333333336</v>
      </c>
      <c r="O369" s="9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2.7680769230769231</v>
      </c>
      <c r="G370" t="s">
        <v>20</v>
      </c>
      <c r="H370">
        <v>206</v>
      </c>
      <c r="I370" s="6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32"/>
        <v>40464.208333333336</v>
      </c>
      <c r="O370" s="9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2.730185185185185</v>
      </c>
      <c r="G371" t="s">
        <v>20</v>
      </c>
      <c r="H371">
        <v>154</v>
      </c>
      <c r="I371" s="6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32"/>
        <v>41308.25</v>
      </c>
      <c r="O371" s="9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1.593633125556545</v>
      </c>
      <c r="G372" t="s">
        <v>20</v>
      </c>
      <c r="H372">
        <v>5966</v>
      </c>
      <c r="I372" s="6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32"/>
        <v>43570.208333333328</v>
      </c>
      <c r="O372" s="9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0.67869978858350954</v>
      </c>
      <c r="G373" t="s">
        <v>14</v>
      </c>
      <c r="H373">
        <v>2176</v>
      </c>
      <c r="I373" s="6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32"/>
        <v>42043.25</v>
      </c>
      <c r="O373" s="9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15.915555555555555</v>
      </c>
      <c r="G374" t="s">
        <v>20</v>
      </c>
      <c r="H374">
        <v>169</v>
      </c>
      <c r="I374" s="6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32"/>
        <v>42012.25</v>
      </c>
      <c r="O374" s="9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7.3018222222222224</v>
      </c>
      <c r="G375" t="s">
        <v>20</v>
      </c>
      <c r="H375">
        <v>2106</v>
      </c>
      <c r="I375" s="6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32"/>
        <v>42964.208333333328</v>
      </c>
      <c r="O375" s="9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0.13185782556750297</v>
      </c>
      <c r="G376" t="s">
        <v>14</v>
      </c>
      <c r="H376">
        <v>441</v>
      </c>
      <c r="I376" s="6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32"/>
        <v>43476.25</v>
      </c>
      <c r="O376" s="9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0.54777777777777781</v>
      </c>
      <c r="G377" t="s">
        <v>14</v>
      </c>
      <c r="H377">
        <v>25</v>
      </c>
      <c r="I377" s="6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32"/>
        <v>42293.208333333328</v>
      </c>
      <c r="O377" s="9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3.6102941176470589</v>
      </c>
      <c r="G378" t="s">
        <v>20</v>
      </c>
      <c r="H378">
        <v>131</v>
      </c>
      <c r="I378" s="6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32"/>
        <v>41826.208333333336</v>
      </c>
      <c r="O378" s="9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0.10257545271629778</v>
      </c>
      <c r="G379" t="s">
        <v>14</v>
      </c>
      <c r="H379">
        <v>127</v>
      </c>
      <c r="I379" s="6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32"/>
        <v>43760.208333333328</v>
      </c>
      <c r="O379" s="9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0.13962962962962963</v>
      </c>
      <c r="G380" t="s">
        <v>14</v>
      </c>
      <c r="H380">
        <v>355</v>
      </c>
      <c r="I380" s="6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32"/>
        <v>43241.208333333328</v>
      </c>
      <c r="O380" s="9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0.40444444444444444</v>
      </c>
      <c r="G381" t="s">
        <v>14</v>
      </c>
      <c r="H381">
        <v>44</v>
      </c>
      <c r="I381" s="6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32"/>
        <v>40843.208333333336</v>
      </c>
      <c r="O381" s="9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1.6032</v>
      </c>
      <c r="G382" t="s">
        <v>20</v>
      </c>
      <c r="H382">
        <v>84</v>
      </c>
      <c r="I382" s="6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32"/>
        <v>41448.208333333336</v>
      </c>
      <c r="O382" s="9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1.8394339622641509</v>
      </c>
      <c r="G383" t="s">
        <v>20</v>
      </c>
      <c r="H383">
        <v>155</v>
      </c>
      <c r="I383" s="6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32"/>
        <v>42163.208333333328</v>
      </c>
      <c r="O383" s="9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0.63769230769230767</v>
      </c>
      <c r="G384" t="s">
        <v>14</v>
      </c>
      <c r="H384">
        <v>67</v>
      </c>
      <c r="I384" s="6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32"/>
        <v>43024.208333333328</v>
      </c>
      <c r="O384" s="9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2.2538095238095237</v>
      </c>
      <c r="G385" t="s">
        <v>20</v>
      </c>
      <c r="H385">
        <v>189</v>
      </c>
      <c r="I385" s="6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32"/>
        <v>43509.25</v>
      </c>
      <c r="O385" s="9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ref="F386:F449" si="36">E386/D386</f>
        <v>1.7200961538461539</v>
      </c>
      <c r="G386" t="s">
        <v>20</v>
      </c>
      <c r="H386">
        <v>4799</v>
      </c>
      <c r="I386" s="6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32"/>
        <v>42776.25</v>
      </c>
      <c r="O386" s="9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36"/>
        <v>1.4616709511568124</v>
      </c>
      <c r="G387" t="s">
        <v>20</v>
      </c>
      <c r="H387">
        <v>1137</v>
      </c>
      <c r="I387" s="6">
        <f t="shared" ref="I387:I450" si="37">+IF(H387=0, 0, 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38">(((L387/60)/60)/24)+DATE(1970,1,1)</f>
        <v>43553.208333333328</v>
      </c>
      <c r="O387" s="9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LEFT(R387,FIND("/",R387)-1)</f>
        <v>publishing</v>
      </c>
      <c r="T387" t="str">
        <f t="shared" ref="T387:T450" si="41">RIGHT(R387,LEN(R387)-FIND("/",R387))</f>
        <v>nonfiction</v>
      </c>
    </row>
    <row r="388" spans="1:20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0.76423616236162362</v>
      </c>
      <c r="G388" t="s">
        <v>14</v>
      </c>
      <c r="H388">
        <v>1068</v>
      </c>
      <c r="I388" s="6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38"/>
        <v>40355.208333333336</v>
      </c>
      <c r="O388" s="9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0.39261467889908258</v>
      </c>
      <c r="G389" t="s">
        <v>14</v>
      </c>
      <c r="H389">
        <v>424</v>
      </c>
      <c r="I389" s="6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38"/>
        <v>41072.208333333336</v>
      </c>
      <c r="O389" s="9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0.11270034843205574</v>
      </c>
      <c r="G390" t="s">
        <v>74</v>
      </c>
      <c r="H390">
        <v>145</v>
      </c>
      <c r="I390" s="6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38"/>
        <v>40912.25</v>
      </c>
      <c r="O390" s="9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1.2211084337349398</v>
      </c>
      <c r="G391" t="s">
        <v>20</v>
      </c>
      <c r="H391">
        <v>1152</v>
      </c>
      <c r="I391" s="6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38"/>
        <v>40479.208333333336</v>
      </c>
      <c r="O391" s="9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1.8654166666666667</v>
      </c>
      <c r="G392" t="s">
        <v>20</v>
      </c>
      <c r="H392">
        <v>50</v>
      </c>
      <c r="I392" s="6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38"/>
        <v>41530.208333333336</v>
      </c>
      <c r="O392" s="9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7.27317880794702E-2</v>
      </c>
      <c r="G393" t="s">
        <v>14</v>
      </c>
      <c r="H393">
        <v>151</v>
      </c>
      <c r="I393" s="6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38"/>
        <v>41653.25</v>
      </c>
      <c r="O393" s="9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0.65642371234207963</v>
      </c>
      <c r="G394" t="s">
        <v>14</v>
      </c>
      <c r="H394">
        <v>1608</v>
      </c>
      <c r="I394" s="6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38"/>
        <v>40549.25</v>
      </c>
      <c r="O394" s="9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2.2896178343949045</v>
      </c>
      <c r="G395" t="s">
        <v>20</v>
      </c>
      <c r="H395">
        <v>3059</v>
      </c>
      <c r="I395" s="6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38"/>
        <v>42933.208333333328</v>
      </c>
      <c r="O395" s="9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4.6937499999999996</v>
      </c>
      <c r="G396" t="s">
        <v>20</v>
      </c>
      <c r="H396">
        <v>34</v>
      </c>
      <c r="I396" s="6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38"/>
        <v>41484.208333333336</v>
      </c>
      <c r="O396" s="9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1.3011267605633803</v>
      </c>
      <c r="G397" t="s">
        <v>20</v>
      </c>
      <c r="H397">
        <v>220</v>
      </c>
      <c r="I397" s="6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38"/>
        <v>40885.25</v>
      </c>
      <c r="O397" s="9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1.6705422993492407</v>
      </c>
      <c r="G398" t="s">
        <v>20</v>
      </c>
      <c r="H398">
        <v>1604</v>
      </c>
      <c r="I398" s="6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38"/>
        <v>43378.208333333328</v>
      </c>
      <c r="O398" s="9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1.738641975308642</v>
      </c>
      <c r="G399" t="s">
        <v>20</v>
      </c>
      <c r="H399">
        <v>454</v>
      </c>
      <c r="I399" s="6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38"/>
        <v>41417.208333333336</v>
      </c>
      <c r="O399" s="9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7.1776470588235295</v>
      </c>
      <c r="G400" t="s">
        <v>20</v>
      </c>
      <c r="H400">
        <v>123</v>
      </c>
      <c r="I400" s="6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38"/>
        <v>43228.208333333328</v>
      </c>
      <c r="O400" s="9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0.63850976361767731</v>
      </c>
      <c r="G401" t="s">
        <v>14</v>
      </c>
      <c r="H401">
        <v>941</v>
      </c>
      <c r="I401" s="6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38"/>
        <v>40576.25</v>
      </c>
      <c r="O401" s="9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0.02</v>
      </c>
      <c r="G402" t="s">
        <v>14</v>
      </c>
      <c r="H402">
        <v>1</v>
      </c>
      <c r="I402" s="6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38"/>
        <v>41502.208333333336</v>
      </c>
      <c r="O402" s="9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15.302222222222222</v>
      </c>
      <c r="G403" t="s">
        <v>20</v>
      </c>
      <c r="H403">
        <v>299</v>
      </c>
      <c r="I403" s="6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38"/>
        <v>43765.208333333328</v>
      </c>
      <c r="O403" s="9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0.40356164383561643</v>
      </c>
      <c r="G404" t="s">
        <v>14</v>
      </c>
      <c r="H404">
        <v>40</v>
      </c>
      <c r="I404" s="6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38"/>
        <v>40914.25</v>
      </c>
      <c r="O404" s="9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0.86220633299284988</v>
      </c>
      <c r="G405" t="s">
        <v>14</v>
      </c>
      <c r="H405">
        <v>3015</v>
      </c>
      <c r="I405" s="6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38"/>
        <v>40310.208333333336</v>
      </c>
      <c r="O405" s="9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3.1558486707566464</v>
      </c>
      <c r="G406" t="s">
        <v>20</v>
      </c>
      <c r="H406">
        <v>2237</v>
      </c>
      <c r="I406" s="6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38"/>
        <v>43053.25</v>
      </c>
      <c r="O406" s="9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0.89618243243243245</v>
      </c>
      <c r="G407" t="s">
        <v>14</v>
      </c>
      <c r="H407">
        <v>435</v>
      </c>
      <c r="I407" s="6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38"/>
        <v>43255.208333333328</v>
      </c>
      <c r="O407" s="9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1.8214503816793892</v>
      </c>
      <c r="G408" t="s">
        <v>20</v>
      </c>
      <c r="H408">
        <v>645</v>
      </c>
      <c r="I408" s="6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38"/>
        <v>41304.25</v>
      </c>
      <c r="O408" s="9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3.5588235294117645</v>
      </c>
      <c r="G409" t="s">
        <v>20</v>
      </c>
      <c r="H409">
        <v>484</v>
      </c>
      <c r="I409" s="6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38"/>
        <v>43751.208333333328</v>
      </c>
      <c r="O409" s="9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1.3183695652173912</v>
      </c>
      <c r="G410" t="s">
        <v>20</v>
      </c>
      <c r="H410">
        <v>154</v>
      </c>
      <c r="I410" s="6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38"/>
        <v>42541.208333333328</v>
      </c>
      <c r="O410" s="9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0.46315634218289087</v>
      </c>
      <c r="G411" t="s">
        <v>14</v>
      </c>
      <c r="H411">
        <v>714</v>
      </c>
      <c r="I411" s="6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38"/>
        <v>42843.208333333328</v>
      </c>
      <c r="O411" s="9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0.36132726089785294</v>
      </c>
      <c r="G412" t="s">
        <v>47</v>
      </c>
      <c r="H412">
        <v>1111</v>
      </c>
      <c r="I412" s="6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38"/>
        <v>42122.208333333328</v>
      </c>
      <c r="O412" s="9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1.0462820512820512</v>
      </c>
      <c r="G413" t="s">
        <v>20</v>
      </c>
      <c r="H413">
        <v>82</v>
      </c>
      <c r="I413" s="6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38"/>
        <v>42884.208333333328</v>
      </c>
      <c r="O413" s="9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6.6885714285714286</v>
      </c>
      <c r="G414" t="s">
        <v>20</v>
      </c>
      <c r="H414">
        <v>134</v>
      </c>
      <c r="I414" s="6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38"/>
        <v>41642.25</v>
      </c>
      <c r="O414" s="9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0.62072823218997364</v>
      </c>
      <c r="G415" t="s">
        <v>47</v>
      </c>
      <c r="H415">
        <v>1089</v>
      </c>
      <c r="I415" s="6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38"/>
        <v>43431.25</v>
      </c>
      <c r="O415" s="9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0.84699787460148779</v>
      </c>
      <c r="G416" t="s">
        <v>14</v>
      </c>
      <c r="H416">
        <v>5497</v>
      </c>
      <c r="I416" s="6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38"/>
        <v>40288.208333333336</v>
      </c>
      <c r="O416" s="9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0.11059030837004405</v>
      </c>
      <c r="G417" t="s">
        <v>14</v>
      </c>
      <c r="H417">
        <v>418</v>
      </c>
      <c r="I417" s="6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38"/>
        <v>40921.25</v>
      </c>
      <c r="O417" s="9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0.43838781575037145</v>
      </c>
      <c r="G418" t="s">
        <v>14</v>
      </c>
      <c r="H418">
        <v>1439</v>
      </c>
      <c r="I418" s="6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38"/>
        <v>40560.25</v>
      </c>
      <c r="O418" s="9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0.55470588235294116</v>
      </c>
      <c r="G419" t="s">
        <v>14</v>
      </c>
      <c r="H419">
        <v>15</v>
      </c>
      <c r="I419" s="6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38"/>
        <v>43407.208333333328</v>
      </c>
      <c r="O419" s="9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0.57399511301160655</v>
      </c>
      <c r="G420" t="s">
        <v>14</v>
      </c>
      <c r="H420">
        <v>1999</v>
      </c>
      <c r="I420" s="6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38"/>
        <v>41035.208333333336</v>
      </c>
      <c r="O420" s="9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1.2343497363796134</v>
      </c>
      <c r="G421" t="s">
        <v>20</v>
      </c>
      <c r="H421">
        <v>5203</v>
      </c>
      <c r="I421" s="6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38"/>
        <v>40899.25</v>
      </c>
      <c r="O421" s="9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1.2846</v>
      </c>
      <c r="G422" t="s">
        <v>20</v>
      </c>
      <c r="H422">
        <v>94</v>
      </c>
      <c r="I422" s="6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38"/>
        <v>42911.208333333328</v>
      </c>
      <c r="O422" s="9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0.63989361702127656</v>
      </c>
      <c r="G423" t="s">
        <v>14</v>
      </c>
      <c r="H423">
        <v>118</v>
      </c>
      <c r="I423" s="6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38"/>
        <v>42915.208333333328</v>
      </c>
      <c r="O423" s="9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1.2729885057471264</v>
      </c>
      <c r="G424" t="s">
        <v>20</v>
      </c>
      <c r="H424">
        <v>205</v>
      </c>
      <c r="I424" s="6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38"/>
        <v>40285.208333333336</v>
      </c>
      <c r="O424" s="9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0.10638024357239513</v>
      </c>
      <c r="G425" t="s">
        <v>14</v>
      </c>
      <c r="H425">
        <v>162</v>
      </c>
      <c r="I425" s="6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38"/>
        <v>40808.208333333336</v>
      </c>
      <c r="O425" s="9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0.40470588235294119</v>
      </c>
      <c r="G426" t="s">
        <v>14</v>
      </c>
      <c r="H426">
        <v>83</v>
      </c>
      <c r="I426" s="6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38"/>
        <v>43208.208333333328</v>
      </c>
      <c r="O426" s="9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2.8766666666666665</v>
      </c>
      <c r="G427" t="s">
        <v>20</v>
      </c>
      <c r="H427">
        <v>92</v>
      </c>
      <c r="I427" s="6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38"/>
        <v>42213.208333333328</v>
      </c>
      <c r="O427" s="9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5.7294444444444448</v>
      </c>
      <c r="G428" t="s">
        <v>20</v>
      </c>
      <c r="H428">
        <v>219</v>
      </c>
      <c r="I428" s="6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38"/>
        <v>41332.25</v>
      </c>
      <c r="O428" s="9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1.1290429799426933</v>
      </c>
      <c r="G429" t="s">
        <v>20</v>
      </c>
      <c r="H429">
        <v>2526</v>
      </c>
      <c r="I429" s="6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38"/>
        <v>41895.208333333336</v>
      </c>
      <c r="O429" s="9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0.46387573964497042</v>
      </c>
      <c r="G430" t="s">
        <v>14</v>
      </c>
      <c r="H430">
        <v>747</v>
      </c>
      <c r="I430" s="6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38"/>
        <v>40585.25</v>
      </c>
      <c r="O430" s="9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0.90675916230366493</v>
      </c>
      <c r="G431" t="s">
        <v>74</v>
      </c>
      <c r="H431">
        <v>2138</v>
      </c>
      <c r="I431" s="6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38"/>
        <v>41680.25</v>
      </c>
      <c r="O431" s="9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0.67740740740740746</v>
      </c>
      <c r="G432" t="s">
        <v>14</v>
      </c>
      <c r="H432">
        <v>84</v>
      </c>
      <c r="I432" s="6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38"/>
        <v>43737.208333333328</v>
      </c>
      <c r="O432" s="9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1.9249019607843136</v>
      </c>
      <c r="G433" t="s">
        <v>20</v>
      </c>
      <c r="H433">
        <v>94</v>
      </c>
      <c r="I433" s="6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38"/>
        <v>43273.208333333328</v>
      </c>
      <c r="O433" s="9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0.82714285714285718</v>
      </c>
      <c r="G434" t="s">
        <v>14</v>
      </c>
      <c r="H434">
        <v>91</v>
      </c>
      <c r="I434" s="6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38"/>
        <v>41761.208333333336</v>
      </c>
      <c r="O434" s="9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0.54163920922570019</v>
      </c>
      <c r="G435" t="s">
        <v>14</v>
      </c>
      <c r="H435">
        <v>792</v>
      </c>
      <c r="I435" s="6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38"/>
        <v>41603.25</v>
      </c>
      <c r="O435" s="9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0.16722222222222222</v>
      </c>
      <c r="G436" t="s">
        <v>74</v>
      </c>
      <c r="H436">
        <v>10</v>
      </c>
      <c r="I436" s="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38"/>
        <v>42705.25</v>
      </c>
      <c r="O436" s="9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1.168766404199475</v>
      </c>
      <c r="G437" t="s">
        <v>20</v>
      </c>
      <c r="H437">
        <v>1713</v>
      </c>
      <c r="I437" s="6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38"/>
        <v>41988.25</v>
      </c>
      <c r="O437" s="9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10.521538461538462</v>
      </c>
      <c r="G438" t="s">
        <v>20</v>
      </c>
      <c r="H438">
        <v>249</v>
      </c>
      <c r="I438" s="6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38"/>
        <v>43575.208333333328</v>
      </c>
      <c r="O438" s="9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1.2307407407407407</v>
      </c>
      <c r="G439" t="s">
        <v>20</v>
      </c>
      <c r="H439">
        <v>192</v>
      </c>
      <c r="I439" s="6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38"/>
        <v>42260.208333333328</v>
      </c>
      <c r="O439" s="9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1.7863855421686747</v>
      </c>
      <c r="G440" t="s">
        <v>20</v>
      </c>
      <c r="H440">
        <v>247</v>
      </c>
      <c r="I440" s="6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38"/>
        <v>41337.25</v>
      </c>
      <c r="O440" s="9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3.5528169014084505</v>
      </c>
      <c r="G441" t="s">
        <v>20</v>
      </c>
      <c r="H441">
        <v>2293</v>
      </c>
      <c r="I441" s="6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38"/>
        <v>42680.208333333328</v>
      </c>
      <c r="O441" s="9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1.6190634146341463</v>
      </c>
      <c r="G442" t="s">
        <v>20</v>
      </c>
      <c r="H442">
        <v>3131</v>
      </c>
      <c r="I442" s="6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38"/>
        <v>42916.208333333328</v>
      </c>
      <c r="O442" s="9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0.24914285714285714</v>
      </c>
      <c r="G443" t="s">
        <v>14</v>
      </c>
      <c r="H443">
        <v>32</v>
      </c>
      <c r="I443" s="6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38"/>
        <v>41025.208333333336</v>
      </c>
      <c r="O443" s="9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1.9872222222222222</v>
      </c>
      <c r="G444" t="s">
        <v>20</v>
      </c>
      <c r="H444">
        <v>143</v>
      </c>
      <c r="I444" s="6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38"/>
        <v>42980.208333333328</v>
      </c>
      <c r="O444" s="9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0.34752688172043011</v>
      </c>
      <c r="G445" t="s">
        <v>74</v>
      </c>
      <c r="H445">
        <v>90</v>
      </c>
      <c r="I445" s="6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38"/>
        <v>40451.208333333336</v>
      </c>
      <c r="O445" s="9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1.7641935483870967</v>
      </c>
      <c r="G446" t="s">
        <v>20</v>
      </c>
      <c r="H446">
        <v>296</v>
      </c>
      <c r="I446" s="6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38"/>
        <v>40748.208333333336</v>
      </c>
      <c r="O446" s="9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5.1138095238095236</v>
      </c>
      <c r="G447" t="s">
        <v>20</v>
      </c>
      <c r="H447">
        <v>170</v>
      </c>
      <c r="I447" s="6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38"/>
        <v>40515.25</v>
      </c>
      <c r="O447" s="9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0.82044117647058823</v>
      </c>
      <c r="G448" t="s">
        <v>14</v>
      </c>
      <c r="H448">
        <v>186</v>
      </c>
      <c r="I448" s="6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38"/>
        <v>41261.25</v>
      </c>
      <c r="O448" s="9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0.24326030927835052</v>
      </c>
      <c r="G449" t="s">
        <v>74</v>
      </c>
      <c r="H449">
        <v>439</v>
      </c>
      <c r="I449" s="6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38"/>
        <v>43088.25</v>
      </c>
      <c r="O449" s="9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ref="F450:F513" si="42">E450/D450</f>
        <v>0.50482758620689661</v>
      </c>
      <c r="G450" t="s">
        <v>14</v>
      </c>
      <c r="H450">
        <v>605</v>
      </c>
      <c r="I450" s="6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38"/>
        <v>41378.208333333336</v>
      </c>
      <c r="O450" s="9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42"/>
        <v>9.67</v>
      </c>
      <c r="G451" t="s">
        <v>20</v>
      </c>
      <c r="H451">
        <v>86</v>
      </c>
      <c r="I451" s="6">
        <f t="shared" ref="I451:I514" si="43">+IF(H451=0, 0, 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44">(((L451/60)/60)/24)+DATE(1970,1,1)</f>
        <v>43530.25</v>
      </c>
      <c r="O451" s="9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LEFT(R451,FIND("/",R451)-1)</f>
        <v>games</v>
      </c>
      <c r="T451" t="str">
        <f t="shared" ref="T451:T514" si="47">RIGHT(R451,LEN(R451)-FIND("/",R451))</f>
        <v>video games</v>
      </c>
    </row>
    <row r="452" spans="1:20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0.04</v>
      </c>
      <c r="G452" t="s">
        <v>14</v>
      </c>
      <c r="H452">
        <v>1</v>
      </c>
      <c r="I452" s="6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44"/>
        <v>43394.208333333328</v>
      </c>
      <c r="O452" s="9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1.2284501347708894</v>
      </c>
      <c r="G453" t="s">
        <v>20</v>
      </c>
      <c r="H453">
        <v>6286</v>
      </c>
      <c r="I453" s="6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44"/>
        <v>42935.208333333328</v>
      </c>
      <c r="O453" s="9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0.63437500000000002</v>
      </c>
      <c r="G454" t="s">
        <v>14</v>
      </c>
      <c r="H454">
        <v>31</v>
      </c>
      <c r="I454" s="6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44"/>
        <v>40365.208333333336</v>
      </c>
      <c r="O454" s="9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0.56331688596491225</v>
      </c>
      <c r="G455" t="s">
        <v>14</v>
      </c>
      <c r="H455">
        <v>1181</v>
      </c>
      <c r="I455" s="6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44"/>
        <v>42705.25</v>
      </c>
      <c r="O455" s="9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0.44074999999999998</v>
      </c>
      <c r="G456" t="s">
        <v>14</v>
      </c>
      <c r="H456">
        <v>39</v>
      </c>
      <c r="I456" s="6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44"/>
        <v>41568.208333333336</v>
      </c>
      <c r="O456" s="9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1.1837253218884121</v>
      </c>
      <c r="G457" t="s">
        <v>20</v>
      </c>
      <c r="H457">
        <v>3727</v>
      </c>
      <c r="I457" s="6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44"/>
        <v>40809.208333333336</v>
      </c>
      <c r="O457" s="9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1.041243169398907</v>
      </c>
      <c r="G458" t="s">
        <v>20</v>
      </c>
      <c r="H458">
        <v>1605</v>
      </c>
      <c r="I458" s="6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44"/>
        <v>43141.25</v>
      </c>
      <c r="O458" s="9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0.26640000000000003</v>
      </c>
      <c r="G459" t="s">
        <v>14</v>
      </c>
      <c r="H459">
        <v>46</v>
      </c>
      <c r="I459" s="6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44"/>
        <v>42657.208333333328</v>
      </c>
      <c r="O459" s="9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3.5120118343195266</v>
      </c>
      <c r="G460" t="s">
        <v>20</v>
      </c>
      <c r="H460">
        <v>2120</v>
      </c>
      <c r="I460" s="6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44"/>
        <v>40265.208333333336</v>
      </c>
      <c r="O460" s="9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0.90063492063492068</v>
      </c>
      <c r="G461" t="s">
        <v>14</v>
      </c>
      <c r="H461">
        <v>105</v>
      </c>
      <c r="I461" s="6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44"/>
        <v>42001.25</v>
      </c>
      <c r="O461" s="9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1.7162500000000001</v>
      </c>
      <c r="G462" t="s">
        <v>20</v>
      </c>
      <c r="H462">
        <v>50</v>
      </c>
      <c r="I462" s="6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44"/>
        <v>40399.208333333336</v>
      </c>
      <c r="O462" s="9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1.4104655870445344</v>
      </c>
      <c r="G463" t="s">
        <v>20</v>
      </c>
      <c r="H463">
        <v>2080</v>
      </c>
      <c r="I463" s="6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44"/>
        <v>41757.208333333336</v>
      </c>
      <c r="O463" s="9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0.30579449152542371</v>
      </c>
      <c r="G464" t="s">
        <v>14</v>
      </c>
      <c r="H464">
        <v>535</v>
      </c>
      <c r="I464" s="6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44"/>
        <v>41304.25</v>
      </c>
      <c r="O464" s="9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1.0816455696202532</v>
      </c>
      <c r="G465" t="s">
        <v>20</v>
      </c>
      <c r="H465">
        <v>2105</v>
      </c>
      <c r="I465" s="6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44"/>
        <v>41639.25</v>
      </c>
      <c r="O465" s="9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1.3345505617977529</v>
      </c>
      <c r="G466" t="s">
        <v>20</v>
      </c>
      <c r="H466">
        <v>2436</v>
      </c>
      <c r="I466" s="6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44"/>
        <v>43142.25</v>
      </c>
      <c r="O466" s="9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1.8785106382978722</v>
      </c>
      <c r="G467" t="s">
        <v>20</v>
      </c>
      <c r="H467">
        <v>80</v>
      </c>
      <c r="I467" s="6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44"/>
        <v>43127.25</v>
      </c>
      <c r="O467" s="9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3.32</v>
      </c>
      <c r="G468" t="s">
        <v>20</v>
      </c>
      <c r="H468">
        <v>42</v>
      </c>
      <c r="I468" s="6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44"/>
        <v>41409.208333333336</v>
      </c>
      <c r="O468" s="9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5.7521428571428572</v>
      </c>
      <c r="G469" t="s">
        <v>20</v>
      </c>
      <c r="H469">
        <v>139</v>
      </c>
      <c r="I469" s="6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44"/>
        <v>42331.25</v>
      </c>
      <c r="O469" s="9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0.40500000000000003</v>
      </c>
      <c r="G470" t="s">
        <v>14</v>
      </c>
      <c r="H470">
        <v>16</v>
      </c>
      <c r="I470" s="6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44"/>
        <v>43569.208333333328</v>
      </c>
      <c r="O470" s="9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1.8442857142857143</v>
      </c>
      <c r="G471" t="s">
        <v>20</v>
      </c>
      <c r="H471">
        <v>159</v>
      </c>
      <c r="I471" s="6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44"/>
        <v>42142.208333333328</v>
      </c>
      <c r="O471" s="9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2.8580555555555556</v>
      </c>
      <c r="G472" t="s">
        <v>20</v>
      </c>
      <c r="H472">
        <v>381</v>
      </c>
      <c r="I472" s="6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44"/>
        <v>42716.25</v>
      </c>
      <c r="O472" s="9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3.19</v>
      </c>
      <c r="G473" t="s">
        <v>20</v>
      </c>
      <c r="H473">
        <v>194</v>
      </c>
      <c r="I473" s="6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44"/>
        <v>41031.208333333336</v>
      </c>
      <c r="O473" s="9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0.39234070221066319</v>
      </c>
      <c r="G474" t="s">
        <v>14</v>
      </c>
      <c r="H474">
        <v>575</v>
      </c>
      <c r="I474" s="6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44"/>
        <v>43535.208333333328</v>
      </c>
      <c r="O474" s="9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1.7814000000000001</v>
      </c>
      <c r="G475" t="s">
        <v>20</v>
      </c>
      <c r="H475">
        <v>106</v>
      </c>
      <c r="I475" s="6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44"/>
        <v>43277.208333333328</v>
      </c>
      <c r="O475" s="9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3.6515</v>
      </c>
      <c r="G476" t="s">
        <v>20</v>
      </c>
      <c r="H476">
        <v>142</v>
      </c>
      <c r="I476" s="6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44"/>
        <v>41989.25</v>
      </c>
      <c r="O476" s="9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1.1394594594594594</v>
      </c>
      <c r="G477" t="s">
        <v>20</v>
      </c>
      <c r="H477">
        <v>211</v>
      </c>
      <c r="I477" s="6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44"/>
        <v>41450.208333333336</v>
      </c>
      <c r="O477" s="9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0.29828720626631855</v>
      </c>
      <c r="G478" t="s">
        <v>14</v>
      </c>
      <c r="H478">
        <v>1120</v>
      </c>
      <c r="I478" s="6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44"/>
        <v>43322.208333333328</v>
      </c>
      <c r="O478" s="9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0.54270588235294115</v>
      </c>
      <c r="G479" t="s">
        <v>14</v>
      </c>
      <c r="H479">
        <v>113</v>
      </c>
      <c r="I479" s="6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44"/>
        <v>40720.208333333336</v>
      </c>
      <c r="O479" s="9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2.3634156976744185</v>
      </c>
      <c r="G480" t="s">
        <v>20</v>
      </c>
      <c r="H480">
        <v>2756</v>
      </c>
      <c r="I480" s="6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44"/>
        <v>42072.208333333328</v>
      </c>
      <c r="O480" s="9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5.1291666666666664</v>
      </c>
      <c r="G481" t="s">
        <v>20</v>
      </c>
      <c r="H481">
        <v>173</v>
      </c>
      <c r="I481" s="6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44"/>
        <v>42945.208333333328</v>
      </c>
      <c r="O481" s="9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1.0065116279069768</v>
      </c>
      <c r="G482" t="s">
        <v>20</v>
      </c>
      <c r="H482">
        <v>87</v>
      </c>
      <c r="I482" s="6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44"/>
        <v>40248.25</v>
      </c>
      <c r="O482" s="9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0.81348423194303154</v>
      </c>
      <c r="G483" t="s">
        <v>14</v>
      </c>
      <c r="H483">
        <v>1538</v>
      </c>
      <c r="I483" s="6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44"/>
        <v>41913.208333333336</v>
      </c>
      <c r="O483" s="9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0.16404761904761905</v>
      </c>
      <c r="G484" t="s">
        <v>14</v>
      </c>
      <c r="H484">
        <v>9</v>
      </c>
      <c r="I484" s="6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44"/>
        <v>40963.25</v>
      </c>
      <c r="O484" s="9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0.52774617067833696</v>
      </c>
      <c r="G485" t="s">
        <v>14</v>
      </c>
      <c r="H485">
        <v>554</v>
      </c>
      <c r="I485" s="6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44"/>
        <v>43811.25</v>
      </c>
      <c r="O485" s="9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2.6020608108108108</v>
      </c>
      <c r="G486" t="s">
        <v>20</v>
      </c>
      <c r="H486">
        <v>1572</v>
      </c>
      <c r="I486" s="6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44"/>
        <v>41855.208333333336</v>
      </c>
      <c r="O486" s="9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0.30732891832229581</v>
      </c>
      <c r="G487" t="s">
        <v>14</v>
      </c>
      <c r="H487">
        <v>648</v>
      </c>
      <c r="I487" s="6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44"/>
        <v>43626.208333333328</v>
      </c>
      <c r="O487" s="9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0.13500000000000001</v>
      </c>
      <c r="G488" t="s">
        <v>14</v>
      </c>
      <c r="H488">
        <v>21</v>
      </c>
      <c r="I488" s="6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44"/>
        <v>43168.25</v>
      </c>
      <c r="O488" s="9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1.7862556663644606</v>
      </c>
      <c r="G489" t="s">
        <v>20</v>
      </c>
      <c r="H489">
        <v>2346</v>
      </c>
      <c r="I489" s="6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44"/>
        <v>42845.208333333328</v>
      </c>
      <c r="O489" s="9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2.2005660377358489</v>
      </c>
      <c r="G490" t="s">
        <v>20</v>
      </c>
      <c r="H490">
        <v>115</v>
      </c>
      <c r="I490" s="6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44"/>
        <v>42403.25</v>
      </c>
      <c r="O490" s="9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1.015108695652174</v>
      </c>
      <c r="G491" t="s">
        <v>20</v>
      </c>
      <c r="H491">
        <v>85</v>
      </c>
      <c r="I491" s="6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44"/>
        <v>40406.208333333336</v>
      </c>
      <c r="O491" s="9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1.915</v>
      </c>
      <c r="G492" t="s">
        <v>20</v>
      </c>
      <c r="H492">
        <v>144</v>
      </c>
      <c r="I492" s="6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44"/>
        <v>43786.25</v>
      </c>
      <c r="O492" s="9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3.0534683098591549</v>
      </c>
      <c r="G493" t="s">
        <v>20</v>
      </c>
      <c r="H493">
        <v>2443</v>
      </c>
      <c r="I493" s="6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44"/>
        <v>41456.208333333336</v>
      </c>
      <c r="O493" s="9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0.23995287958115183</v>
      </c>
      <c r="G494" t="s">
        <v>74</v>
      </c>
      <c r="H494">
        <v>595</v>
      </c>
      <c r="I494" s="6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44"/>
        <v>40336.208333333336</v>
      </c>
      <c r="O494" s="9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7.2377777777777776</v>
      </c>
      <c r="G495" t="s">
        <v>20</v>
      </c>
      <c r="H495">
        <v>64</v>
      </c>
      <c r="I495" s="6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44"/>
        <v>43645.208333333328</v>
      </c>
      <c r="O495" s="9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5.4736000000000002</v>
      </c>
      <c r="G496" t="s">
        <v>20</v>
      </c>
      <c r="H496">
        <v>268</v>
      </c>
      <c r="I496" s="6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44"/>
        <v>40990.208333333336</v>
      </c>
      <c r="O496" s="9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4.1449999999999996</v>
      </c>
      <c r="G497" t="s">
        <v>20</v>
      </c>
      <c r="H497">
        <v>195</v>
      </c>
      <c r="I497" s="6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44"/>
        <v>41800.208333333336</v>
      </c>
      <c r="O497" s="9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9.0696409140369975E-3</v>
      </c>
      <c r="G498" t="s">
        <v>14</v>
      </c>
      <c r="H498">
        <v>54</v>
      </c>
      <c r="I498" s="6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44"/>
        <v>42876.208333333328</v>
      </c>
      <c r="O498" s="9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0.34173469387755101</v>
      </c>
      <c r="G499" t="s">
        <v>14</v>
      </c>
      <c r="H499">
        <v>120</v>
      </c>
      <c r="I499" s="6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44"/>
        <v>42724.25</v>
      </c>
      <c r="O499" s="9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0.239488107549121</v>
      </c>
      <c r="G500" t="s">
        <v>14</v>
      </c>
      <c r="H500">
        <v>579</v>
      </c>
      <c r="I500" s="6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44"/>
        <v>42005.25</v>
      </c>
      <c r="O500" s="9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0.48072649572649573</v>
      </c>
      <c r="G501" t="s">
        <v>14</v>
      </c>
      <c r="H501">
        <v>2072</v>
      </c>
      <c r="I501" s="6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44"/>
        <v>42444.208333333328</v>
      </c>
      <c r="O501" s="9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6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44"/>
        <v>41395.208333333336</v>
      </c>
      <c r="O502" s="9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0.70145182291666663</v>
      </c>
      <c r="G503" t="s">
        <v>14</v>
      </c>
      <c r="H503">
        <v>1796</v>
      </c>
      <c r="I503" s="6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44"/>
        <v>41345.208333333336</v>
      </c>
      <c r="O503" s="9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5.2992307692307694</v>
      </c>
      <c r="G504" t="s">
        <v>20</v>
      </c>
      <c r="H504">
        <v>186</v>
      </c>
      <c r="I504" s="6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44"/>
        <v>41117.208333333336</v>
      </c>
      <c r="O504" s="9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1.8032549019607844</v>
      </c>
      <c r="G505" t="s">
        <v>20</v>
      </c>
      <c r="H505">
        <v>460</v>
      </c>
      <c r="I505" s="6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44"/>
        <v>42186.208333333328</v>
      </c>
      <c r="O505" s="9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0.92320000000000002</v>
      </c>
      <c r="G506" t="s">
        <v>14</v>
      </c>
      <c r="H506">
        <v>62</v>
      </c>
      <c r="I506" s="6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44"/>
        <v>42142.208333333328</v>
      </c>
      <c r="O506" s="9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0.13901001112347053</v>
      </c>
      <c r="G507" t="s">
        <v>14</v>
      </c>
      <c r="H507">
        <v>347</v>
      </c>
      <c r="I507" s="6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44"/>
        <v>41341.25</v>
      </c>
      <c r="O507" s="9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9.2707777777777771</v>
      </c>
      <c r="G508" t="s">
        <v>20</v>
      </c>
      <c r="H508">
        <v>2528</v>
      </c>
      <c r="I508" s="6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44"/>
        <v>43062.25</v>
      </c>
      <c r="O508" s="9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0.39857142857142858</v>
      </c>
      <c r="G509" t="s">
        <v>14</v>
      </c>
      <c r="H509">
        <v>19</v>
      </c>
      <c r="I509" s="6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44"/>
        <v>41373.208333333336</v>
      </c>
      <c r="O509" s="9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1.1222929936305732</v>
      </c>
      <c r="G510" t="s">
        <v>20</v>
      </c>
      <c r="H510">
        <v>3657</v>
      </c>
      <c r="I510" s="6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44"/>
        <v>43310.208333333328</v>
      </c>
      <c r="O510" s="9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0.70925816023738875</v>
      </c>
      <c r="G511" t="s">
        <v>14</v>
      </c>
      <c r="H511">
        <v>1258</v>
      </c>
      <c r="I511" s="6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44"/>
        <v>41034.208333333336</v>
      </c>
      <c r="O511" s="9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1.1908974358974358</v>
      </c>
      <c r="G512" t="s">
        <v>20</v>
      </c>
      <c r="H512">
        <v>131</v>
      </c>
      <c r="I512" s="6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44"/>
        <v>43251.208333333328</v>
      </c>
      <c r="O512" s="9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0.24017591339648173</v>
      </c>
      <c r="G513" t="s">
        <v>14</v>
      </c>
      <c r="H513">
        <v>362</v>
      </c>
      <c r="I513" s="6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44"/>
        <v>43671.208333333328</v>
      </c>
      <c r="O513" s="9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ref="F514:F577" si="48">E514/D514</f>
        <v>1.3931868131868133</v>
      </c>
      <c r="G514" t="s">
        <v>20</v>
      </c>
      <c r="H514">
        <v>239</v>
      </c>
      <c r="I514" s="6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44"/>
        <v>41825.208333333336</v>
      </c>
      <c r="O514" s="9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48"/>
        <v>0.39277108433734942</v>
      </c>
      <c r="G515" t="s">
        <v>74</v>
      </c>
      <c r="H515">
        <v>35</v>
      </c>
      <c r="I515" s="6">
        <f t="shared" ref="I515:I578" si="49">+IF(H515=0, 0, 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50">(((L515/60)/60)/24)+DATE(1970,1,1)</f>
        <v>40430.208333333336</v>
      </c>
      <c r="O515" s="9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LEFT(R515,FIND("/",R515)-1)</f>
        <v>film &amp; video</v>
      </c>
      <c r="T515" t="str">
        <f t="shared" ref="T515:T578" si="53">RIGHT(R515,LEN(R515)-FIND("/",R515))</f>
        <v>television</v>
      </c>
    </row>
    <row r="516" spans="1:20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0.22439077144917088</v>
      </c>
      <c r="G516" t="s">
        <v>74</v>
      </c>
      <c r="H516">
        <v>528</v>
      </c>
      <c r="I516" s="6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50"/>
        <v>41614.25</v>
      </c>
      <c r="O516" s="9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0.55779069767441858</v>
      </c>
      <c r="G517" t="s">
        <v>14</v>
      </c>
      <c r="H517">
        <v>133</v>
      </c>
      <c r="I517" s="6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50"/>
        <v>40900.25</v>
      </c>
      <c r="O517" s="9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0.42523125996810207</v>
      </c>
      <c r="G518" t="s">
        <v>14</v>
      </c>
      <c r="H518">
        <v>846</v>
      </c>
      <c r="I518" s="6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50"/>
        <v>40396.208333333336</v>
      </c>
      <c r="O518" s="9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1.1200000000000001</v>
      </c>
      <c r="G519" t="s">
        <v>20</v>
      </c>
      <c r="H519">
        <v>78</v>
      </c>
      <c r="I519" s="6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50"/>
        <v>42860.208333333328</v>
      </c>
      <c r="O519" s="9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7.0681818181818179E-2</v>
      </c>
      <c r="G520" t="s">
        <v>14</v>
      </c>
      <c r="H520">
        <v>10</v>
      </c>
      <c r="I520" s="6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50"/>
        <v>43154.25</v>
      </c>
      <c r="O520" s="9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1.0174563871693867</v>
      </c>
      <c r="G521" t="s">
        <v>20</v>
      </c>
      <c r="H521">
        <v>1773</v>
      </c>
      <c r="I521" s="6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50"/>
        <v>42012.25</v>
      </c>
      <c r="O521" s="9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4.2575000000000003</v>
      </c>
      <c r="G522" t="s">
        <v>20</v>
      </c>
      <c r="H522">
        <v>32</v>
      </c>
      <c r="I522" s="6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50"/>
        <v>43574.208333333328</v>
      </c>
      <c r="O522" s="9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1.4553947368421052</v>
      </c>
      <c r="G523" t="s">
        <v>20</v>
      </c>
      <c r="H523">
        <v>369</v>
      </c>
      <c r="I523" s="6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50"/>
        <v>42605.208333333328</v>
      </c>
      <c r="O523" s="9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0.32453465346534655</v>
      </c>
      <c r="G524" t="s">
        <v>14</v>
      </c>
      <c r="H524">
        <v>191</v>
      </c>
      <c r="I524" s="6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50"/>
        <v>41093.208333333336</v>
      </c>
      <c r="O524" s="9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7.003333333333333</v>
      </c>
      <c r="G525" t="s">
        <v>20</v>
      </c>
      <c r="H525">
        <v>89</v>
      </c>
      <c r="I525" s="6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50"/>
        <v>40241.25</v>
      </c>
      <c r="O525" s="9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0.83904860392967939</v>
      </c>
      <c r="G526" t="s">
        <v>14</v>
      </c>
      <c r="H526">
        <v>1979</v>
      </c>
      <c r="I526" s="6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50"/>
        <v>40294.208333333336</v>
      </c>
      <c r="O526" s="9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0.84190476190476193</v>
      </c>
      <c r="G527" t="s">
        <v>14</v>
      </c>
      <c r="H527">
        <v>63</v>
      </c>
      <c r="I527" s="6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50"/>
        <v>40505.25</v>
      </c>
      <c r="O527" s="9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1.5595180722891566</v>
      </c>
      <c r="G528" t="s">
        <v>20</v>
      </c>
      <c r="H528">
        <v>147</v>
      </c>
      <c r="I528" s="6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50"/>
        <v>42364.25</v>
      </c>
      <c r="O528" s="9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0.99619450317124736</v>
      </c>
      <c r="G529" t="s">
        <v>14</v>
      </c>
      <c r="H529">
        <v>6080</v>
      </c>
      <c r="I529" s="6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50"/>
        <v>42405.25</v>
      </c>
      <c r="O529" s="9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0.80300000000000005</v>
      </c>
      <c r="G530" t="s">
        <v>14</v>
      </c>
      <c r="H530">
        <v>80</v>
      </c>
      <c r="I530" s="6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50"/>
        <v>41601.25</v>
      </c>
      <c r="O530" s="9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0.11254901960784314</v>
      </c>
      <c r="G531" t="s">
        <v>14</v>
      </c>
      <c r="H531">
        <v>9</v>
      </c>
      <c r="I531" s="6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50"/>
        <v>41769.208333333336</v>
      </c>
      <c r="O531" s="9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0.91740952380952379</v>
      </c>
      <c r="G532" t="s">
        <v>14</v>
      </c>
      <c r="H532">
        <v>1784</v>
      </c>
      <c r="I532" s="6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50"/>
        <v>40421.208333333336</v>
      </c>
      <c r="O532" s="9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0.95521156936261387</v>
      </c>
      <c r="G533" t="s">
        <v>47</v>
      </c>
      <c r="H533">
        <v>3640</v>
      </c>
      <c r="I533" s="6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50"/>
        <v>41589.25</v>
      </c>
      <c r="O533" s="9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5.0287499999999996</v>
      </c>
      <c r="G534" t="s">
        <v>20</v>
      </c>
      <c r="H534">
        <v>126</v>
      </c>
      <c r="I534" s="6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50"/>
        <v>43125.25</v>
      </c>
      <c r="O534" s="9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1.5924394463667819</v>
      </c>
      <c r="G535" t="s">
        <v>20</v>
      </c>
      <c r="H535">
        <v>2218</v>
      </c>
      <c r="I535" s="6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50"/>
        <v>41479.208333333336</v>
      </c>
      <c r="O535" s="9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0.15022446689113356</v>
      </c>
      <c r="G536" t="s">
        <v>14</v>
      </c>
      <c r="H536">
        <v>243</v>
      </c>
      <c r="I536" s="6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50"/>
        <v>43329.208333333328</v>
      </c>
      <c r="O536" s="9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4.820384615384615</v>
      </c>
      <c r="G537" t="s">
        <v>20</v>
      </c>
      <c r="H537">
        <v>202</v>
      </c>
      <c r="I537" s="6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50"/>
        <v>43259.208333333328</v>
      </c>
      <c r="O537" s="9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1.4996938775510205</v>
      </c>
      <c r="G538" t="s">
        <v>20</v>
      </c>
      <c r="H538">
        <v>140</v>
      </c>
      <c r="I538" s="6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50"/>
        <v>40414.208333333336</v>
      </c>
      <c r="O538" s="9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1.1722156398104266</v>
      </c>
      <c r="G539" t="s">
        <v>20</v>
      </c>
      <c r="H539">
        <v>1052</v>
      </c>
      <c r="I539" s="6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50"/>
        <v>43342.208333333328</v>
      </c>
      <c r="O539" s="9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0.37695968274950431</v>
      </c>
      <c r="G540" t="s">
        <v>14</v>
      </c>
      <c r="H540">
        <v>1296</v>
      </c>
      <c r="I540" s="6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50"/>
        <v>41539.208333333336</v>
      </c>
      <c r="O540" s="9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0.72653061224489801</v>
      </c>
      <c r="G541" t="s">
        <v>14</v>
      </c>
      <c r="H541">
        <v>77</v>
      </c>
      <c r="I541" s="6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50"/>
        <v>43647.208333333328</v>
      </c>
      <c r="O541" s="9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2.6598113207547169</v>
      </c>
      <c r="G542" t="s">
        <v>20</v>
      </c>
      <c r="H542">
        <v>247</v>
      </c>
      <c r="I542" s="6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50"/>
        <v>43225.208333333328</v>
      </c>
      <c r="O542" s="9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0.24205617977528091</v>
      </c>
      <c r="G543" t="s">
        <v>14</v>
      </c>
      <c r="H543">
        <v>395</v>
      </c>
      <c r="I543" s="6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50"/>
        <v>42165.208333333328</v>
      </c>
      <c r="O543" s="9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2.5064935064935064E-2</v>
      </c>
      <c r="G544" t="s">
        <v>14</v>
      </c>
      <c r="H544">
        <v>49</v>
      </c>
      <c r="I544" s="6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50"/>
        <v>42391.25</v>
      </c>
      <c r="O544" s="9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0.1632979976442874</v>
      </c>
      <c r="G545" t="s">
        <v>14</v>
      </c>
      <c r="H545">
        <v>180</v>
      </c>
      <c r="I545" s="6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50"/>
        <v>41528.208333333336</v>
      </c>
      <c r="O545" s="9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2.7650000000000001</v>
      </c>
      <c r="G546" t="s">
        <v>20</v>
      </c>
      <c r="H546">
        <v>84</v>
      </c>
      <c r="I546" s="6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50"/>
        <v>42377.25</v>
      </c>
      <c r="O546" s="9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0.88803571428571426</v>
      </c>
      <c r="G547" t="s">
        <v>14</v>
      </c>
      <c r="H547">
        <v>2690</v>
      </c>
      <c r="I547" s="6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50"/>
        <v>43824.25</v>
      </c>
      <c r="O547" s="9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1.6357142857142857</v>
      </c>
      <c r="G548" t="s">
        <v>20</v>
      </c>
      <c r="H548">
        <v>88</v>
      </c>
      <c r="I548" s="6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50"/>
        <v>43360.208333333328</v>
      </c>
      <c r="O548" s="9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9.69</v>
      </c>
      <c r="G549" t="s">
        <v>20</v>
      </c>
      <c r="H549">
        <v>156</v>
      </c>
      <c r="I549" s="6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50"/>
        <v>42029.25</v>
      </c>
      <c r="O549" s="9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2.7091376701966716</v>
      </c>
      <c r="G550" t="s">
        <v>20</v>
      </c>
      <c r="H550">
        <v>2985</v>
      </c>
      <c r="I550" s="6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50"/>
        <v>42461.208333333328</v>
      </c>
      <c r="O550" s="9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2.8421355932203389</v>
      </c>
      <c r="G551" t="s">
        <v>20</v>
      </c>
      <c r="H551">
        <v>762</v>
      </c>
      <c r="I551" s="6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50"/>
        <v>41422.208333333336</v>
      </c>
      <c r="O551" s="9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0.04</v>
      </c>
      <c r="G552" t="s">
        <v>74</v>
      </c>
      <c r="H552">
        <v>1</v>
      </c>
      <c r="I552" s="6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50"/>
        <v>40968.25</v>
      </c>
      <c r="O552" s="9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0.58632981676846196</v>
      </c>
      <c r="G553" t="s">
        <v>14</v>
      </c>
      <c r="H553">
        <v>2779</v>
      </c>
      <c r="I553" s="6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50"/>
        <v>41993.25</v>
      </c>
      <c r="O553" s="9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0.98511111111111116</v>
      </c>
      <c r="G554" t="s">
        <v>14</v>
      </c>
      <c r="H554">
        <v>92</v>
      </c>
      <c r="I554" s="6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50"/>
        <v>42700.25</v>
      </c>
      <c r="O554" s="9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0.43975381008206332</v>
      </c>
      <c r="G555" t="s">
        <v>14</v>
      </c>
      <c r="H555">
        <v>1028</v>
      </c>
      <c r="I555" s="6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50"/>
        <v>40545.25</v>
      </c>
      <c r="O555" s="9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1.5166315789473683</v>
      </c>
      <c r="G556" t="s">
        <v>20</v>
      </c>
      <c r="H556">
        <v>554</v>
      </c>
      <c r="I556" s="6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50"/>
        <v>42723.25</v>
      </c>
      <c r="O556" s="9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2.2363492063492063</v>
      </c>
      <c r="G557" t="s">
        <v>20</v>
      </c>
      <c r="H557">
        <v>135</v>
      </c>
      <c r="I557" s="6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50"/>
        <v>41731.208333333336</v>
      </c>
      <c r="O557" s="9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2.3975</v>
      </c>
      <c r="G558" t="s">
        <v>20</v>
      </c>
      <c r="H558">
        <v>122</v>
      </c>
      <c r="I558" s="6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50"/>
        <v>40792.208333333336</v>
      </c>
      <c r="O558" s="9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1.9933333333333334</v>
      </c>
      <c r="G559" t="s">
        <v>20</v>
      </c>
      <c r="H559">
        <v>221</v>
      </c>
      <c r="I559" s="6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50"/>
        <v>42279.208333333328</v>
      </c>
      <c r="O559" s="9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1.373448275862069</v>
      </c>
      <c r="G560" t="s">
        <v>20</v>
      </c>
      <c r="H560">
        <v>126</v>
      </c>
      <c r="I560" s="6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50"/>
        <v>42424.25</v>
      </c>
      <c r="O560" s="9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1.009696106362773</v>
      </c>
      <c r="G561" t="s">
        <v>20</v>
      </c>
      <c r="H561">
        <v>1022</v>
      </c>
      <c r="I561" s="6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50"/>
        <v>42584.208333333328</v>
      </c>
      <c r="O561" s="9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7.9416000000000002</v>
      </c>
      <c r="G562" t="s">
        <v>20</v>
      </c>
      <c r="H562">
        <v>3177</v>
      </c>
      <c r="I562" s="6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50"/>
        <v>40865.25</v>
      </c>
      <c r="O562" s="9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3.6970000000000001</v>
      </c>
      <c r="G563" t="s">
        <v>20</v>
      </c>
      <c r="H563">
        <v>198</v>
      </c>
      <c r="I563" s="6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50"/>
        <v>40833.208333333336</v>
      </c>
      <c r="O563" s="9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0.12818181818181817</v>
      </c>
      <c r="G564" t="s">
        <v>14</v>
      </c>
      <c r="H564">
        <v>26</v>
      </c>
      <c r="I564" s="6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50"/>
        <v>43536.208333333328</v>
      </c>
      <c r="O564" s="9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1.3802702702702703</v>
      </c>
      <c r="G565" t="s">
        <v>20</v>
      </c>
      <c r="H565">
        <v>85</v>
      </c>
      <c r="I565" s="6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50"/>
        <v>43417.25</v>
      </c>
      <c r="O565" s="9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0.83813278008298753</v>
      </c>
      <c r="G566" t="s">
        <v>14</v>
      </c>
      <c r="H566">
        <v>1790</v>
      </c>
      <c r="I566" s="6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50"/>
        <v>42078.208333333328</v>
      </c>
      <c r="O566" s="9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2.0460063224446787</v>
      </c>
      <c r="G567" t="s">
        <v>20</v>
      </c>
      <c r="H567">
        <v>3596</v>
      </c>
      <c r="I567" s="6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50"/>
        <v>40862.25</v>
      </c>
      <c r="O567" s="9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0.44344086021505374</v>
      </c>
      <c r="G568" t="s">
        <v>14</v>
      </c>
      <c r="H568">
        <v>37</v>
      </c>
      <c r="I568" s="6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50"/>
        <v>42424.25</v>
      </c>
      <c r="O568" s="9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2.1860294117647059</v>
      </c>
      <c r="G569" t="s">
        <v>20</v>
      </c>
      <c r="H569">
        <v>244</v>
      </c>
      <c r="I569" s="6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50"/>
        <v>41830.208333333336</v>
      </c>
      <c r="O569" s="9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1.8603314917127072</v>
      </c>
      <c r="G570" t="s">
        <v>20</v>
      </c>
      <c r="H570">
        <v>5180</v>
      </c>
      <c r="I570" s="6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50"/>
        <v>40374.208333333336</v>
      </c>
      <c r="O570" s="9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2.3733830845771142</v>
      </c>
      <c r="G571" t="s">
        <v>20</v>
      </c>
      <c r="H571">
        <v>589</v>
      </c>
      <c r="I571" s="6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50"/>
        <v>40554.25</v>
      </c>
      <c r="O571" s="9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3.0565384615384614</v>
      </c>
      <c r="G572" t="s">
        <v>20</v>
      </c>
      <c r="H572">
        <v>2725</v>
      </c>
      <c r="I572" s="6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50"/>
        <v>41993.25</v>
      </c>
      <c r="O572" s="9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0.94142857142857139</v>
      </c>
      <c r="G573" t="s">
        <v>14</v>
      </c>
      <c r="H573">
        <v>35</v>
      </c>
      <c r="I573" s="6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50"/>
        <v>42174.208333333328</v>
      </c>
      <c r="O573" s="9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0.54400000000000004</v>
      </c>
      <c r="G574" t="s">
        <v>74</v>
      </c>
      <c r="H574">
        <v>94</v>
      </c>
      <c r="I574" s="6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50"/>
        <v>42275.208333333328</v>
      </c>
      <c r="O574" s="9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1.1188059701492536</v>
      </c>
      <c r="G575" t="s">
        <v>20</v>
      </c>
      <c r="H575">
        <v>300</v>
      </c>
      <c r="I575" s="6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50"/>
        <v>41761.208333333336</v>
      </c>
      <c r="O575" s="9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3.6914814814814814</v>
      </c>
      <c r="G576" t="s">
        <v>20</v>
      </c>
      <c r="H576">
        <v>144</v>
      </c>
      <c r="I576" s="6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50"/>
        <v>43806.25</v>
      </c>
      <c r="O576" s="9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0.62930372148859548</v>
      </c>
      <c r="G577" t="s">
        <v>14</v>
      </c>
      <c r="H577">
        <v>558</v>
      </c>
      <c r="I577" s="6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50"/>
        <v>41779.208333333336</v>
      </c>
      <c r="O577" s="9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ref="F578:F641" si="54">E578/D578</f>
        <v>0.6492783505154639</v>
      </c>
      <c r="G578" t="s">
        <v>14</v>
      </c>
      <c r="H578">
        <v>64</v>
      </c>
      <c r="I578" s="6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50"/>
        <v>43040.208333333328</v>
      </c>
      <c r="O578" s="9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54"/>
        <v>0.18853658536585366</v>
      </c>
      <c r="G579" t="s">
        <v>74</v>
      </c>
      <c r="H579">
        <v>37</v>
      </c>
      <c r="I579" s="6">
        <f t="shared" ref="I579:I642" si="55">+IF(H579=0, 0, 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56">(((L579/60)/60)/24)+DATE(1970,1,1)</f>
        <v>40613.25</v>
      </c>
      <c r="O579" s="9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LEFT(R579,FIND("/",R579)-1)</f>
        <v>music</v>
      </c>
      <c r="T579" t="str">
        <f t="shared" ref="T579:T642" si="59">RIGHT(R579,LEN(R579)-FIND("/",R579))</f>
        <v>jazz</v>
      </c>
    </row>
    <row r="580" spans="1:20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0.1675440414507772</v>
      </c>
      <c r="G580" t="s">
        <v>14</v>
      </c>
      <c r="H580">
        <v>245</v>
      </c>
      <c r="I580" s="6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56"/>
        <v>40878.25</v>
      </c>
      <c r="O580" s="9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1.0111290322580646</v>
      </c>
      <c r="G581" t="s">
        <v>20</v>
      </c>
      <c r="H581">
        <v>87</v>
      </c>
      <c r="I581" s="6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56"/>
        <v>40762.208333333336</v>
      </c>
      <c r="O581" s="9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3.4150228310502282</v>
      </c>
      <c r="G582" t="s">
        <v>20</v>
      </c>
      <c r="H582">
        <v>3116</v>
      </c>
      <c r="I582" s="6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56"/>
        <v>41696.25</v>
      </c>
      <c r="O582" s="9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0.64016666666666666</v>
      </c>
      <c r="G583" t="s">
        <v>14</v>
      </c>
      <c r="H583">
        <v>71</v>
      </c>
      <c r="I583" s="6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56"/>
        <v>40662.208333333336</v>
      </c>
      <c r="O583" s="9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0.5208045977011494</v>
      </c>
      <c r="G584" t="s">
        <v>14</v>
      </c>
      <c r="H584">
        <v>42</v>
      </c>
      <c r="I584" s="6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56"/>
        <v>42165.208333333328</v>
      </c>
      <c r="O584" s="9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3.2240211640211642</v>
      </c>
      <c r="G585" t="s">
        <v>20</v>
      </c>
      <c r="H585">
        <v>909</v>
      </c>
      <c r="I585" s="6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56"/>
        <v>40959.25</v>
      </c>
      <c r="O585" s="9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1.1950810185185186</v>
      </c>
      <c r="G586" t="s">
        <v>20</v>
      </c>
      <c r="H586">
        <v>1613</v>
      </c>
      <c r="I586" s="6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56"/>
        <v>41024.208333333336</v>
      </c>
      <c r="O586" s="9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1.4679775280898877</v>
      </c>
      <c r="G587" t="s">
        <v>20</v>
      </c>
      <c r="H587">
        <v>136</v>
      </c>
      <c r="I587" s="6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56"/>
        <v>40255.208333333336</v>
      </c>
      <c r="O587" s="9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9.5057142857142853</v>
      </c>
      <c r="G588" t="s">
        <v>20</v>
      </c>
      <c r="H588">
        <v>130</v>
      </c>
      <c r="I588" s="6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56"/>
        <v>40499.25</v>
      </c>
      <c r="O588" s="9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0.72893617021276591</v>
      </c>
      <c r="G589" t="s">
        <v>14</v>
      </c>
      <c r="H589">
        <v>156</v>
      </c>
      <c r="I589" s="6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56"/>
        <v>43484.25</v>
      </c>
      <c r="O589" s="9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0.7900824873096447</v>
      </c>
      <c r="G590" t="s">
        <v>14</v>
      </c>
      <c r="H590">
        <v>1368</v>
      </c>
      <c r="I590" s="6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56"/>
        <v>40262.208333333336</v>
      </c>
      <c r="O590" s="9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0.64721518987341775</v>
      </c>
      <c r="G591" t="s">
        <v>14</v>
      </c>
      <c r="H591">
        <v>102</v>
      </c>
      <c r="I591" s="6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56"/>
        <v>42190.208333333328</v>
      </c>
      <c r="O591" s="9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0.82028169014084507</v>
      </c>
      <c r="G592" t="s">
        <v>14</v>
      </c>
      <c r="H592">
        <v>86</v>
      </c>
      <c r="I592" s="6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56"/>
        <v>41994.25</v>
      </c>
      <c r="O592" s="9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10.376666666666667</v>
      </c>
      <c r="G593" t="s">
        <v>20</v>
      </c>
      <c r="H593">
        <v>102</v>
      </c>
      <c r="I593" s="6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56"/>
        <v>40373.208333333336</v>
      </c>
      <c r="O593" s="9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0.12910076530612244</v>
      </c>
      <c r="G594" t="s">
        <v>14</v>
      </c>
      <c r="H594">
        <v>253</v>
      </c>
      <c r="I594" s="6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56"/>
        <v>41789.208333333336</v>
      </c>
      <c r="O594" s="9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1.5484210526315789</v>
      </c>
      <c r="G595" t="s">
        <v>20</v>
      </c>
      <c r="H595">
        <v>4006</v>
      </c>
      <c r="I595" s="6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56"/>
        <v>41724.208333333336</v>
      </c>
      <c r="O595" s="9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7.0991735537190084E-2</v>
      </c>
      <c r="G596" t="s">
        <v>14</v>
      </c>
      <c r="H596">
        <v>157</v>
      </c>
      <c r="I596" s="6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56"/>
        <v>42548.208333333328</v>
      </c>
      <c r="O596" s="9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2.0852773826458035</v>
      </c>
      <c r="G597" t="s">
        <v>20</v>
      </c>
      <c r="H597">
        <v>1629</v>
      </c>
      <c r="I597" s="6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56"/>
        <v>40253.208333333336</v>
      </c>
      <c r="O597" s="9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0.99683544303797467</v>
      </c>
      <c r="G598" t="s">
        <v>14</v>
      </c>
      <c r="H598">
        <v>183</v>
      </c>
      <c r="I598" s="6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56"/>
        <v>42434.25</v>
      </c>
      <c r="O598" s="9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2.0159756097560977</v>
      </c>
      <c r="G599" t="s">
        <v>20</v>
      </c>
      <c r="H599">
        <v>2188</v>
      </c>
      <c r="I599" s="6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56"/>
        <v>43786.25</v>
      </c>
      <c r="O599" s="9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1.6209032258064515</v>
      </c>
      <c r="G600" t="s">
        <v>20</v>
      </c>
      <c r="H600">
        <v>2409</v>
      </c>
      <c r="I600" s="6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56"/>
        <v>40344.208333333336</v>
      </c>
      <c r="O600" s="9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3.6436208125445471E-2</v>
      </c>
      <c r="G601" t="s">
        <v>14</v>
      </c>
      <c r="H601">
        <v>82</v>
      </c>
      <c r="I601" s="6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56"/>
        <v>42047.25</v>
      </c>
      <c r="O601" s="9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0.05</v>
      </c>
      <c r="G602" t="s">
        <v>14</v>
      </c>
      <c r="H602">
        <v>1</v>
      </c>
      <c r="I602" s="6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56"/>
        <v>41485.208333333336</v>
      </c>
      <c r="O602" s="9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2.0663492063492064</v>
      </c>
      <c r="G603" t="s">
        <v>20</v>
      </c>
      <c r="H603">
        <v>194</v>
      </c>
      <c r="I603" s="6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56"/>
        <v>41789.208333333336</v>
      </c>
      <c r="O603" s="9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1.2823628691983122</v>
      </c>
      <c r="G604" t="s">
        <v>20</v>
      </c>
      <c r="H604">
        <v>1140</v>
      </c>
      <c r="I604" s="6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56"/>
        <v>42160.208333333328</v>
      </c>
      <c r="O604" s="9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1.1966037735849056</v>
      </c>
      <c r="G605" t="s">
        <v>20</v>
      </c>
      <c r="H605">
        <v>102</v>
      </c>
      <c r="I605" s="6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56"/>
        <v>43573.208333333328</v>
      </c>
      <c r="O605" s="9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1.7073055242390078</v>
      </c>
      <c r="G606" t="s">
        <v>20</v>
      </c>
      <c r="H606">
        <v>2857</v>
      </c>
      <c r="I606" s="6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56"/>
        <v>40565.25</v>
      </c>
      <c r="O606" s="9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1.8721212121212121</v>
      </c>
      <c r="G607" t="s">
        <v>20</v>
      </c>
      <c r="H607">
        <v>107</v>
      </c>
      <c r="I607" s="6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56"/>
        <v>42280.208333333328</v>
      </c>
      <c r="O607" s="9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1.8838235294117647</v>
      </c>
      <c r="G608" t="s">
        <v>20</v>
      </c>
      <c r="H608">
        <v>160</v>
      </c>
      <c r="I608" s="6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56"/>
        <v>42436.25</v>
      </c>
      <c r="O608" s="9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1.3129869186046512</v>
      </c>
      <c r="G609" t="s">
        <v>20</v>
      </c>
      <c r="H609">
        <v>2230</v>
      </c>
      <c r="I609" s="6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56"/>
        <v>41721.208333333336</v>
      </c>
      <c r="O609" s="9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2.8397435897435899</v>
      </c>
      <c r="G610" t="s">
        <v>20</v>
      </c>
      <c r="H610">
        <v>316</v>
      </c>
      <c r="I610" s="6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56"/>
        <v>43530.25</v>
      </c>
      <c r="O610" s="9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1.2041999999999999</v>
      </c>
      <c r="G611" t="s">
        <v>20</v>
      </c>
      <c r="H611">
        <v>117</v>
      </c>
      <c r="I611" s="6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56"/>
        <v>43481.25</v>
      </c>
      <c r="O611" s="9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4.1905607476635511</v>
      </c>
      <c r="G612" t="s">
        <v>20</v>
      </c>
      <c r="H612">
        <v>6406</v>
      </c>
      <c r="I612" s="6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56"/>
        <v>41259.25</v>
      </c>
      <c r="O612" s="9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0.13853658536585367</v>
      </c>
      <c r="G613" t="s">
        <v>74</v>
      </c>
      <c r="H613">
        <v>15</v>
      </c>
      <c r="I613" s="6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56"/>
        <v>41480.208333333336</v>
      </c>
      <c r="O613" s="9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1.3943548387096774</v>
      </c>
      <c r="G614" t="s">
        <v>20</v>
      </c>
      <c r="H614">
        <v>192</v>
      </c>
      <c r="I614" s="6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56"/>
        <v>40474.208333333336</v>
      </c>
      <c r="O614" s="9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1.74</v>
      </c>
      <c r="G615" t="s">
        <v>20</v>
      </c>
      <c r="H615">
        <v>26</v>
      </c>
      <c r="I615" s="6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56"/>
        <v>42973.208333333328</v>
      </c>
      <c r="O615" s="9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1.5549056603773586</v>
      </c>
      <c r="G616" t="s">
        <v>20</v>
      </c>
      <c r="H616">
        <v>723</v>
      </c>
      <c r="I616" s="6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56"/>
        <v>42746.25</v>
      </c>
      <c r="O616" s="9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1.7044705882352942</v>
      </c>
      <c r="G617" t="s">
        <v>20</v>
      </c>
      <c r="H617">
        <v>170</v>
      </c>
      <c r="I617" s="6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56"/>
        <v>42489.208333333328</v>
      </c>
      <c r="O617" s="9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1.8951562500000001</v>
      </c>
      <c r="G618" t="s">
        <v>20</v>
      </c>
      <c r="H618">
        <v>238</v>
      </c>
      <c r="I618" s="6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56"/>
        <v>41537.208333333336</v>
      </c>
      <c r="O618" s="9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2.4971428571428573</v>
      </c>
      <c r="G619" t="s">
        <v>20</v>
      </c>
      <c r="H619">
        <v>55</v>
      </c>
      <c r="I619" s="6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56"/>
        <v>41794.208333333336</v>
      </c>
      <c r="O619" s="9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0.48860523665659616</v>
      </c>
      <c r="G620" t="s">
        <v>14</v>
      </c>
      <c r="H620">
        <v>1198</v>
      </c>
      <c r="I620" s="6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56"/>
        <v>41396.208333333336</v>
      </c>
      <c r="O620" s="9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0.28461970393057684</v>
      </c>
      <c r="G621" t="s">
        <v>14</v>
      </c>
      <c r="H621">
        <v>648</v>
      </c>
      <c r="I621" s="6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56"/>
        <v>40669.208333333336</v>
      </c>
      <c r="O621" s="9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2.6802325581395348</v>
      </c>
      <c r="G622" t="s">
        <v>20</v>
      </c>
      <c r="H622">
        <v>128</v>
      </c>
      <c r="I622" s="6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56"/>
        <v>42559.208333333328</v>
      </c>
      <c r="O622" s="9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6.1980078125000002</v>
      </c>
      <c r="G623" t="s">
        <v>20</v>
      </c>
      <c r="H623">
        <v>2144</v>
      </c>
      <c r="I623" s="6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56"/>
        <v>42626.208333333328</v>
      </c>
      <c r="O623" s="9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3.1301587301587303E-2</v>
      </c>
      <c r="G624" t="s">
        <v>14</v>
      </c>
      <c r="H624">
        <v>64</v>
      </c>
      <c r="I624" s="6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56"/>
        <v>43205.208333333328</v>
      </c>
      <c r="O624" s="9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1.5992152704135738</v>
      </c>
      <c r="G625" t="s">
        <v>20</v>
      </c>
      <c r="H625">
        <v>2693</v>
      </c>
      <c r="I625" s="6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56"/>
        <v>42201.208333333328</v>
      </c>
      <c r="O625" s="9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2.793921568627451</v>
      </c>
      <c r="G626" t="s">
        <v>20</v>
      </c>
      <c r="H626">
        <v>432</v>
      </c>
      <c r="I626" s="6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56"/>
        <v>42029.25</v>
      </c>
      <c r="O626" s="9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0.77373333333333338</v>
      </c>
      <c r="G627" t="s">
        <v>14</v>
      </c>
      <c r="H627">
        <v>62</v>
      </c>
      <c r="I627" s="6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56"/>
        <v>43857.25</v>
      </c>
      <c r="O627" s="9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2.0632812500000002</v>
      </c>
      <c r="G628" t="s">
        <v>20</v>
      </c>
      <c r="H628">
        <v>189</v>
      </c>
      <c r="I628" s="6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56"/>
        <v>40449.208333333336</v>
      </c>
      <c r="O628" s="9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6.9424999999999999</v>
      </c>
      <c r="G629" t="s">
        <v>20</v>
      </c>
      <c r="H629">
        <v>154</v>
      </c>
      <c r="I629" s="6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56"/>
        <v>40345.208333333336</v>
      </c>
      <c r="O629" s="9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1.5178947368421052</v>
      </c>
      <c r="G630" t="s">
        <v>20</v>
      </c>
      <c r="H630">
        <v>96</v>
      </c>
      <c r="I630" s="6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56"/>
        <v>40455.208333333336</v>
      </c>
      <c r="O630" s="9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0.64582072176949945</v>
      </c>
      <c r="G631" t="s">
        <v>14</v>
      </c>
      <c r="H631">
        <v>750</v>
      </c>
      <c r="I631" s="6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56"/>
        <v>42557.208333333328</v>
      </c>
      <c r="O631" s="9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0.62873684210526315</v>
      </c>
      <c r="G632" t="s">
        <v>74</v>
      </c>
      <c r="H632">
        <v>87</v>
      </c>
      <c r="I632" s="6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56"/>
        <v>43586.208333333328</v>
      </c>
      <c r="O632" s="9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3.1039864864864866</v>
      </c>
      <c r="G633" t="s">
        <v>20</v>
      </c>
      <c r="H633">
        <v>3063</v>
      </c>
      <c r="I633" s="6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56"/>
        <v>43550.208333333328</v>
      </c>
      <c r="O633" s="9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0.42859916782246882</v>
      </c>
      <c r="G634" t="s">
        <v>47</v>
      </c>
      <c r="H634">
        <v>278</v>
      </c>
      <c r="I634" s="6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56"/>
        <v>41945.208333333336</v>
      </c>
      <c r="O634" s="9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0.83119402985074631</v>
      </c>
      <c r="G635" t="s">
        <v>14</v>
      </c>
      <c r="H635">
        <v>105</v>
      </c>
      <c r="I635" s="6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56"/>
        <v>42315.25</v>
      </c>
      <c r="O635" s="9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0.78531302876480547</v>
      </c>
      <c r="G636" t="s">
        <v>74</v>
      </c>
      <c r="H636">
        <v>1658</v>
      </c>
      <c r="I636" s="6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56"/>
        <v>42819.208333333328</v>
      </c>
      <c r="O636" s="9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1.1409352517985611</v>
      </c>
      <c r="G637" t="s">
        <v>20</v>
      </c>
      <c r="H637">
        <v>2266</v>
      </c>
      <c r="I637" s="6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56"/>
        <v>41314.25</v>
      </c>
      <c r="O637" s="9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0.64537683358624176</v>
      </c>
      <c r="G638" t="s">
        <v>14</v>
      </c>
      <c r="H638">
        <v>2604</v>
      </c>
      <c r="I638" s="6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56"/>
        <v>40926.25</v>
      </c>
      <c r="O638" s="9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0.79411764705882348</v>
      </c>
      <c r="G639" t="s">
        <v>14</v>
      </c>
      <c r="H639">
        <v>65</v>
      </c>
      <c r="I639" s="6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56"/>
        <v>42688.25</v>
      </c>
      <c r="O639" s="9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0.11419117647058824</v>
      </c>
      <c r="G640" t="s">
        <v>14</v>
      </c>
      <c r="H640">
        <v>94</v>
      </c>
      <c r="I640" s="6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56"/>
        <v>40386.208333333336</v>
      </c>
      <c r="O640" s="9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0.56186046511627907</v>
      </c>
      <c r="G641" t="s">
        <v>47</v>
      </c>
      <c r="H641">
        <v>45</v>
      </c>
      <c r="I641" s="6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56"/>
        <v>43309.208333333328</v>
      </c>
      <c r="O641" s="9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ref="F642:F705" si="60">E642/D642</f>
        <v>0.16501669449081802</v>
      </c>
      <c r="G642" t="s">
        <v>14</v>
      </c>
      <c r="H642">
        <v>257</v>
      </c>
      <c r="I642" s="6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56"/>
        <v>42387.25</v>
      </c>
      <c r="O642" s="9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60"/>
        <v>1.1996808510638297</v>
      </c>
      <c r="G643" t="s">
        <v>20</v>
      </c>
      <c r="H643">
        <v>194</v>
      </c>
      <c r="I643" s="6">
        <f t="shared" ref="I643:I706" si="61">+IF(H643=0, 0, 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62">(((L643/60)/60)/24)+DATE(1970,1,1)</f>
        <v>42786.25</v>
      </c>
      <c r="O643" s="9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LEFT(R643,FIND("/",R643)-1)</f>
        <v>theater</v>
      </c>
      <c r="T643" t="str">
        <f t="shared" ref="T643:T706" si="65">RIGHT(R643,LEN(R643)-FIND("/",R643))</f>
        <v>plays</v>
      </c>
    </row>
    <row r="644" spans="1:20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1.4545652173913044</v>
      </c>
      <c r="G644" t="s">
        <v>20</v>
      </c>
      <c r="H644">
        <v>129</v>
      </c>
      <c r="I644" s="6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62"/>
        <v>43451.25</v>
      </c>
      <c r="O644" s="9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2.2138255033557046</v>
      </c>
      <c r="G645" t="s">
        <v>20</v>
      </c>
      <c r="H645">
        <v>375</v>
      </c>
      <c r="I645" s="6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62"/>
        <v>42795.25</v>
      </c>
      <c r="O645" s="9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0.48396694214876035</v>
      </c>
      <c r="G646" t="s">
        <v>14</v>
      </c>
      <c r="H646">
        <v>2928</v>
      </c>
      <c r="I646" s="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62"/>
        <v>43452.25</v>
      </c>
      <c r="O646" s="9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0.92911504424778757</v>
      </c>
      <c r="G647" t="s">
        <v>14</v>
      </c>
      <c r="H647">
        <v>4697</v>
      </c>
      <c r="I647" s="6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62"/>
        <v>43369.208333333328</v>
      </c>
      <c r="O647" s="9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0.88599797365754818</v>
      </c>
      <c r="G648" t="s">
        <v>14</v>
      </c>
      <c r="H648">
        <v>2915</v>
      </c>
      <c r="I648" s="6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62"/>
        <v>41346.208333333336</v>
      </c>
      <c r="O648" s="9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0.41399999999999998</v>
      </c>
      <c r="G649" t="s">
        <v>14</v>
      </c>
      <c r="H649">
        <v>18</v>
      </c>
      <c r="I649" s="6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62"/>
        <v>43199.208333333328</v>
      </c>
      <c r="O649" s="9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0.63056795131845844</v>
      </c>
      <c r="G650" t="s">
        <v>74</v>
      </c>
      <c r="H650">
        <v>723</v>
      </c>
      <c r="I650" s="6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62"/>
        <v>42922.208333333328</v>
      </c>
      <c r="O650" s="9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0.48482333607230893</v>
      </c>
      <c r="G651" t="s">
        <v>14</v>
      </c>
      <c r="H651">
        <v>602</v>
      </c>
      <c r="I651" s="6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62"/>
        <v>40471.208333333336</v>
      </c>
      <c r="O651" s="9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0.02</v>
      </c>
      <c r="G652" t="s">
        <v>14</v>
      </c>
      <c r="H652">
        <v>1</v>
      </c>
      <c r="I652" s="6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62"/>
        <v>41828.208333333336</v>
      </c>
      <c r="O652" s="9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0.88479410269445857</v>
      </c>
      <c r="G653" t="s">
        <v>14</v>
      </c>
      <c r="H653">
        <v>3868</v>
      </c>
      <c r="I653" s="6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62"/>
        <v>41692.25</v>
      </c>
      <c r="O653" s="9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1.2684</v>
      </c>
      <c r="G654" t="s">
        <v>20</v>
      </c>
      <c r="H654">
        <v>409</v>
      </c>
      <c r="I654" s="6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62"/>
        <v>42587.208333333328</v>
      </c>
      <c r="O654" s="9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23.388333333333332</v>
      </c>
      <c r="G655" t="s">
        <v>20</v>
      </c>
      <c r="H655">
        <v>234</v>
      </c>
      <c r="I655" s="6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62"/>
        <v>42468.208333333328</v>
      </c>
      <c r="O655" s="9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5.0838857142857146</v>
      </c>
      <c r="G656" t="s">
        <v>20</v>
      </c>
      <c r="H656">
        <v>3016</v>
      </c>
      <c r="I656" s="6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62"/>
        <v>42240.208333333328</v>
      </c>
      <c r="O656" s="9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1.9147826086956521</v>
      </c>
      <c r="G657" t="s">
        <v>20</v>
      </c>
      <c r="H657">
        <v>264</v>
      </c>
      <c r="I657" s="6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62"/>
        <v>42796.25</v>
      </c>
      <c r="O657" s="9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0.42127533783783783</v>
      </c>
      <c r="G658" t="s">
        <v>14</v>
      </c>
      <c r="H658">
        <v>504</v>
      </c>
      <c r="I658" s="6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62"/>
        <v>43097.25</v>
      </c>
      <c r="O658" s="9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8.2400000000000001E-2</v>
      </c>
      <c r="G659" t="s">
        <v>14</v>
      </c>
      <c r="H659">
        <v>14</v>
      </c>
      <c r="I659" s="6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62"/>
        <v>43096.25</v>
      </c>
      <c r="O659" s="9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0.60064638783269964</v>
      </c>
      <c r="G660" t="s">
        <v>74</v>
      </c>
      <c r="H660">
        <v>390</v>
      </c>
      <c r="I660" s="6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62"/>
        <v>42246.208333333328</v>
      </c>
      <c r="O660" s="9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0.47232808616404309</v>
      </c>
      <c r="G661" t="s">
        <v>14</v>
      </c>
      <c r="H661">
        <v>750</v>
      </c>
      <c r="I661" s="6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62"/>
        <v>40570.25</v>
      </c>
      <c r="O661" s="9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0.81736263736263737</v>
      </c>
      <c r="G662" t="s">
        <v>14</v>
      </c>
      <c r="H662">
        <v>77</v>
      </c>
      <c r="I662" s="6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62"/>
        <v>42237.208333333328</v>
      </c>
      <c r="O662" s="9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0.54187265917603</v>
      </c>
      <c r="G663" t="s">
        <v>14</v>
      </c>
      <c r="H663">
        <v>752</v>
      </c>
      <c r="I663" s="6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62"/>
        <v>40996.208333333336</v>
      </c>
      <c r="O663" s="9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0.97868131868131869</v>
      </c>
      <c r="G664" t="s">
        <v>14</v>
      </c>
      <c r="H664">
        <v>131</v>
      </c>
      <c r="I664" s="6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62"/>
        <v>43443.25</v>
      </c>
      <c r="O664" s="9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0.77239999999999998</v>
      </c>
      <c r="G665" t="s">
        <v>14</v>
      </c>
      <c r="H665">
        <v>87</v>
      </c>
      <c r="I665" s="6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62"/>
        <v>40458.208333333336</v>
      </c>
      <c r="O665" s="9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0.33464735516372796</v>
      </c>
      <c r="G666" t="s">
        <v>14</v>
      </c>
      <c r="H666">
        <v>1063</v>
      </c>
      <c r="I666" s="6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62"/>
        <v>40959.25</v>
      </c>
      <c r="O666" s="9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2.3958823529411766</v>
      </c>
      <c r="G667" t="s">
        <v>20</v>
      </c>
      <c r="H667">
        <v>272</v>
      </c>
      <c r="I667" s="6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62"/>
        <v>40733.208333333336</v>
      </c>
      <c r="O667" s="9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0.64032258064516134</v>
      </c>
      <c r="G668" t="s">
        <v>74</v>
      </c>
      <c r="H668">
        <v>25</v>
      </c>
      <c r="I668" s="6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62"/>
        <v>41516.208333333336</v>
      </c>
      <c r="O668" s="9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1.7615942028985507</v>
      </c>
      <c r="G669" t="s">
        <v>20</v>
      </c>
      <c r="H669">
        <v>419</v>
      </c>
      <c r="I669" s="6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62"/>
        <v>41892.208333333336</v>
      </c>
      <c r="O669" s="9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0.20338181818181819</v>
      </c>
      <c r="G670" t="s">
        <v>14</v>
      </c>
      <c r="H670">
        <v>76</v>
      </c>
      <c r="I670" s="6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62"/>
        <v>41122.208333333336</v>
      </c>
      <c r="O670" s="9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3.5864754098360656</v>
      </c>
      <c r="G671" t="s">
        <v>20</v>
      </c>
      <c r="H671">
        <v>1621</v>
      </c>
      <c r="I671" s="6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62"/>
        <v>42912.208333333328</v>
      </c>
      <c r="O671" s="9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4.6885802469135802</v>
      </c>
      <c r="G672" t="s">
        <v>20</v>
      </c>
      <c r="H672">
        <v>1101</v>
      </c>
      <c r="I672" s="6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62"/>
        <v>42425.25</v>
      </c>
      <c r="O672" s="9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1.220563524590164</v>
      </c>
      <c r="G673" t="s">
        <v>20</v>
      </c>
      <c r="H673">
        <v>1073</v>
      </c>
      <c r="I673" s="6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62"/>
        <v>40390.208333333336</v>
      </c>
      <c r="O673" s="9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0.55931783729156137</v>
      </c>
      <c r="G674" t="s">
        <v>14</v>
      </c>
      <c r="H674">
        <v>4428</v>
      </c>
      <c r="I674" s="6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62"/>
        <v>43180.208333333328</v>
      </c>
      <c r="O674" s="9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0.43660714285714286</v>
      </c>
      <c r="G675" t="s">
        <v>14</v>
      </c>
      <c r="H675">
        <v>58</v>
      </c>
      <c r="I675" s="6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62"/>
        <v>42475.208333333328</v>
      </c>
      <c r="O675" s="9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0.33538371411833628</v>
      </c>
      <c r="G676" t="s">
        <v>74</v>
      </c>
      <c r="H676">
        <v>1218</v>
      </c>
      <c r="I676" s="6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62"/>
        <v>40774.208333333336</v>
      </c>
      <c r="O676" s="9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1.2297938144329896</v>
      </c>
      <c r="G677" t="s">
        <v>20</v>
      </c>
      <c r="H677">
        <v>331</v>
      </c>
      <c r="I677" s="6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62"/>
        <v>43719.208333333328</v>
      </c>
      <c r="O677" s="9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1.8974959871589085</v>
      </c>
      <c r="G678" t="s">
        <v>20</v>
      </c>
      <c r="H678">
        <v>1170</v>
      </c>
      <c r="I678" s="6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62"/>
        <v>41178.208333333336</v>
      </c>
      <c r="O678" s="9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0.83622641509433959</v>
      </c>
      <c r="G679" t="s">
        <v>14</v>
      </c>
      <c r="H679">
        <v>111</v>
      </c>
      <c r="I679" s="6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62"/>
        <v>42561.208333333328</v>
      </c>
      <c r="O679" s="9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0.17968844221105529</v>
      </c>
      <c r="G680" t="s">
        <v>74</v>
      </c>
      <c r="H680">
        <v>215</v>
      </c>
      <c r="I680" s="6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62"/>
        <v>43484.25</v>
      </c>
      <c r="O680" s="9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10.365</v>
      </c>
      <c r="G681" t="s">
        <v>20</v>
      </c>
      <c r="H681">
        <v>363</v>
      </c>
      <c r="I681" s="6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62"/>
        <v>43756.208333333328</v>
      </c>
      <c r="O681" s="9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0.97405219780219776</v>
      </c>
      <c r="G682" t="s">
        <v>14</v>
      </c>
      <c r="H682">
        <v>2955</v>
      </c>
      <c r="I682" s="6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62"/>
        <v>43813.25</v>
      </c>
      <c r="O682" s="9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0.86386203150461705</v>
      </c>
      <c r="G683" t="s">
        <v>14</v>
      </c>
      <c r="H683">
        <v>1657</v>
      </c>
      <c r="I683" s="6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62"/>
        <v>40898.25</v>
      </c>
      <c r="O683" s="9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1.5016666666666667</v>
      </c>
      <c r="G684" t="s">
        <v>20</v>
      </c>
      <c r="H684">
        <v>103</v>
      </c>
      <c r="I684" s="6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62"/>
        <v>41619.25</v>
      </c>
      <c r="O684" s="9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3.5843478260869563</v>
      </c>
      <c r="G685" t="s">
        <v>20</v>
      </c>
      <c r="H685">
        <v>147</v>
      </c>
      <c r="I685" s="6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62"/>
        <v>43359.208333333328</v>
      </c>
      <c r="O685" s="9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5.4285714285714288</v>
      </c>
      <c r="G686" t="s">
        <v>20</v>
      </c>
      <c r="H686">
        <v>110</v>
      </c>
      <c r="I686" s="6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62"/>
        <v>40358.208333333336</v>
      </c>
      <c r="O686" s="9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0.67500714285714281</v>
      </c>
      <c r="G687" t="s">
        <v>14</v>
      </c>
      <c r="H687">
        <v>926</v>
      </c>
      <c r="I687" s="6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62"/>
        <v>42239.208333333328</v>
      </c>
      <c r="O687" s="9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1.9174666666666667</v>
      </c>
      <c r="G688" t="s">
        <v>20</v>
      </c>
      <c r="H688">
        <v>134</v>
      </c>
      <c r="I688" s="6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62"/>
        <v>43186.208333333328</v>
      </c>
      <c r="O688" s="9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9.32</v>
      </c>
      <c r="G689" t="s">
        <v>20</v>
      </c>
      <c r="H689">
        <v>269</v>
      </c>
      <c r="I689" s="6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62"/>
        <v>42806.25</v>
      </c>
      <c r="O689" s="9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4.2927586206896553</v>
      </c>
      <c r="G690" t="s">
        <v>20</v>
      </c>
      <c r="H690">
        <v>175</v>
      </c>
      <c r="I690" s="6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62"/>
        <v>43475.25</v>
      </c>
      <c r="O690" s="9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1.0065753424657535</v>
      </c>
      <c r="G691" t="s">
        <v>20</v>
      </c>
      <c r="H691">
        <v>69</v>
      </c>
      <c r="I691" s="6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62"/>
        <v>41576.208333333336</v>
      </c>
      <c r="O691" s="9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2.266111111111111</v>
      </c>
      <c r="G692" t="s">
        <v>20</v>
      </c>
      <c r="H692">
        <v>190</v>
      </c>
      <c r="I692" s="6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62"/>
        <v>40874.25</v>
      </c>
      <c r="O692" s="9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1.4238</v>
      </c>
      <c r="G693" t="s">
        <v>20</v>
      </c>
      <c r="H693">
        <v>237</v>
      </c>
      <c r="I693" s="6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62"/>
        <v>41185.208333333336</v>
      </c>
      <c r="O693" s="9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0.90633333333333332</v>
      </c>
      <c r="G694" t="s">
        <v>14</v>
      </c>
      <c r="H694">
        <v>77</v>
      </c>
      <c r="I694" s="6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62"/>
        <v>43655.208333333328</v>
      </c>
      <c r="O694" s="9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0.63966740576496672</v>
      </c>
      <c r="G695" t="s">
        <v>14</v>
      </c>
      <c r="H695">
        <v>1748</v>
      </c>
      <c r="I695" s="6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62"/>
        <v>43025.208333333328</v>
      </c>
      <c r="O695" s="9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0.84131868131868137</v>
      </c>
      <c r="G696" t="s">
        <v>14</v>
      </c>
      <c r="H696">
        <v>79</v>
      </c>
      <c r="I696" s="6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62"/>
        <v>43066.25</v>
      </c>
      <c r="O696" s="9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1.3393478260869565</v>
      </c>
      <c r="G697" t="s">
        <v>20</v>
      </c>
      <c r="H697">
        <v>196</v>
      </c>
      <c r="I697" s="6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62"/>
        <v>42322.25</v>
      </c>
      <c r="O697" s="9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0.59042047531992692</v>
      </c>
      <c r="G698" t="s">
        <v>14</v>
      </c>
      <c r="H698">
        <v>889</v>
      </c>
      <c r="I698" s="6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62"/>
        <v>42114.208333333328</v>
      </c>
      <c r="O698" s="9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1.5280062063615205</v>
      </c>
      <c r="G699" t="s">
        <v>20</v>
      </c>
      <c r="H699">
        <v>7295</v>
      </c>
      <c r="I699" s="6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62"/>
        <v>43190.208333333328</v>
      </c>
      <c r="O699" s="9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4.466912114014252</v>
      </c>
      <c r="G700" t="s">
        <v>20</v>
      </c>
      <c r="H700">
        <v>2893</v>
      </c>
      <c r="I700" s="6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62"/>
        <v>40871.25</v>
      </c>
      <c r="O700" s="9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0.8439189189189189</v>
      </c>
      <c r="G701" t="s">
        <v>14</v>
      </c>
      <c r="H701">
        <v>56</v>
      </c>
      <c r="I701" s="6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62"/>
        <v>43641.208333333328</v>
      </c>
      <c r="O701" s="9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0.03</v>
      </c>
      <c r="G702" t="s">
        <v>14</v>
      </c>
      <c r="H702">
        <v>1</v>
      </c>
      <c r="I702" s="6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62"/>
        <v>40203.25</v>
      </c>
      <c r="O702" s="9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1.7502692307692307</v>
      </c>
      <c r="G703" t="s">
        <v>20</v>
      </c>
      <c r="H703">
        <v>820</v>
      </c>
      <c r="I703" s="6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62"/>
        <v>40629.208333333336</v>
      </c>
      <c r="O703" s="9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0.54137931034482756</v>
      </c>
      <c r="G704" t="s">
        <v>14</v>
      </c>
      <c r="H704">
        <v>83</v>
      </c>
      <c r="I704" s="6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62"/>
        <v>41477.208333333336</v>
      </c>
      <c r="O704" s="9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3.1187381703470032</v>
      </c>
      <c r="G705" t="s">
        <v>20</v>
      </c>
      <c r="H705">
        <v>2038</v>
      </c>
      <c r="I705" s="6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62"/>
        <v>41020.208333333336</v>
      </c>
      <c r="O705" s="9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ref="F706:F769" si="66">E706/D706</f>
        <v>1.2278160919540231</v>
      </c>
      <c r="G706" t="s">
        <v>20</v>
      </c>
      <c r="H706">
        <v>116</v>
      </c>
      <c r="I706" s="6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62"/>
        <v>42555.208333333328</v>
      </c>
      <c r="O706" s="9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66"/>
        <v>0.99026517383618151</v>
      </c>
      <c r="G707" t="s">
        <v>14</v>
      </c>
      <c r="H707">
        <v>2025</v>
      </c>
      <c r="I707" s="6">
        <f t="shared" ref="I707:I770" si="67">+IF(H707=0, 0, 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68">(((L707/60)/60)/24)+DATE(1970,1,1)</f>
        <v>41619.25</v>
      </c>
      <c r="O707" s="9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LEFT(R707,FIND("/",R707)-1)</f>
        <v>publishing</v>
      </c>
      <c r="T707" t="str">
        <f t="shared" ref="T707:T770" si="71">RIGHT(R707,LEN(R707)-FIND("/",R707))</f>
        <v>nonfiction</v>
      </c>
    </row>
    <row r="708" spans="1:20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1.278468634686347</v>
      </c>
      <c r="G708" t="s">
        <v>20</v>
      </c>
      <c r="H708">
        <v>1345</v>
      </c>
      <c r="I708" s="6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68"/>
        <v>43471.25</v>
      </c>
      <c r="O708" s="9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1.5861643835616439</v>
      </c>
      <c r="G709" t="s">
        <v>20</v>
      </c>
      <c r="H709">
        <v>168</v>
      </c>
      <c r="I709" s="6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68"/>
        <v>43442.25</v>
      </c>
      <c r="O709" s="9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7.0705882352941174</v>
      </c>
      <c r="G710" t="s">
        <v>20</v>
      </c>
      <c r="H710">
        <v>137</v>
      </c>
      <c r="I710" s="6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68"/>
        <v>42877.208333333328</v>
      </c>
      <c r="O710" s="9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1.4238775510204082</v>
      </c>
      <c r="G711" t="s">
        <v>20</v>
      </c>
      <c r="H711">
        <v>186</v>
      </c>
      <c r="I711" s="6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68"/>
        <v>41018.208333333336</v>
      </c>
      <c r="O711" s="9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1.4786046511627906</v>
      </c>
      <c r="G712" t="s">
        <v>20</v>
      </c>
      <c r="H712">
        <v>125</v>
      </c>
      <c r="I712" s="6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68"/>
        <v>43295.208333333328</v>
      </c>
      <c r="O712" s="9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0.20322580645161289</v>
      </c>
      <c r="G713" t="s">
        <v>14</v>
      </c>
      <c r="H713">
        <v>14</v>
      </c>
      <c r="I713" s="6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68"/>
        <v>42393.25</v>
      </c>
      <c r="O713" s="9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18.40625</v>
      </c>
      <c r="G714" t="s">
        <v>20</v>
      </c>
      <c r="H714">
        <v>202</v>
      </c>
      <c r="I714" s="6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68"/>
        <v>42559.208333333328</v>
      </c>
      <c r="O714" s="9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1.6194202898550725</v>
      </c>
      <c r="G715" t="s">
        <v>20</v>
      </c>
      <c r="H715">
        <v>103</v>
      </c>
      <c r="I715" s="6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68"/>
        <v>42604.208333333328</v>
      </c>
      <c r="O715" s="9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4.7282077922077921</v>
      </c>
      <c r="G716" t="s">
        <v>20</v>
      </c>
      <c r="H716">
        <v>1785</v>
      </c>
      <c r="I716" s="6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68"/>
        <v>41870.208333333336</v>
      </c>
      <c r="O716" s="9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0.24466101694915254</v>
      </c>
      <c r="G717" t="s">
        <v>14</v>
      </c>
      <c r="H717">
        <v>656</v>
      </c>
      <c r="I717" s="6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68"/>
        <v>40397.208333333336</v>
      </c>
      <c r="O717" s="9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5.1764999999999999</v>
      </c>
      <c r="G718" t="s">
        <v>20</v>
      </c>
      <c r="H718">
        <v>157</v>
      </c>
      <c r="I718" s="6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68"/>
        <v>41465.208333333336</v>
      </c>
      <c r="O718" s="9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2.4764285714285714</v>
      </c>
      <c r="G719" t="s">
        <v>20</v>
      </c>
      <c r="H719">
        <v>555</v>
      </c>
      <c r="I719" s="6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68"/>
        <v>40777.208333333336</v>
      </c>
      <c r="O719" s="9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1.0020481927710843</v>
      </c>
      <c r="G720" t="s">
        <v>20</v>
      </c>
      <c r="H720">
        <v>297</v>
      </c>
      <c r="I720" s="6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68"/>
        <v>41442.208333333336</v>
      </c>
      <c r="O720" s="9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1.53</v>
      </c>
      <c r="G721" t="s">
        <v>20</v>
      </c>
      <c r="H721">
        <v>123</v>
      </c>
      <c r="I721" s="6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68"/>
        <v>41058.208333333336</v>
      </c>
      <c r="O721" s="9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0.37091954022988505</v>
      </c>
      <c r="G722" t="s">
        <v>74</v>
      </c>
      <c r="H722">
        <v>38</v>
      </c>
      <c r="I722" s="6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68"/>
        <v>43152.25</v>
      </c>
      <c r="O722" s="9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4.3923948220064728E-2</v>
      </c>
      <c r="G723" t="s">
        <v>74</v>
      </c>
      <c r="H723">
        <v>60</v>
      </c>
      <c r="I723" s="6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68"/>
        <v>43194.208333333328</v>
      </c>
      <c r="O723" s="9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1.5650721649484536</v>
      </c>
      <c r="G724" t="s">
        <v>20</v>
      </c>
      <c r="H724">
        <v>3036</v>
      </c>
      <c r="I724" s="6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68"/>
        <v>43045.25</v>
      </c>
      <c r="O724" s="9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2.704081632653061</v>
      </c>
      <c r="G725" t="s">
        <v>20</v>
      </c>
      <c r="H725">
        <v>144</v>
      </c>
      <c r="I725" s="6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68"/>
        <v>42431.25</v>
      </c>
      <c r="O725" s="9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1.3405952380952382</v>
      </c>
      <c r="G726" t="s">
        <v>20</v>
      </c>
      <c r="H726">
        <v>121</v>
      </c>
      <c r="I726" s="6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68"/>
        <v>41934.208333333336</v>
      </c>
      <c r="O726" s="9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0.50398033126293995</v>
      </c>
      <c r="G727" t="s">
        <v>14</v>
      </c>
      <c r="H727">
        <v>1596</v>
      </c>
      <c r="I727" s="6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68"/>
        <v>41958.25</v>
      </c>
      <c r="O727" s="9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0.88815837937384901</v>
      </c>
      <c r="G728" t="s">
        <v>74</v>
      </c>
      <c r="H728">
        <v>524</v>
      </c>
      <c r="I728" s="6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68"/>
        <v>40476.208333333336</v>
      </c>
      <c r="O728" s="9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1.65</v>
      </c>
      <c r="G729" t="s">
        <v>20</v>
      </c>
      <c r="H729">
        <v>181</v>
      </c>
      <c r="I729" s="6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68"/>
        <v>43485.25</v>
      </c>
      <c r="O729" s="9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0.17499999999999999</v>
      </c>
      <c r="G730" t="s">
        <v>14</v>
      </c>
      <c r="H730">
        <v>10</v>
      </c>
      <c r="I730" s="6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68"/>
        <v>42515.208333333328</v>
      </c>
      <c r="O730" s="9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1.8566071428571429</v>
      </c>
      <c r="G731" t="s">
        <v>20</v>
      </c>
      <c r="H731">
        <v>122</v>
      </c>
      <c r="I731" s="6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68"/>
        <v>41309.25</v>
      </c>
      <c r="O731" s="9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4.1266319444444441</v>
      </c>
      <c r="G732" t="s">
        <v>20</v>
      </c>
      <c r="H732">
        <v>1071</v>
      </c>
      <c r="I732" s="6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68"/>
        <v>42147.208333333328</v>
      </c>
      <c r="O732" s="9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0.90249999999999997</v>
      </c>
      <c r="G733" t="s">
        <v>74</v>
      </c>
      <c r="H733">
        <v>219</v>
      </c>
      <c r="I733" s="6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68"/>
        <v>42939.208333333328</v>
      </c>
      <c r="O733" s="9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0.91984615384615387</v>
      </c>
      <c r="G734" t="s">
        <v>14</v>
      </c>
      <c r="H734">
        <v>1121</v>
      </c>
      <c r="I734" s="6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68"/>
        <v>42816.208333333328</v>
      </c>
      <c r="O734" s="9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5.2700632911392402</v>
      </c>
      <c r="G735" t="s">
        <v>20</v>
      </c>
      <c r="H735">
        <v>980</v>
      </c>
      <c r="I735" s="6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68"/>
        <v>41844.208333333336</v>
      </c>
      <c r="O735" s="9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3.1914285714285713</v>
      </c>
      <c r="G736" t="s">
        <v>20</v>
      </c>
      <c r="H736">
        <v>536</v>
      </c>
      <c r="I736" s="6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68"/>
        <v>42763.25</v>
      </c>
      <c r="O736" s="9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3.5418867924528303</v>
      </c>
      <c r="G737" t="s">
        <v>20</v>
      </c>
      <c r="H737">
        <v>1991</v>
      </c>
      <c r="I737" s="6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68"/>
        <v>42459.208333333328</v>
      </c>
      <c r="O737" s="9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0.32896103896103895</v>
      </c>
      <c r="G738" t="s">
        <v>74</v>
      </c>
      <c r="H738">
        <v>29</v>
      </c>
      <c r="I738" s="6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68"/>
        <v>42055.25</v>
      </c>
      <c r="O738" s="9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1.358918918918919</v>
      </c>
      <c r="G739" t="s">
        <v>20</v>
      </c>
      <c r="H739">
        <v>180</v>
      </c>
      <c r="I739" s="6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68"/>
        <v>42685.25</v>
      </c>
      <c r="O739" s="9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2.0843373493975904E-2</v>
      </c>
      <c r="G740" t="s">
        <v>14</v>
      </c>
      <c r="H740">
        <v>15</v>
      </c>
      <c r="I740" s="6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68"/>
        <v>41959.25</v>
      </c>
      <c r="O740" s="9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0.61</v>
      </c>
      <c r="G741" t="s">
        <v>14</v>
      </c>
      <c r="H741">
        <v>191</v>
      </c>
      <c r="I741" s="6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68"/>
        <v>41089.208333333336</v>
      </c>
      <c r="O741" s="9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0.30037735849056602</v>
      </c>
      <c r="G742" t="s">
        <v>14</v>
      </c>
      <c r="H742">
        <v>16</v>
      </c>
      <c r="I742" s="6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68"/>
        <v>42769.25</v>
      </c>
      <c r="O742" s="9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11.791666666666666</v>
      </c>
      <c r="G743" t="s">
        <v>20</v>
      </c>
      <c r="H743">
        <v>130</v>
      </c>
      <c r="I743" s="6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68"/>
        <v>40321.208333333336</v>
      </c>
      <c r="O743" s="9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11.260833333333334</v>
      </c>
      <c r="G744" t="s">
        <v>20</v>
      </c>
      <c r="H744">
        <v>122</v>
      </c>
      <c r="I744" s="6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68"/>
        <v>40197.25</v>
      </c>
      <c r="O744" s="9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0.12923076923076923</v>
      </c>
      <c r="G745" t="s">
        <v>14</v>
      </c>
      <c r="H745">
        <v>17</v>
      </c>
      <c r="I745" s="6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68"/>
        <v>42298.208333333328</v>
      </c>
      <c r="O745" s="9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7.12</v>
      </c>
      <c r="G746" t="s">
        <v>20</v>
      </c>
      <c r="H746">
        <v>140</v>
      </c>
      <c r="I746" s="6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68"/>
        <v>43322.208333333328</v>
      </c>
      <c r="O746" s="9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0.30304347826086958</v>
      </c>
      <c r="G747" t="s">
        <v>14</v>
      </c>
      <c r="H747">
        <v>34</v>
      </c>
      <c r="I747" s="6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68"/>
        <v>40328.208333333336</v>
      </c>
      <c r="O747" s="9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2.1250896057347672</v>
      </c>
      <c r="G748" t="s">
        <v>20</v>
      </c>
      <c r="H748">
        <v>3388</v>
      </c>
      <c r="I748" s="6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68"/>
        <v>40825.208333333336</v>
      </c>
      <c r="O748" s="9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2.2885714285714287</v>
      </c>
      <c r="G749" t="s">
        <v>20</v>
      </c>
      <c r="H749">
        <v>280</v>
      </c>
      <c r="I749" s="6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68"/>
        <v>40423.208333333336</v>
      </c>
      <c r="O749" s="9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0.34959979476654696</v>
      </c>
      <c r="G750" t="s">
        <v>74</v>
      </c>
      <c r="H750">
        <v>614</v>
      </c>
      <c r="I750" s="6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68"/>
        <v>40238.25</v>
      </c>
      <c r="O750" s="9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1.5729069767441861</v>
      </c>
      <c r="G751" t="s">
        <v>20</v>
      </c>
      <c r="H751">
        <v>366</v>
      </c>
      <c r="I751" s="6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68"/>
        <v>41920.208333333336</v>
      </c>
      <c r="O751" s="9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0.01</v>
      </c>
      <c r="G752" t="s">
        <v>14</v>
      </c>
      <c r="H752">
        <v>1</v>
      </c>
      <c r="I752" s="6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68"/>
        <v>40360.208333333336</v>
      </c>
      <c r="O752" s="9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2.3230555555555554</v>
      </c>
      <c r="G753" t="s">
        <v>20</v>
      </c>
      <c r="H753">
        <v>270</v>
      </c>
      <c r="I753" s="6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68"/>
        <v>42446.208333333328</v>
      </c>
      <c r="O753" s="9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0.92448275862068963</v>
      </c>
      <c r="G754" t="s">
        <v>74</v>
      </c>
      <c r="H754">
        <v>114</v>
      </c>
      <c r="I754" s="6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68"/>
        <v>40395.208333333336</v>
      </c>
      <c r="O754" s="9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2.5670212765957445</v>
      </c>
      <c r="G755" t="s">
        <v>20</v>
      </c>
      <c r="H755">
        <v>137</v>
      </c>
      <c r="I755" s="6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68"/>
        <v>40321.208333333336</v>
      </c>
      <c r="O755" s="9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1.6847017045454546</v>
      </c>
      <c r="G756" t="s">
        <v>20</v>
      </c>
      <c r="H756">
        <v>3205</v>
      </c>
      <c r="I756" s="6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68"/>
        <v>41210.208333333336</v>
      </c>
      <c r="O756" s="9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1.6657777777777778</v>
      </c>
      <c r="G757" t="s">
        <v>20</v>
      </c>
      <c r="H757">
        <v>288</v>
      </c>
      <c r="I757" s="6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68"/>
        <v>43096.25</v>
      </c>
      <c r="O757" s="9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7.7207692307692311</v>
      </c>
      <c r="G758" t="s">
        <v>20</v>
      </c>
      <c r="H758">
        <v>148</v>
      </c>
      <c r="I758" s="6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68"/>
        <v>42024.25</v>
      </c>
      <c r="O758" s="9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4.0685714285714285</v>
      </c>
      <c r="G759" t="s">
        <v>20</v>
      </c>
      <c r="H759">
        <v>114</v>
      </c>
      <c r="I759" s="6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68"/>
        <v>40675.208333333336</v>
      </c>
      <c r="O759" s="9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5.6420608108108112</v>
      </c>
      <c r="G760" t="s">
        <v>20</v>
      </c>
      <c r="H760">
        <v>1518</v>
      </c>
      <c r="I760" s="6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68"/>
        <v>41936.208333333336</v>
      </c>
      <c r="O760" s="9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0.6842686567164179</v>
      </c>
      <c r="G761" t="s">
        <v>14</v>
      </c>
      <c r="H761">
        <v>1274</v>
      </c>
      <c r="I761" s="6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68"/>
        <v>43136.25</v>
      </c>
      <c r="O761" s="9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0.34351966873706002</v>
      </c>
      <c r="G762" t="s">
        <v>14</v>
      </c>
      <c r="H762">
        <v>210</v>
      </c>
      <c r="I762" s="6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68"/>
        <v>43678.208333333328</v>
      </c>
      <c r="O762" s="9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6.5545454545454547</v>
      </c>
      <c r="G763" t="s">
        <v>20</v>
      </c>
      <c r="H763">
        <v>166</v>
      </c>
      <c r="I763" s="6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68"/>
        <v>42938.208333333328</v>
      </c>
      <c r="O763" s="9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1.7725714285714285</v>
      </c>
      <c r="G764" t="s">
        <v>20</v>
      </c>
      <c r="H764">
        <v>100</v>
      </c>
      <c r="I764" s="6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68"/>
        <v>41241.25</v>
      </c>
      <c r="O764" s="9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1.1317857142857144</v>
      </c>
      <c r="G765" t="s">
        <v>20</v>
      </c>
      <c r="H765">
        <v>235</v>
      </c>
      <c r="I765" s="6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68"/>
        <v>41037.208333333336</v>
      </c>
      <c r="O765" s="9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7.2818181818181822</v>
      </c>
      <c r="G766" t="s">
        <v>20</v>
      </c>
      <c r="H766">
        <v>148</v>
      </c>
      <c r="I766" s="6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68"/>
        <v>40676.208333333336</v>
      </c>
      <c r="O766" s="9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2.0833333333333335</v>
      </c>
      <c r="G767" t="s">
        <v>20</v>
      </c>
      <c r="H767">
        <v>198</v>
      </c>
      <c r="I767" s="6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68"/>
        <v>42840.208333333328</v>
      </c>
      <c r="O767" s="9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0.31171232876712329</v>
      </c>
      <c r="G768" t="s">
        <v>14</v>
      </c>
      <c r="H768">
        <v>248</v>
      </c>
      <c r="I768" s="6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68"/>
        <v>43362.208333333328</v>
      </c>
      <c r="O768" s="9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0.56967078189300413</v>
      </c>
      <c r="G769" t="s">
        <v>14</v>
      </c>
      <c r="H769">
        <v>513</v>
      </c>
      <c r="I769" s="6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68"/>
        <v>42283.208333333328</v>
      </c>
      <c r="O769" s="9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ref="F770:F833" si="72">E770/D770</f>
        <v>2.31</v>
      </c>
      <c r="G770" t="s">
        <v>20</v>
      </c>
      <c r="H770">
        <v>150</v>
      </c>
      <c r="I770" s="6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68"/>
        <v>41619.25</v>
      </c>
      <c r="O770" s="9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72"/>
        <v>0.86867834394904464</v>
      </c>
      <c r="G771" t="s">
        <v>14</v>
      </c>
      <c r="H771">
        <v>3410</v>
      </c>
      <c r="I771" s="6">
        <f t="shared" ref="I771:I834" si="73">+IF(H771=0, 0, 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74">(((L771/60)/60)/24)+DATE(1970,1,1)</f>
        <v>41501.208333333336</v>
      </c>
      <c r="O771" s="9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LEFT(R771,FIND("/",R771)-1)</f>
        <v>games</v>
      </c>
      <c r="T771" t="str">
        <f t="shared" ref="T771:T834" si="77">RIGHT(R771,LEN(R771)-FIND("/",R771))</f>
        <v>video games</v>
      </c>
    </row>
    <row r="772" spans="1:20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2.7074418604651163</v>
      </c>
      <c r="G772" t="s">
        <v>20</v>
      </c>
      <c r="H772">
        <v>216</v>
      </c>
      <c r="I772" s="6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74"/>
        <v>41743.208333333336</v>
      </c>
      <c r="O772" s="9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0.49446428571428569</v>
      </c>
      <c r="G773" t="s">
        <v>74</v>
      </c>
      <c r="H773">
        <v>26</v>
      </c>
      <c r="I773" s="6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74"/>
        <v>43491.25</v>
      </c>
      <c r="O773" s="9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1.1335962566844919</v>
      </c>
      <c r="G774" t="s">
        <v>20</v>
      </c>
      <c r="H774">
        <v>5139</v>
      </c>
      <c r="I774" s="6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74"/>
        <v>43505.25</v>
      </c>
      <c r="O774" s="9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1.9055555555555554</v>
      </c>
      <c r="G775" t="s">
        <v>20</v>
      </c>
      <c r="H775">
        <v>2353</v>
      </c>
      <c r="I775" s="6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74"/>
        <v>42838.208333333328</v>
      </c>
      <c r="O775" s="9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1.355</v>
      </c>
      <c r="G776" t="s">
        <v>20</v>
      </c>
      <c r="H776">
        <v>78</v>
      </c>
      <c r="I776" s="6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74"/>
        <v>42513.208333333328</v>
      </c>
      <c r="O776" s="9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0.10297872340425532</v>
      </c>
      <c r="G777" t="s">
        <v>14</v>
      </c>
      <c r="H777">
        <v>10</v>
      </c>
      <c r="I777" s="6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74"/>
        <v>41949.25</v>
      </c>
      <c r="O777" s="9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0.65544223826714798</v>
      </c>
      <c r="G778" t="s">
        <v>14</v>
      </c>
      <c r="H778">
        <v>2201</v>
      </c>
      <c r="I778" s="6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74"/>
        <v>43650.208333333328</v>
      </c>
      <c r="O778" s="9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0.49026652452025588</v>
      </c>
      <c r="G779" t="s">
        <v>14</v>
      </c>
      <c r="H779">
        <v>676</v>
      </c>
      <c r="I779" s="6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74"/>
        <v>40809.208333333336</v>
      </c>
      <c r="O779" s="9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7.8792307692307695</v>
      </c>
      <c r="G780" t="s">
        <v>20</v>
      </c>
      <c r="H780">
        <v>174</v>
      </c>
      <c r="I780" s="6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74"/>
        <v>40768.208333333336</v>
      </c>
      <c r="O780" s="9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0.80306347746090156</v>
      </c>
      <c r="G781" t="s">
        <v>14</v>
      </c>
      <c r="H781">
        <v>831</v>
      </c>
      <c r="I781" s="6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74"/>
        <v>42230.208333333328</v>
      </c>
      <c r="O781" s="9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1.0629411764705883</v>
      </c>
      <c r="G782" t="s">
        <v>20</v>
      </c>
      <c r="H782">
        <v>164</v>
      </c>
      <c r="I782" s="6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74"/>
        <v>42573.208333333328</v>
      </c>
      <c r="O782" s="9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0.50735632183908042</v>
      </c>
      <c r="G783" t="s">
        <v>74</v>
      </c>
      <c r="H783">
        <v>56</v>
      </c>
      <c r="I783" s="6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74"/>
        <v>40482.208333333336</v>
      </c>
      <c r="O783" s="9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2.153137254901961</v>
      </c>
      <c r="G784" t="s">
        <v>20</v>
      </c>
      <c r="H784">
        <v>161</v>
      </c>
      <c r="I784" s="6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74"/>
        <v>40603.25</v>
      </c>
      <c r="O784" s="9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1.4122972972972974</v>
      </c>
      <c r="G785" t="s">
        <v>20</v>
      </c>
      <c r="H785">
        <v>138</v>
      </c>
      <c r="I785" s="6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74"/>
        <v>41625.25</v>
      </c>
      <c r="O785" s="9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1.1533745781777278</v>
      </c>
      <c r="G786" t="s">
        <v>20</v>
      </c>
      <c r="H786">
        <v>3308</v>
      </c>
      <c r="I786" s="6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74"/>
        <v>42435.25</v>
      </c>
      <c r="O786" s="9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1.9311940298507462</v>
      </c>
      <c r="G787" t="s">
        <v>20</v>
      </c>
      <c r="H787">
        <v>127</v>
      </c>
      <c r="I787" s="6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74"/>
        <v>43582.208333333328</v>
      </c>
      <c r="O787" s="9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7.2973333333333334</v>
      </c>
      <c r="G788" t="s">
        <v>20</v>
      </c>
      <c r="H788">
        <v>207</v>
      </c>
      <c r="I788" s="6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74"/>
        <v>43186.208333333328</v>
      </c>
      <c r="O788" s="9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0.99663398692810456</v>
      </c>
      <c r="G789" t="s">
        <v>14</v>
      </c>
      <c r="H789">
        <v>859</v>
      </c>
      <c r="I789" s="6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74"/>
        <v>40684.208333333336</v>
      </c>
      <c r="O789" s="9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0.88166666666666671</v>
      </c>
      <c r="G790" t="s">
        <v>47</v>
      </c>
      <c r="H790">
        <v>31</v>
      </c>
      <c r="I790" s="6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74"/>
        <v>41202.208333333336</v>
      </c>
      <c r="O790" s="9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0.37233333333333335</v>
      </c>
      <c r="G791" t="s">
        <v>14</v>
      </c>
      <c r="H791">
        <v>45</v>
      </c>
      <c r="I791" s="6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74"/>
        <v>41786.208333333336</v>
      </c>
      <c r="O791" s="9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0.30540075309306081</v>
      </c>
      <c r="G792" t="s">
        <v>74</v>
      </c>
      <c r="H792">
        <v>1113</v>
      </c>
      <c r="I792" s="6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74"/>
        <v>40223.25</v>
      </c>
      <c r="O792" s="9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0.25714285714285712</v>
      </c>
      <c r="G793" t="s">
        <v>14</v>
      </c>
      <c r="H793">
        <v>6</v>
      </c>
      <c r="I793" s="6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74"/>
        <v>42715.25</v>
      </c>
      <c r="O793" s="9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0.34</v>
      </c>
      <c r="G794" t="s">
        <v>14</v>
      </c>
      <c r="H794">
        <v>7</v>
      </c>
      <c r="I794" s="6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74"/>
        <v>41451.208333333336</v>
      </c>
      <c r="O794" s="9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11.859090909090909</v>
      </c>
      <c r="G795" t="s">
        <v>20</v>
      </c>
      <c r="H795">
        <v>181</v>
      </c>
      <c r="I795" s="6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74"/>
        <v>41450.208333333336</v>
      </c>
      <c r="O795" s="9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1.2539393939393939</v>
      </c>
      <c r="G796" t="s">
        <v>20</v>
      </c>
      <c r="H796">
        <v>110</v>
      </c>
      <c r="I796" s="6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74"/>
        <v>43091.25</v>
      </c>
      <c r="O796" s="9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0.14394366197183098</v>
      </c>
      <c r="G797" t="s">
        <v>14</v>
      </c>
      <c r="H797">
        <v>31</v>
      </c>
      <c r="I797" s="6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74"/>
        <v>42675.208333333328</v>
      </c>
      <c r="O797" s="9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0.54807692307692313</v>
      </c>
      <c r="G798" t="s">
        <v>14</v>
      </c>
      <c r="H798">
        <v>78</v>
      </c>
      <c r="I798" s="6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74"/>
        <v>41859.208333333336</v>
      </c>
      <c r="O798" s="9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1.0963157894736841</v>
      </c>
      <c r="G799" t="s">
        <v>20</v>
      </c>
      <c r="H799">
        <v>185</v>
      </c>
      <c r="I799" s="6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74"/>
        <v>43464.25</v>
      </c>
      <c r="O799" s="9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1.8847058823529412</v>
      </c>
      <c r="G800" t="s">
        <v>20</v>
      </c>
      <c r="H800">
        <v>121</v>
      </c>
      <c r="I800" s="6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74"/>
        <v>41060.208333333336</v>
      </c>
      <c r="O800" s="9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0.87008284023668636</v>
      </c>
      <c r="G801" t="s">
        <v>14</v>
      </c>
      <c r="H801">
        <v>1225</v>
      </c>
      <c r="I801" s="6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74"/>
        <v>42399.25</v>
      </c>
      <c r="O801" s="9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0.01</v>
      </c>
      <c r="G802" t="s">
        <v>14</v>
      </c>
      <c r="H802">
        <v>1</v>
      </c>
      <c r="I802" s="6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74"/>
        <v>42167.208333333328</v>
      </c>
      <c r="O802" s="9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2.0291304347826089</v>
      </c>
      <c r="G803" t="s">
        <v>20</v>
      </c>
      <c r="H803">
        <v>106</v>
      </c>
      <c r="I803" s="6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74"/>
        <v>43830.25</v>
      </c>
      <c r="O803" s="9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1.9703225806451612</v>
      </c>
      <c r="G804" t="s">
        <v>20</v>
      </c>
      <c r="H804">
        <v>142</v>
      </c>
      <c r="I804" s="6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74"/>
        <v>43650.208333333328</v>
      </c>
      <c r="O804" s="9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1.07</v>
      </c>
      <c r="G805" t="s">
        <v>20</v>
      </c>
      <c r="H805">
        <v>233</v>
      </c>
      <c r="I805" s="6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74"/>
        <v>43492.25</v>
      </c>
      <c r="O805" s="9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2.6873076923076922</v>
      </c>
      <c r="G806" t="s">
        <v>20</v>
      </c>
      <c r="H806">
        <v>218</v>
      </c>
      <c r="I806" s="6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74"/>
        <v>43102.25</v>
      </c>
      <c r="O806" s="9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0.50845360824742269</v>
      </c>
      <c r="G807" t="s">
        <v>14</v>
      </c>
      <c r="H807">
        <v>67</v>
      </c>
      <c r="I807" s="6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74"/>
        <v>41958.25</v>
      </c>
      <c r="O807" s="9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11.802857142857142</v>
      </c>
      <c r="G808" t="s">
        <v>20</v>
      </c>
      <c r="H808">
        <v>76</v>
      </c>
      <c r="I808" s="6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74"/>
        <v>40973.25</v>
      </c>
      <c r="O808" s="9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2.64</v>
      </c>
      <c r="G809" t="s">
        <v>20</v>
      </c>
      <c r="H809">
        <v>43</v>
      </c>
      <c r="I809" s="6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74"/>
        <v>43753.208333333328</v>
      </c>
      <c r="O809" s="9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0.30442307692307691</v>
      </c>
      <c r="G810" t="s">
        <v>14</v>
      </c>
      <c r="H810">
        <v>19</v>
      </c>
      <c r="I810" s="6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74"/>
        <v>42507.208333333328</v>
      </c>
      <c r="O810" s="9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0.62880681818181816</v>
      </c>
      <c r="G811" t="s">
        <v>14</v>
      </c>
      <c r="H811">
        <v>2108</v>
      </c>
      <c r="I811" s="6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74"/>
        <v>41135.208333333336</v>
      </c>
      <c r="O811" s="9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1.9312499999999999</v>
      </c>
      <c r="G812" t="s">
        <v>20</v>
      </c>
      <c r="H812">
        <v>221</v>
      </c>
      <c r="I812" s="6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74"/>
        <v>43067.25</v>
      </c>
      <c r="O812" s="9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0.77102702702702708</v>
      </c>
      <c r="G813" t="s">
        <v>14</v>
      </c>
      <c r="H813">
        <v>679</v>
      </c>
      <c r="I813" s="6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74"/>
        <v>42378.25</v>
      </c>
      <c r="O813" s="9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2.2552763819095478</v>
      </c>
      <c r="G814" t="s">
        <v>20</v>
      </c>
      <c r="H814">
        <v>2805</v>
      </c>
      <c r="I814" s="6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74"/>
        <v>43206.208333333328</v>
      </c>
      <c r="O814" s="9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2.3940625</v>
      </c>
      <c r="G815" t="s">
        <v>20</v>
      </c>
      <c r="H815">
        <v>68</v>
      </c>
      <c r="I815" s="6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74"/>
        <v>41148.208333333336</v>
      </c>
      <c r="O815" s="9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0.921875</v>
      </c>
      <c r="G816" t="s">
        <v>14</v>
      </c>
      <c r="H816">
        <v>36</v>
      </c>
      <c r="I816" s="6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74"/>
        <v>42517.208333333328</v>
      </c>
      <c r="O816" s="9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1.3023333333333333</v>
      </c>
      <c r="G817" t="s">
        <v>20</v>
      </c>
      <c r="H817">
        <v>183</v>
      </c>
      <c r="I817" s="6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74"/>
        <v>43068.25</v>
      </c>
      <c r="O817" s="9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6.1521739130434785</v>
      </c>
      <c r="G818" t="s">
        <v>20</v>
      </c>
      <c r="H818">
        <v>133</v>
      </c>
      <c r="I818" s="6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74"/>
        <v>41680.25</v>
      </c>
      <c r="O818" s="9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3.687953216374269</v>
      </c>
      <c r="G819" t="s">
        <v>20</v>
      </c>
      <c r="H819">
        <v>2489</v>
      </c>
      <c r="I819" s="6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74"/>
        <v>43589.208333333328</v>
      </c>
      <c r="O819" s="9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10.948571428571428</v>
      </c>
      <c r="G820" t="s">
        <v>20</v>
      </c>
      <c r="H820">
        <v>69</v>
      </c>
      <c r="I820" s="6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74"/>
        <v>43486.25</v>
      </c>
      <c r="O820" s="9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0.50662921348314605</v>
      </c>
      <c r="G821" t="s">
        <v>14</v>
      </c>
      <c r="H821">
        <v>47</v>
      </c>
      <c r="I821" s="6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74"/>
        <v>41237.25</v>
      </c>
      <c r="O821" s="9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8.0060000000000002</v>
      </c>
      <c r="G822" t="s">
        <v>20</v>
      </c>
      <c r="H822">
        <v>279</v>
      </c>
      <c r="I822" s="6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74"/>
        <v>43310.208333333328</v>
      </c>
      <c r="O822" s="9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2.9128571428571428</v>
      </c>
      <c r="G823" t="s">
        <v>20</v>
      </c>
      <c r="H823">
        <v>210</v>
      </c>
      <c r="I823" s="6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74"/>
        <v>42794.25</v>
      </c>
      <c r="O823" s="9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3.4996666666666667</v>
      </c>
      <c r="G824" t="s">
        <v>20</v>
      </c>
      <c r="H824">
        <v>2100</v>
      </c>
      <c r="I824" s="6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74"/>
        <v>41698.25</v>
      </c>
      <c r="O824" s="9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3.5707317073170732</v>
      </c>
      <c r="G825" t="s">
        <v>20</v>
      </c>
      <c r="H825">
        <v>252</v>
      </c>
      <c r="I825" s="6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74"/>
        <v>41892.208333333336</v>
      </c>
      <c r="O825" s="9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1.2648941176470587</v>
      </c>
      <c r="G826" t="s">
        <v>20</v>
      </c>
      <c r="H826">
        <v>1280</v>
      </c>
      <c r="I826" s="6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74"/>
        <v>40348.208333333336</v>
      </c>
      <c r="O826" s="9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3.875</v>
      </c>
      <c r="G827" t="s">
        <v>20</v>
      </c>
      <c r="H827">
        <v>157</v>
      </c>
      <c r="I827" s="6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74"/>
        <v>42941.208333333328</v>
      </c>
      <c r="O827" s="9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4.5703571428571426</v>
      </c>
      <c r="G828" t="s">
        <v>20</v>
      </c>
      <c r="H828">
        <v>194</v>
      </c>
      <c r="I828" s="6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74"/>
        <v>40525.25</v>
      </c>
      <c r="O828" s="9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2.6669565217391304</v>
      </c>
      <c r="G829" t="s">
        <v>20</v>
      </c>
      <c r="H829">
        <v>82</v>
      </c>
      <c r="I829" s="6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74"/>
        <v>40666.208333333336</v>
      </c>
      <c r="O829" s="9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0.69</v>
      </c>
      <c r="G830" t="s">
        <v>14</v>
      </c>
      <c r="H830">
        <v>70</v>
      </c>
      <c r="I830" s="6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74"/>
        <v>43340.208333333328</v>
      </c>
      <c r="O830" s="9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0.51343749999999999</v>
      </c>
      <c r="G831" t="s">
        <v>14</v>
      </c>
      <c r="H831">
        <v>154</v>
      </c>
      <c r="I831" s="6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74"/>
        <v>42164.208333333328</v>
      </c>
      <c r="O831" s="9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1.1710526315789473E-2</v>
      </c>
      <c r="G832" t="s">
        <v>14</v>
      </c>
      <c r="H832">
        <v>22</v>
      </c>
      <c r="I832" s="6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74"/>
        <v>43103.25</v>
      </c>
      <c r="O832" s="9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1.089773429454171</v>
      </c>
      <c r="G833" t="s">
        <v>20</v>
      </c>
      <c r="H833">
        <v>4233</v>
      </c>
      <c r="I833" s="6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74"/>
        <v>40994.208333333336</v>
      </c>
      <c r="O833" s="9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ref="F834:F897" si="78">E834/D834</f>
        <v>3.1517592592592591</v>
      </c>
      <c r="G834" t="s">
        <v>20</v>
      </c>
      <c r="H834">
        <v>1297</v>
      </c>
      <c r="I834" s="6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74"/>
        <v>42299.208333333328</v>
      </c>
      <c r="O834" s="9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78"/>
        <v>1.5769117647058823</v>
      </c>
      <c r="G835" t="s">
        <v>20</v>
      </c>
      <c r="H835">
        <v>165</v>
      </c>
      <c r="I835" s="6">
        <f t="shared" ref="I835:I898" si="79">+IF(H835=0, 0, 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80">(((L835/60)/60)/24)+DATE(1970,1,1)</f>
        <v>40588.25</v>
      </c>
      <c r="O835" s="9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LEFT(R835,FIND("/",R835)-1)</f>
        <v>publishing</v>
      </c>
      <c r="T835" t="str">
        <f t="shared" ref="T835:T898" si="83">RIGHT(R835,LEN(R835)-FIND("/",R835))</f>
        <v>translations</v>
      </c>
    </row>
    <row r="836" spans="1:20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1.5380821917808218</v>
      </c>
      <c r="G836" t="s">
        <v>20</v>
      </c>
      <c r="H836">
        <v>119</v>
      </c>
      <c r="I836" s="6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80"/>
        <v>41448.208333333336</v>
      </c>
      <c r="O836" s="9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0.89738979118329465</v>
      </c>
      <c r="G837" t="s">
        <v>14</v>
      </c>
      <c r="H837">
        <v>1758</v>
      </c>
      <c r="I837" s="6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80"/>
        <v>42063.25</v>
      </c>
      <c r="O837" s="9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0.75135802469135804</v>
      </c>
      <c r="G838" t="s">
        <v>14</v>
      </c>
      <c r="H838">
        <v>94</v>
      </c>
      <c r="I838" s="6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80"/>
        <v>40214.25</v>
      </c>
      <c r="O838" s="9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8.5288135593220336</v>
      </c>
      <c r="G839" t="s">
        <v>20</v>
      </c>
      <c r="H839">
        <v>1797</v>
      </c>
      <c r="I839" s="6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80"/>
        <v>40629.208333333336</v>
      </c>
      <c r="O839" s="9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1.3890625000000001</v>
      </c>
      <c r="G840" t="s">
        <v>20</v>
      </c>
      <c r="H840">
        <v>261</v>
      </c>
      <c r="I840" s="6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80"/>
        <v>43370.208333333328</v>
      </c>
      <c r="O840" s="9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1.9018181818181819</v>
      </c>
      <c r="G841" t="s">
        <v>20</v>
      </c>
      <c r="H841">
        <v>157</v>
      </c>
      <c r="I841" s="6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80"/>
        <v>41715.208333333336</v>
      </c>
      <c r="O841" s="9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1.0024333619948409</v>
      </c>
      <c r="G842" t="s">
        <v>20</v>
      </c>
      <c r="H842">
        <v>3533</v>
      </c>
      <c r="I842" s="6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80"/>
        <v>41836.208333333336</v>
      </c>
      <c r="O842" s="9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1.4275824175824177</v>
      </c>
      <c r="G843" t="s">
        <v>20</v>
      </c>
      <c r="H843">
        <v>155</v>
      </c>
      <c r="I843" s="6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80"/>
        <v>42419.25</v>
      </c>
      <c r="O843" s="9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5.6313333333333331</v>
      </c>
      <c r="G844" t="s">
        <v>20</v>
      </c>
      <c r="H844">
        <v>132</v>
      </c>
      <c r="I844" s="6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80"/>
        <v>43266.208333333328</v>
      </c>
      <c r="O844" s="9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0.30715909090909088</v>
      </c>
      <c r="G845" t="s">
        <v>14</v>
      </c>
      <c r="H845">
        <v>33</v>
      </c>
      <c r="I845" s="6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80"/>
        <v>43338.208333333328</v>
      </c>
      <c r="O845" s="9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0.99397727272727276</v>
      </c>
      <c r="G846" t="s">
        <v>74</v>
      </c>
      <c r="H846">
        <v>94</v>
      </c>
      <c r="I846" s="6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80"/>
        <v>40930.25</v>
      </c>
      <c r="O846" s="9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1.9754935622317598</v>
      </c>
      <c r="G847" t="s">
        <v>20</v>
      </c>
      <c r="H847">
        <v>1354</v>
      </c>
      <c r="I847" s="6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80"/>
        <v>43235.208333333328</v>
      </c>
      <c r="O847" s="9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5.085</v>
      </c>
      <c r="G848" t="s">
        <v>20</v>
      </c>
      <c r="H848">
        <v>48</v>
      </c>
      <c r="I848" s="6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80"/>
        <v>43302.208333333328</v>
      </c>
      <c r="O848" s="9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2.3774468085106384</v>
      </c>
      <c r="G849" t="s">
        <v>20</v>
      </c>
      <c r="H849">
        <v>110</v>
      </c>
      <c r="I849" s="6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80"/>
        <v>43107.25</v>
      </c>
      <c r="O849" s="9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3.3846875000000001</v>
      </c>
      <c r="G850" t="s">
        <v>20</v>
      </c>
      <c r="H850">
        <v>172</v>
      </c>
      <c r="I850" s="6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80"/>
        <v>40341.208333333336</v>
      </c>
      <c r="O850" s="9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1.3308955223880596</v>
      </c>
      <c r="G851" t="s">
        <v>20</v>
      </c>
      <c r="H851">
        <v>307</v>
      </c>
      <c r="I851" s="6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80"/>
        <v>40948.25</v>
      </c>
      <c r="O851" s="9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0.01</v>
      </c>
      <c r="G852" t="s">
        <v>14</v>
      </c>
      <c r="H852">
        <v>1</v>
      </c>
      <c r="I852" s="6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80"/>
        <v>40866.25</v>
      </c>
      <c r="O852" s="9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2.0779999999999998</v>
      </c>
      <c r="G853" t="s">
        <v>20</v>
      </c>
      <c r="H853">
        <v>160</v>
      </c>
      <c r="I853" s="6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80"/>
        <v>41031.208333333336</v>
      </c>
      <c r="O853" s="9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0.51122448979591839</v>
      </c>
      <c r="G854" t="s">
        <v>14</v>
      </c>
      <c r="H854">
        <v>31</v>
      </c>
      <c r="I854" s="6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80"/>
        <v>40740.208333333336</v>
      </c>
      <c r="O854" s="9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6.5205847953216374</v>
      </c>
      <c r="G855" t="s">
        <v>20</v>
      </c>
      <c r="H855">
        <v>1467</v>
      </c>
      <c r="I855" s="6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80"/>
        <v>40714.208333333336</v>
      </c>
      <c r="O855" s="9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1.1363099415204678</v>
      </c>
      <c r="G856" t="s">
        <v>20</v>
      </c>
      <c r="H856">
        <v>2662</v>
      </c>
      <c r="I856" s="6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80"/>
        <v>43787.25</v>
      </c>
      <c r="O856" s="9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1.0237606837606839</v>
      </c>
      <c r="G857" t="s">
        <v>20</v>
      </c>
      <c r="H857">
        <v>452</v>
      </c>
      <c r="I857" s="6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80"/>
        <v>40712.208333333336</v>
      </c>
      <c r="O857" s="9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3.5658333333333334</v>
      </c>
      <c r="G858" t="s">
        <v>20</v>
      </c>
      <c r="H858">
        <v>158</v>
      </c>
      <c r="I858" s="6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80"/>
        <v>41023.208333333336</v>
      </c>
      <c r="O858" s="9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1.3986792452830188</v>
      </c>
      <c r="G859" t="s">
        <v>20</v>
      </c>
      <c r="H859">
        <v>225</v>
      </c>
      <c r="I859" s="6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80"/>
        <v>40944.25</v>
      </c>
      <c r="O859" s="9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0.69450000000000001</v>
      </c>
      <c r="G860" t="s">
        <v>14</v>
      </c>
      <c r="H860">
        <v>35</v>
      </c>
      <c r="I860" s="6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80"/>
        <v>43211.208333333328</v>
      </c>
      <c r="O860" s="9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0.35534246575342465</v>
      </c>
      <c r="G861" t="s">
        <v>14</v>
      </c>
      <c r="H861">
        <v>63</v>
      </c>
      <c r="I861" s="6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80"/>
        <v>41334.25</v>
      </c>
      <c r="O861" s="9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2.5165000000000002</v>
      </c>
      <c r="G862" t="s">
        <v>20</v>
      </c>
      <c r="H862">
        <v>65</v>
      </c>
      <c r="I862" s="6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80"/>
        <v>43515.25</v>
      </c>
      <c r="O862" s="9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1.0587500000000001</v>
      </c>
      <c r="G863" t="s">
        <v>20</v>
      </c>
      <c r="H863">
        <v>163</v>
      </c>
      <c r="I863" s="6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80"/>
        <v>40258.208333333336</v>
      </c>
      <c r="O863" s="9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1.8742857142857143</v>
      </c>
      <c r="G864" t="s">
        <v>20</v>
      </c>
      <c r="H864">
        <v>85</v>
      </c>
      <c r="I864" s="6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80"/>
        <v>40756.208333333336</v>
      </c>
      <c r="O864" s="9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3.8678571428571429</v>
      </c>
      <c r="G865" t="s">
        <v>20</v>
      </c>
      <c r="H865">
        <v>217</v>
      </c>
      <c r="I865" s="6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80"/>
        <v>42172.208333333328</v>
      </c>
      <c r="O865" s="9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3.4707142857142856</v>
      </c>
      <c r="G866" t="s">
        <v>20</v>
      </c>
      <c r="H866">
        <v>150</v>
      </c>
      <c r="I866" s="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80"/>
        <v>42601.208333333328</v>
      </c>
      <c r="O866" s="9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1.8582098765432098</v>
      </c>
      <c r="G867" t="s">
        <v>20</v>
      </c>
      <c r="H867">
        <v>3272</v>
      </c>
      <c r="I867" s="6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80"/>
        <v>41897.208333333336</v>
      </c>
      <c r="O867" s="9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0.43241247264770238</v>
      </c>
      <c r="G868" t="s">
        <v>74</v>
      </c>
      <c r="H868">
        <v>898</v>
      </c>
      <c r="I868" s="6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80"/>
        <v>40671.208333333336</v>
      </c>
      <c r="O868" s="9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1.6243749999999999</v>
      </c>
      <c r="G869" t="s">
        <v>20</v>
      </c>
      <c r="H869">
        <v>300</v>
      </c>
      <c r="I869" s="6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80"/>
        <v>43382.208333333328</v>
      </c>
      <c r="O869" s="9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1.8484285714285715</v>
      </c>
      <c r="G870" t="s">
        <v>20</v>
      </c>
      <c r="H870">
        <v>126</v>
      </c>
      <c r="I870" s="6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80"/>
        <v>41559.208333333336</v>
      </c>
      <c r="O870" s="9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0.23703520691785052</v>
      </c>
      <c r="G871" t="s">
        <v>14</v>
      </c>
      <c r="H871">
        <v>526</v>
      </c>
      <c r="I871" s="6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80"/>
        <v>40350.208333333336</v>
      </c>
      <c r="O871" s="9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0.89870129870129867</v>
      </c>
      <c r="G872" t="s">
        <v>14</v>
      </c>
      <c r="H872">
        <v>121</v>
      </c>
      <c r="I872" s="6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80"/>
        <v>42240.208333333328</v>
      </c>
      <c r="O872" s="9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2.7260419580419581</v>
      </c>
      <c r="G873" t="s">
        <v>20</v>
      </c>
      <c r="H873">
        <v>2320</v>
      </c>
      <c r="I873" s="6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80"/>
        <v>43040.208333333328</v>
      </c>
      <c r="O873" s="9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1.7004255319148935</v>
      </c>
      <c r="G874" t="s">
        <v>20</v>
      </c>
      <c r="H874">
        <v>81</v>
      </c>
      <c r="I874" s="6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80"/>
        <v>43346.208333333328</v>
      </c>
      <c r="O874" s="9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1.8828503562945369</v>
      </c>
      <c r="G875" t="s">
        <v>20</v>
      </c>
      <c r="H875">
        <v>1887</v>
      </c>
      <c r="I875" s="6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80"/>
        <v>41647.25</v>
      </c>
      <c r="O875" s="9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3.4693532338308457</v>
      </c>
      <c r="G876" t="s">
        <v>20</v>
      </c>
      <c r="H876">
        <v>4358</v>
      </c>
      <c r="I876" s="6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80"/>
        <v>40291.208333333336</v>
      </c>
      <c r="O876" s="9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0.6917721518987342</v>
      </c>
      <c r="G877" t="s">
        <v>14</v>
      </c>
      <c r="H877">
        <v>67</v>
      </c>
      <c r="I877" s="6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80"/>
        <v>40556.25</v>
      </c>
      <c r="O877" s="9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0.25433734939759034</v>
      </c>
      <c r="G878" t="s">
        <v>14</v>
      </c>
      <c r="H878">
        <v>57</v>
      </c>
      <c r="I878" s="6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80"/>
        <v>43624.208333333328</v>
      </c>
      <c r="O878" s="9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0.77400977995110021</v>
      </c>
      <c r="G879" t="s">
        <v>14</v>
      </c>
      <c r="H879">
        <v>1229</v>
      </c>
      <c r="I879" s="6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80"/>
        <v>42577.208333333328</v>
      </c>
      <c r="O879" s="9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0.37481481481481482</v>
      </c>
      <c r="G880" t="s">
        <v>14</v>
      </c>
      <c r="H880">
        <v>12</v>
      </c>
      <c r="I880" s="6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80"/>
        <v>43845.25</v>
      </c>
      <c r="O880" s="9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5.4379999999999997</v>
      </c>
      <c r="G881" t="s">
        <v>20</v>
      </c>
      <c r="H881">
        <v>53</v>
      </c>
      <c r="I881" s="6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80"/>
        <v>42788.25</v>
      </c>
      <c r="O881" s="9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2.2852189349112426</v>
      </c>
      <c r="G882" t="s">
        <v>20</v>
      </c>
      <c r="H882">
        <v>2414</v>
      </c>
      <c r="I882" s="6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80"/>
        <v>43667.208333333328</v>
      </c>
      <c r="O882" s="9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0.38948339483394834</v>
      </c>
      <c r="G883" t="s">
        <v>14</v>
      </c>
      <c r="H883">
        <v>452</v>
      </c>
      <c r="I883" s="6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80"/>
        <v>42194.208333333328</v>
      </c>
      <c r="O883" s="9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3.7</v>
      </c>
      <c r="G884" t="s">
        <v>20</v>
      </c>
      <c r="H884">
        <v>80</v>
      </c>
      <c r="I884" s="6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80"/>
        <v>42025.25</v>
      </c>
      <c r="O884" s="9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2.3791176470588233</v>
      </c>
      <c r="G885" t="s">
        <v>20</v>
      </c>
      <c r="H885">
        <v>193</v>
      </c>
      <c r="I885" s="6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80"/>
        <v>40323.208333333336</v>
      </c>
      <c r="O885" s="9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0.64036299765807958</v>
      </c>
      <c r="G886" t="s">
        <v>14</v>
      </c>
      <c r="H886">
        <v>1886</v>
      </c>
      <c r="I886" s="6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80"/>
        <v>41763.208333333336</v>
      </c>
      <c r="O886" s="9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1.1827777777777777</v>
      </c>
      <c r="G887" t="s">
        <v>20</v>
      </c>
      <c r="H887">
        <v>52</v>
      </c>
      <c r="I887" s="6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80"/>
        <v>40335.208333333336</v>
      </c>
      <c r="O887" s="9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0.84824037184594958</v>
      </c>
      <c r="G888" t="s">
        <v>14</v>
      </c>
      <c r="H888">
        <v>1825</v>
      </c>
      <c r="I888" s="6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80"/>
        <v>40416.208333333336</v>
      </c>
      <c r="O888" s="9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0.29346153846153844</v>
      </c>
      <c r="G889" t="s">
        <v>14</v>
      </c>
      <c r="H889">
        <v>31</v>
      </c>
      <c r="I889" s="6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80"/>
        <v>42202.208333333328</v>
      </c>
      <c r="O889" s="9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2.0989655172413793</v>
      </c>
      <c r="G890" t="s">
        <v>20</v>
      </c>
      <c r="H890">
        <v>290</v>
      </c>
      <c r="I890" s="6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80"/>
        <v>42836.208333333328</v>
      </c>
      <c r="O890" s="9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1.697857142857143</v>
      </c>
      <c r="G891" t="s">
        <v>20</v>
      </c>
      <c r="H891">
        <v>122</v>
      </c>
      <c r="I891" s="6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80"/>
        <v>41710.208333333336</v>
      </c>
      <c r="O891" s="9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1.1595907738095239</v>
      </c>
      <c r="G892" t="s">
        <v>20</v>
      </c>
      <c r="H892">
        <v>1470</v>
      </c>
      <c r="I892" s="6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80"/>
        <v>43640.208333333328</v>
      </c>
      <c r="O892" s="9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2.5859999999999999</v>
      </c>
      <c r="G893" t="s">
        <v>20</v>
      </c>
      <c r="H893">
        <v>165</v>
      </c>
      <c r="I893" s="6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80"/>
        <v>40880.25</v>
      </c>
      <c r="O893" s="9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2.3058333333333332</v>
      </c>
      <c r="G894" t="s">
        <v>20</v>
      </c>
      <c r="H894">
        <v>182</v>
      </c>
      <c r="I894" s="6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80"/>
        <v>40319.208333333336</v>
      </c>
      <c r="O894" s="9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1.2821428571428573</v>
      </c>
      <c r="G895" t="s">
        <v>20</v>
      </c>
      <c r="H895">
        <v>199</v>
      </c>
      <c r="I895" s="6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80"/>
        <v>42170.208333333328</v>
      </c>
      <c r="O895" s="9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1.8870588235294117</v>
      </c>
      <c r="G896" t="s">
        <v>20</v>
      </c>
      <c r="H896">
        <v>56</v>
      </c>
      <c r="I896" s="6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80"/>
        <v>41466.208333333336</v>
      </c>
      <c r="O896" s="9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6.9511889862327911E-2</v>
      </c>
      <c r="G897" t="s">
        <v>14</v>
      </c>
      <c r="H897">
        <v>107</v>
      </c>
      <c r="I897" s="6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80"/>
        <v>43134.25</v>
      </c>
      <c r="O897" s="9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ref="F898:F961" si="84">E898/D898</f>
        <v>7.7443434343434348</v>
      </c>
      <c r="G898" t="s">
        <v>20</v>
      </c>
      <c r="H898">
        <v>1460</v>
      </c>
      <c r="I898" s="6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80"/>
        <v>40738.208333333336</v>
      </c>
      <c r="O898" s="9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84"/>
        <v>0.27693181818181817</v>
      </c>
      <c r="G899" t="s">
        <v>14</v>
      </c>
      <c r="H899">
        <v>27</v>
      </c>
      <c r="I899" s="6">
        <f t="shared" ref="I899:I962" si="85">+IF(H899=0, 0, 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86">(((L899/60)/60)/24)+DATE(1970,1,1)</f>
        <v>43583.208333333328</v>
      </c>
      <c r="O899" s="9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LEFT(R899,FIND("/",R899)-1)</f>
        <v>theater</v>
      </c>
      <c r="T899" t="str">
        <f t="shared" ref="T899:T962" si="89">RIGHT(R899,LEN(R899)-FIND("/",R899))</f>
        <v>plays</v>
      </c>
    </row>
    <row r="900" spans="1:20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0.52479620323841425</v>
      </c>
      <c r="G900" t="s">
        <v>14</v>
      </c>
      <c r="H900">
        <v>1221</v>
      </c>
      <c r="I900" s="6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86"/>
        <v>43815.25</v>
      </c>
      <c r="O900" s="9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4.0709677419354842</v>
      </c>
      <c r="G901" t="s">
        <v>20</v>
      </c>
      <c r="H901">
        <v>123</v>
      </c>
      <c r="I901" s="6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86"/>
        <v>41554.208333333336</v>
      </c>
      <c r="O901" s="9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0.02</v>
      </c>
      <c r="G902" t="s">
        <v>14</v>
      </c>
      <c r="H902">
        <v>1</v>
      </c>
      <c r="I902" s="6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86"/>
        <v>41901.208333333336</v>
      </c>
      <c r="O902" s="9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1.5617857142857143</v>
      </c>
      <c r="G903" t="s">
        <v>20</v>
      </c>
      <c r="H903">
        <v>159</v>
      </c>
      <c r="I903" s="6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86"/>
        <v>43298.208333333328</v>
      </c>
      <c r="O903" s="9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2.5242857142857145</v>
      </c>
      <c r="G904" t="s">
        <v>20</v>
      </c>
      <c r="H904">
        <v>110</v>
      </c>
      <c r="I904" s="6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86"/>
        <v>42399.25</v>
      </c>
      <c r="O904" s="9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1.729268292682927E-2</v>
      </c>
      <c r="G905" t="s">
        <v>47</v>
      </c>
      <c r="H905">
        <v>14</v>
      </c>
      <c r="I905" s="6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86"/>
        <v>41034.208333333336</v>
      </c>
      <c r="O905" s="9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0.12230769230769231</v>
      </c>
      <c r="G906" t="s">
        <v>14</v>
      </c>
      <c r="H906">
        <v>16</v>
      </c>
      <c r="I906" s="6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86"/>
        <v>41186.208333333336</v>
      </c>
      <c r="O906" s="9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1.6398734177215191</v>
      </c>
      <c r="G907" t="s">
        <v>20</v>
      </c>
      <c r="H907">
        <v>236</v>
      </c>
      <c r="I907" s="6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86"/>
        <v>41536.208333333336</v>
      </c>
      <c r="O907" s="9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1.6298181818181818</v>
      </c>
      <c r="G908" t="s">
        <v>20</v>
      </c>
      <c r="H908">
        <v>191</v>
      </c>
      <c r="I908" s="6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86"/>
        <v>42868.208333333328</v>
      </c>
      <c r="O908" s="9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0.20252747252747252</v>
      </c>
      <c r="G909" t="s">
        <v>14</v>
      </c>
      <c r="H909">
        <v>41</v>
      </c>
      <c r="I909" s="6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86"/>
        <v>40660.208333333336</v>
      </c>
      <c r="O909" s="9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3.1924083769633507</v>
      </c>
      <c r="G910" t="s">
        <v>20</v>
      </c>
      <c r="H910">
        <v>3934</v>
      </c>
      <c r="I910" s="6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86"/>
        <v>41031.208333333336</v>
      </c>
      <c r="O910" s="9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4.7894444444444444</v>
      </c>
      <c r="G911" t="s">
        <v>20</v>
      </c>
      <c r="H911">
        <v>80</v>
      </c>
      <c r="I911" s="6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86"/>
        <v>43255.208333333328</v>
      </c>
      <c r="O911" s="9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0.19556634304207121</v>
      </c>
      <c r="G912" t="s">
        <v>74</v>
      </c>
      <c r="H912">
        <v>296</v>
      </c>
      <c r="I912" s="6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86"/>
        <v>42026.25</v>
      </c>
      <c r="O912" s="9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1.9894827586206896</v>
      </c>
      <c r="G913" t="s">
        <v>20</v>
      </c>
      <c r="H913">
        <v>462</v>
      </c>
      <c r="I913" s="6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86"/>
        <v>43717.208333333328</v>
      </c>
      <c r="O913" s="9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7.95</v>
      </c>
      <c r="G914" t="s">
        <v>20</v>
      </c>
      <c r="H914">
        <v>179</v>
      </c>
      <c r="I914" s="6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86"/>
        <v>41157.208333333336</v>
      </c>
      <c r="O914" s="9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0.50621082621082625</v>
      </c>
      <c r="G915" t="s">
        <v>14</v>
      </c>
      <c r="H915">
        <v>523</v>
      </c>
      <c r="I915" s="6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86"/>
        <v>43597.208333333328</v>
      </c>
      <c r="O915" s="9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0.57437499999999997</v>
      </c>
      <c r="G916" t="s">
        <v>14</v>
      </c>
      <c r="H916">
        <v>141</v>
      </c>
      <c r="I916" s="6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86"/>
        <v>41490.208333333336</v>
      </c>
      <c r="O916" s="9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1.5562827640984909</v>
      </c>
      <c r="G917" t="s">
        <v>20</v>
      </c>
      <c r="H917">
        <v>1866</v>
      </c>
      <c r="I917" s="6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86"/>
        <v>42976.208333333328</v>
      </c>
      <c r="O917" s="9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0.36297297297297298</v>
      </c>
      <c r="G918" t="s">
        <v>14</v>
      </c>
      <c r="H918">
        <v>52</v>
      </c>
      <c r="I918" s="6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86"/>
        <v>41991.25</v>
      </c>
      <c r="O918" s="9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0.58250000000000002</v>
      </c>
      <c r="G919" t="s">
        <v>47</v>
      </c>
      <c r="H919">
        <v>27</v>
      </c>
      <c r="I919" s="6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86"/>
        <v>40722.208333333336</v>
      </c>
      <c r="O919" s="9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2.3739473684210526</v>
      </c>
      <c r="G920" t="s">
        <v>20</v>
      </c>
      <c r="H920">
        <v>156</v>
      </c>
      <c r="I920" s="6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86"/>
        <v>41117.208333333336</v>
      </c>
      <c r="O920" s="9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0.58750000000000002</v>
      </c>
      <c r="G921" t="s">
        <v>14</v>
      </c>
      <c r="H921">
        <v>225</v>
      </c>
      <c r="I921" s="6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86"/>
        <v>43022.208333333328</v>
      </c>
      <c r="O921" s="9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1.8256603773584905</v>
      </c>
      <c r="G922" t="s">
        <v>20</v>
      </c>
      <c r="H922">
        <v>255</v>
      </c>
      <c r="I922" s="6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86"/>
        <v>43503.25</v>
      </c>
      <c r="O922" s="9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7.5436408977556111E-3</v>
      </c>
      <c r="G923" t="s">
        <v>14</v>
      </c>
      <c r="H923">
        <v>38</v>
      </c>
      <c r="I923" s="6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86"/>
        <v>40951.25</v>
      </c>
      <c r="O923" s="9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1.7595330739299611</v>
      </c>
      <c r="G924" t="s">
        <v>20</v>
      </c>
      <c r="H924">
        <v>2261</v>
      </c>
      <c r="I924" s="6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86"/>
        <v>43443.25</v>
      </c>
      <c r="O924" s="9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2.3788235294117648</v>
      </c>
      <c r="G925" t="s">
        <v>20</v>
      </c>
      <c r="H925">
        <v>40</v>
      </c>
      <c r="I925" s="6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86"/>
        <v>40373.208333333336</v>
      </c>
      <c r="O925" s="9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4.8805076142131982</v>
      </c>
      <c r="G926" t="s">
        <v>20</v>
      </c>
      <c r="H926">
        <v>2289</v>
      </c>
      <c r="I926" s="6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86"/>
        <v>43769.208333333328</v>
      </c>
      <c r="O926" s="9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2.2406666666666668</v>
      </c>
      <c r="G927" t="s">
        <v>20</v>
      </c>
      <c r="H927">
        <v>65</v>
      </c>
      <c r="I927" s="6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86"/>
        <v>43000.208333333328</v>
      </c>
      <c r="O927" s="9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0.18126436781609195</v>
      </c>
      <c r="G928" t="s">
        <v>14</v>
      </c>
      <c r="H928">
        <v>15</v>
      </c>
      <c r="I928" s="6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86"/>
        <v>42502.208333333328</v>
      </c>
      <c r="O928" s="9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0.45847222222222223</v>
      </c>
      <c r="G929" t="s">
        <v>14</v>
      </c>
      <c r="H929">
        <v>37</v>
      </c>
      <c r="I929" s="6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86"/>
        <v>41102.208333333336</v>
      </c>
      <c r="O929" s="9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1.1731541218637993</v>
      </c>
      <c r="G930" t="s">
        <v>20</v>
      </c>
      <c r="H930">
        <v>3777</v>
      </c>
      <c r="I930" s="6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86"/>
        <v>41637.25</v>
      </c>
      <c r="O930" s="9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2.173090909090909</v>
      </c>
      <c r="G931" t="s">
        <v>20</v>
      </c>
      <c r="H931">
        <v>184</v>
      </c>
      <c r="I931" s="6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86"/>
        <v>42858.208333333328</v>
      </c>
      <c r="O931" s="9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1.1228571428571428</v>
      </c>
      <c r="G932" t="s">
        <v>20</v>
      </c>
      <c r="H932">
        <v>85</v>
      </c>
      <c r="I932" s="6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86"/>
        <v>42060.25</v>
      </c>
      <c r="O932" s="9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0.72518987341772156</v>
      </c>
      <c r="G933" t="s">
        <v>14</v>
      </c>
      <c r="H933">
        <v>112</v>
      </c>
      <c r="I933" s="6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86"/>
        <v>41818.208333333336</v>
      </c>
      <c r="O933" s="9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2.1230434782608696</v>
      </c>
      <c r="G934" t="s">
        <v>20</v>
      </c>
      <c r="H934">
        <v>144</v>
      </c>
      <c r="I934" s="6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86"/>
        <v>41709.208333333336</v>
      </c>
      <c r="O934" s="9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2.3974657534246577</v>
      </c>
      <c r="G935" t="s">
        <v>20</v>
      </c>
      <c r="H935">
        <v>1902</v>
      </c>
      <c r="I935" s="6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86"/>
        <v>41372.208333333336</v>
      </c>
      <c r="O935" s="9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1.8193548387096774</v>
      </c>
      <c r="G936" t="s">
        <v>20</v>
      </c>
      <c r="H936">
        <v>105</v>
      </c>
      <c r="I936" s="6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86"/>
        <v>42422.25</v>
      </c>
      <c r="O936" s="9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1.6413114754098361</v>
      </c>
      <c r="G937" t="s">
        <v>20</v>
      </c>
      <c r="H937">
        <v>132</v>
      </c>
      <c r="I937" s="6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86"/>
        <v>42209.208333333328</v>
      </c>
      <c r="O937" s="9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1.6375968992248063E-2</v>
      </c>
      <c r="G938" t="s">
        <v>14</v>
      </c>
      <c r="H938">
        <v>21</v>
      </c>
      <c r="I938" s="6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86"/>
        <v>43668.208333333328</v>
      </c>
      <c r="O938" s="9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0.49643859649122807</v>
      </c>
      <c r="G939" t="s">
        <v>74</v>
      </c>
      <c r="H939">
        <v>976</v>
      </c>
      <c r="I939" s="6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86"/>
        <v>42334.25</v>
      </c>
      <c r="O939" s="9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1.0970652173913042</v>
      </c>
      <c r="G940" t="s">
        <v>20</v>
      </c>
      <c r="H940">
        <v>96</v>
      </c>
      <c r="I940" s="6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86"/>
        <v>43263.208333333328</v>
      </c>
      <c r="O940" s="9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0.49217948717948717</v>
      </c>
      <c r="G941" t="s">
        <v>14</v>
      </c>
      <c r="H941">
        <v>67</v>
      </c>
      <c r="I941" s="6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86"/>
        <v>40670.208333333336</v>
      </c>
      <c r="O941" s="9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0.62232323232323228</v>
      </c>
      <c r="G942" t="s">
        <v>47</v>
      </c>
      <c r="H942">
        <v>66</v>
      </c>
      <c r="I942" s="6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86"/>
        <v>41244.25</v>
      </c>
      <c r="O942" s="9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0.1305813953488372</v>
      </c>
      <c r="G943" t="s">
        <v>14</v>
      </c>
      <c r="H943">
        <v>78</v>
      </c>
      <c r="I943" s="6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86"/>
        <v>40552.25</v>
      </c>
      <c r="O943" s="9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0.64635416666666667</v>
      </c>
      <c r="G944" t="s">
        <v>14</v>
      </c>
      <c r="H944">
        <v>67</v>
      </c>
      <c r="I944" s="6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86"/>
        <v>40568.25</v>
      </c>
      <c r="O944" s="9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1.5958666666666668</v>
      </c>
      <c r="G945" t="s">
        <v>20</v>
      </c>
      <c r="H945">
        <v>114</v>
      </c>
      <c r="I945" s="6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86"/>
        <v>41906.208333333336</v>
      </c>
      <c r="O945" s="9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0.81420000000000003</v>
      </c>
      <c r="G946" t="s">
        <v>14</v>
      </c>
      <c r="H946">
        <v>263</v>
      </c>
      <c r="I946" s="6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86"/>
        <v>42776.25</v>
      </c>
      <c r="O946" s="9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0.32444767441860467</v>
      </c>
      <c r="G947" t="s">
        <v>14</v>
      </c>
      <c r="H947">
        <v>1691</v>
      </c>
      <c r="I947" s="6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86"/>
        <v>41004.208333333336</v>
      </c>
      <c r="O947" s="9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9.9141184124918666E-2</v>
      </c>
      <c r="G948" t="s">
        <v>14</v>
      </c>
      <c r="H948">
        <v>181</v>
      </c>
      <c r="I948" s="6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86"/>
        <v>40710.208333333336</v>
      </c>
      <c r="O948" s="9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0.26694444444444443</v>
      </c>
      <c r="G949" t="s">
        <v>14</v>
      </c>
      <c r="H949">
        <v>13</v>
      </c>
      <c r="I949" s="6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86"/>
        <v>41908.208333333336</v>
      </c>
      <c r="O949" s="9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0.62957446808510642</v>
      </c>
      <c r="G950" t="s">
        <v>74</v>
      </c>
      <c r="H950">
        <v>160</v>
      </c>
      <c r="I950" s="6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86"/>
        <v>41985.25</v>
      </c>
      <c r="O950" s="9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1.6135593220338984</v>
      </c>
      <c r="G951" t="s">
        <v>20</v>
      </c>
      <c r="H951">
        <v>203</v>
      </c>
      <c r="I951" s="6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86"/>
        <v>42112.208333333328</v>
      </c>
      <c r="O951" s="9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0.05</v>
      </c>
      <c r="G952" t="s">
        <v>14</v>
      </c>
      <c r="H952">
        <v>1</v>
      </c>
      <c r="I952" s="6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86"/>
        <v>43571.208333333328</v>
      </c>
      <c r="O952" s="9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10.969379310344827</v>
      </c>
      <c r="G953" t="s">
        <v>20</v>
      </c>
      <c r="H953">
        <v>1559</v>
      </c>
      <c r="I953" s="6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86"/>
        <v>42730.25</v>
      </c>
      <c r="O953" s="9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0.70094158075601376</v>
      </c>
      <c r="G954" t="s">
        <v>74</v>
      </c>
      <c r="H954">
        <v>2266</v>
      </c>
      <c r="I954" s="6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86"/>
        <v>42591.208333333328</v>
      </c>
      <c r="O954" s="9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0.6</v>
      </c>
      <c r="G955" t="s">
        <v>14</v>
      </c>
      <c r="H955">
        <v>21</v>
      </c>
      <c r="I955" s="6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86"/>
        <v>42358.25</v>
      </c>
      <c r="O955" s="9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3.6709859154929578</v>
      </c>
      <c r="G956" t="s">
        <v>20</v>
      </c>
      <c r="H956">
        <v>1548</v>
      </c>
      <c r="I956" s="6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86"/>
        <v>41174.208333333336</v>
      </c>
      <c r="O956" s="9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11.09</v>
      </c>
      <c r="G957" t="s">
        <v>20</v>
      </c>
      <c r="H957">
        <v>80</v>
      </c>
      <c r="I957" s="6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86"/>
        <v>41238.25</v>
      </c>
      <c r="O957" s="9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0.19028784648187633</v>
      </c>
      <c r="G958" t="s">
        <v>14</v>
      </c>
      <c r="H958">
        <v>830</v>
      </c>
      <c r="I958" s="6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86"/>
        <v>42360.25</v>
      </c>
      <c r="O958" s="9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1.2687755102040816</v>
      </c>
      <c r="G959" t="s">
        <v>20</v>
      </c>
      <c r="H959">
        <v>131</v>
      </c>
      <c r="I959" s="6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86"/>
        <v>40955.25</v>
      </c>
      <c r="O959" s="9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7.3463636363636367</v>
      </c>
      <c r="G960" t="s">
        <v>20</v>
      </c>
      <c r="H960">
        <v>112</v>
      </c>
      <c r="I960" s="6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86"/>
        <v>40350.208333333336</v>
      </c>
      <c r="O960" s="9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4.5731034482758622E-2</v>
      </c>
      <c r="G961" t="s">
        <v>14</v>
      </c>
      <c r="H961">
        <v>130</v>
      </c>
      <c r="I961" s="6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86"/>
        <v>40357.208333333336</v>
      </c>
      <c r="O961" s="9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ref="F962:F1001" si="90">E962/D962</f>
        <v>0.85054545454545449</v>
      </c>
      <c r="G962" t="s">
        <v>14</v>
      </c>
      <c r="H962">
        <v>55</v>
      </c>
      <c r="I962" s="6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86"/>
        <v>42408.25</v>
      </c>
      <c r="O962" s="9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90"/>
        <v>1.1929824561403508</v>
      </c>
      <c r="G963" t="s">
        <v>20</v>
      </c>
      <c r="H963">
        <v>155</v>
      </c>
      <c r="I963" s="6">
        <f t="shared" ref="I963:I1001" si="91">+IF(H963=0, 0, 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92">(((L963/60)/60)/24)+DATE(1970,1,1)</f>
        <v>40591.25</v>
      </c>
      <c r="O963" s="9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LEFT(R963,FIND("/",R963)-1)</f>
        <v>publishing</v>
      </c>
      <c r="T963" t="str">
        <f t="shared" ref="T963:T1001" si="95">RIGHT(R963,LEN(R963)-FIND("/",R963))</f>
        <v>translations</v>
      </c>
    </row>
    <row r="964" spans="1:20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2.9602777777777778</v>
      </c>
      <c r="G964" t="s">
        <v>20</v>
      </c>
      <c r="H964">
        <v>266</v>
      </c>
      <c r="I964" s="6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92"/>
        <v>41592.25</v>
      </c>
      <c r="O964" s="9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0.84694915254237291</v>
      </c>
      <c r="G965" t="s">
        <v>14</v>
      </c>
      <c r="H965">
        <v>114</v>
      </c>
      <c r="I965" s="6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92"/>
        <v>40607.25</v>
      </c>
      <c r="O965" s="9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3.5578378378378379</v>
      </c>
      <c r="G966" t="s">
        <v>20</v>
      </c>
      <c r="H966">
        <v>155</v>
      </c>
      <c r="I966" s="6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92"/>
        <v>42135.208333333328</v>
      </c>
      <c r="O966" s="9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3.8640909090909092</v>
      </c>
      <c r="G967" t="s">
        <v>20</v>
      </c>
      <c r="H967">
        <v>207</v>
      </c>
      <c r="I967" s="6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92"/>
        <v>40203.25</v>
      </c>
      <c r="O967" s="9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7.9223529411764702</v>
      </c>
      <c r="G968" t="s">
        <v>20</v>
      </c>
      <c r="H968">
        <v>245</v>
      </c>
      <c r="I968" s="6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92"/>
        <v>42901.208333333328</v>
      </c>
      <c r="O968" s="9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1.3703393665158372</v>
      </c>
      <c r="G969" t="s">
        <v>20</v>
      </c>
      <c r="H969">
        <v>1573</v>
      </c>
      <c r="I969" s="6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92"/>
        <v>41005.208333333336</v>
      </c>
      <c r="O969" s="9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3.3820833333333336</v>
      </c>
      <c r="G970" t="s">
        <v>20</v>
      </c>
      <c r="H970">
        <v>114</v>
      </c>
      <c r="I970" s="6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92"/>
        <v>40544.25</v>
      </c>
      <c r="O970" s="9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1.0822784810126582</v>
      </c>
      <c r="G971" t="s">
        <v>20</v>
      </c>
      <c r="H971">
        <v>93</v>
      </c>
      <c r="I971" s="6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92"/>
        <v>43821.25</v>
      </c>
      <c r="O971" s="9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0.60757639620653314</v>
      </c>
      <c r="G972" t="s">
        <v>14</v>
      </c>
      <c r="H972">
        <v>594</v>
      </c>
      <c r="I972" s="6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92"/>
        <v>40672.208333333336</v>
      </c>
      <c r="O972" s="9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0.27725490196078434</v>
      </c>
      <c r="G973" t="s">
        <v>14</v>
      </c>
      <c r="H973">
        <v>24</v>
      </c>
      <c r="I973" s="6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92"/>
        <v>41555.208333333336</v>
      </c>
      <c r="O973" s="9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2.283934426229508</v>
      </c>
      <c r="G974" t="s">
        <v>20</v>
      </c>
      <c r="H974">
        <v>1681</v>
      </c>
      <c r="I974" s="6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92"/>
        <v>41792.208333333336</v>
      </c>
      <c r="O974" s="9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0.21615194054500414</v>
      </c>
      <c r="G975" t="s">
        <v>14</v>
      </c>
      <c r="H975">
        <v>252</v>
      </c>
      <c r="I975" s="6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92"/>
        <v>40522.25</v>
      </c>
      <c r="O975" s="9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3.73875</v>
      </c>
      <c r="G976" t="s">
        <v>20</v>
      </c>
      <c r="H976">
        <v>32</v>
      </c>
      <c r="I976" s="6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92"/>
        <v>41412.208333333336</v>
      </c>
      <c r="O976" s="9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1.5492592592592593</v>
      </c>
      <c r="G977" t="s">
        <v>20</v>
      </c>
      <c r="H977">
        <v>135</v>
      </c>
      <c r="I977" s="6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92"/>
        <v>42337.25</v>
      </c>
      <c r="O977" s="9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3.2214999999999998</v>
      </c>
      <c r="G978" t="s">
        <v>20</v>
      </c>
      <c r="H978">
        <v>140</v>
      </c>
      <c r="I978" s="6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92"/>
        <v>40571.25</v>
      </c>
      <c r="O978" s="9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0.73957142857142855</v>
      </c>
      <c r="G979" t="s">
        <v>14</v>
      </c>
      <c r="H979">
        <v>67</v>
      </c>
      <c r="I979" s="6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92"/>
        <v>43138.25</v>
      </c>
      <c r="O979" s="9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8.641</v>
      </c>
      <c r="G980" t="s">
        <v>20</v>
      </c>
      <c r="H980">
        <v>92</v>
      </c>
      <c r="I980" s="6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92"/>
        <v>42686.25</v>
      </c>
      <c r="O980" s="9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1.432624584717608</v>
      </c>
      <c r="G981" t="s">
        <v>20</v>
      </c>
      <c r="H981">
        <v>1015</v>
      </c>
      <c r="I981" s="6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92"/>
        <v>42078.208333333328</v>
      </c>
      <c r="O981" s="9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0.40281762295081969</v>
      </c>
      <c r="G982" t="s">
        <v>14</v>
      </c>
      <c r="H982">
        <v>742</v>
      </c>
      <c r="I982" s="6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92"/>
        <v>42307.208333333328</v>
      </c>
      <c r="O982" s="9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1.7822388059701493</v>
      </c>
      <c r="G983" t="s">
        <v>20</v>
      </c>
      <c r="H983">
        <v>323</v>
      </c>
      <c r="I983" s="6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92"/>
        <v>43094.25</v>
      </c>
      <c r="O983" s="9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0.84930555555555554</v>
      </c>
      <c r="G984" t="s">
        <v>14</v>
      </c>
      <c r="H984">
        <v>75</v>
      </c>
      <c r="I984" s="6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92"/>
        <v>40743.208333333336</v>
      </c>
      <c r="O984" s="9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1.4593648334624323</v>
      </c>
      <c r="G985" t="s">
        <v>20</v>
      </c>
      <c r="H985">
        <v>2326</v>
      </c>
      <c r="I985" s="6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92"/>
        <v>43681.208333333328</v>
      </c>
      <c r="O985" s="9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1.5246153846153847</v>
      </c>
      <c r="G986" t="s">
        <v>20</v>
      </c>
      <c r="H986">
        <v>381</v>
      </c>
      <c r="I986" s="6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92"/>
        <v>43716.208333333328</v>
      </c>
      <c r="O986" s="9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0.67129542790152408</v>
      </c>
      <c r="G987" t="s">
        <v>14</v>
      </c>
      <c r="H987">
        <v>4405</v>
      </c>
      <c r="I987" s="6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92"/>
        <v>41614.25</v>
      </c>
      <c r="O987" s="9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0.40307692307692305</v>
      </c>
      <c r="G988" t="s">
        <v>14</v>
      </c>
      <c r="H988">
        <v>92</v>
      </c>
      <c r="I988" s="6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92"/>
        <v>40638.208333333336</v>
      </c>
      <c r="O988" s="9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2.1679032258064517</v>
      </c>
      <c r="G989" t="s">
        <v>20</v>
      </c>
      <c r="H989">
        <v>480</v>
      </c>
      <c r="I989" s="6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92"/>
        <v>42852.208333333328</v>
      </c>
      <c r="O989" s="9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0.52117021276595743</v>
      </c>
      <c r="G990" t="s">
        <v>14</v>
      </c>
      <c r="H990">
        <v>64</v>
      </c>
      <c r="I990" s="6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92"/>
        <v>42686.25</v>
      </c>
      <c r="O990" s="9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4.9958333333333336</v>
      </c>
      <c r="G991" t="s">
        <v>20</v>
      </c>
      <c r="H991">
        <v>226</v>
      </c>
      <c r="I991" s="6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92"/>
        <v>43571.208333333328</v>
      </c>
      <c r="O991" s="9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0.87679487179487181</v>
      </c>
      <c r="G992" t="s">
        <v>14</v>
      </c>
      <c r="H992">
        <v>64</v>
      </c>
      <c r="I992" s="6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92"/>
        <v>42432.25</v>
      </c>
      <c r="O992" s="9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1.131734693877551</v>
      </c>
      <c r="G993" t="s">
        <v>20</v>
      </c>
      <c r="H993">
        <v>241</v>
      </c>
      <c r="I993" s="6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92"/>
        <v>41907.208333333336</v>
      </c>
      <c r="O993" s="9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4.2654838709677421</v>
      </c>
      <c r="G994" t="s">
        <v>20</v>
      </c>
      <c r="H994">
        <v>132</v>
      </c>
      <c r="I994" s="6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92"/>
        <v>43227.208333333328</v>
      </c>
      <c r="O994" s="9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0.77632653061224488</v>
      </c>
      <c r="G995" t="s">
        <v>74</v>
      </c>
      <c r="H995">
        <v>75</v>
      </c>
      <c r="I995" s="6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92"/>
        <v>42362.25</v>
      </c>
      <c r="O995" s="9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0.52496810772501767</v>
      </c>
      <c r="G996" t="s">
        <v>14</v>
      </c>
      <c r="H996">
        <v>842</v>
      </c>
      <c r="I996" s="6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92"/>
        <v>41929.208333333336</v>
      </c>
      <c r="O996" s="9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1.5746762589928058</v>
      </c>
      <c r="G997" t="s">
        <v>20</v>
      </c>
      <c r="H997">
        <v>2043</v>
      </c>
      <c r="I997" s="6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92"/>
        <v>43408.208333333328</v>
      </c>
      <c r="O997" s="9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0.72939393939393937</v>
      </c>
      <c r="G998" t="s">
        <v>14</v>
      </c>
      <c r="H998">
        <v>112</v>
      </c>
      <c r="I998" s="6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92"/>
        <v>41276.25</v>
      </c>
      <c r="O998" s="9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0.60565789473684206</v>
      </c>
      <c r="G999" t="s">
        <v>74</v>
      </c>
      <c r="H999">
        <v>139</v>
      </c>
      <c r="I999" s="6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92"/>
        <v>41659.25</v>
      </c>
      <c r="O999" s="9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0.5679129129129129</v>
      </c>
      <c r="G1000" t="s">
        <v>14</v>
      </c>
      <c r="H1000">
        <v>374</v>
      </c>
      <c r="I1000" s="6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92"/>
        <v>40220.25</v>
      </c>
      <c r="O1000" s="9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0.56542754275427543</v>
      </c>
      <c r="G1001" t="s">
        <v>74</v>
      </c>
      <c r="H1001">
        <v>1122</v>
      </c>
      <c r="I1001" s="6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92"/>
        <v>42550.208333333328</v>
      </c>
      <c r="O1001" s="9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F2:F1001">
    <cfRule type="cellIs" dxfId="6" priority="1" operator="greaterThan">
      <formula>2</formula>
    </cfRule>
    <cfRule type="cellIs" dxfId="5" priority="2" operator="between">
      <formula>1</formula>
      <formula>2</formula>
    </cfRule>
    <cfRule type="cellIs" dxfId="4" priority="3" operator="lessThan">
      <formula>1</formula>
    </cfRule>
  </conditionalFormatting>
  <conditionalFormatting sqref="G1:G1048576">
    <cfRule type="containsText" dxfId="2" priority="18" operator="containsText" text="canceled">
      <formula>NOT(ISERROR(SEARCH("canceled",G1)))</formula>
    </cfRule>
    <cfRule type="containsText" dxfId="0" priority="19" operator="containsText" text="live">
      <formula>NOT(ISERROR(SEARCH("live",G1)))</formula>
    </cfRule>
    <cfRule type="containsText" dxfId="1" priority="20" operator="containsText" text="successful">
      <formula>NOT(ISERROR(SEARCH("successful",G1)))</formula>
    </cfRule>
    <cfRule type="containsText" dxfId="3" priority="21" operator="containsText" text="failed">
      <formula>NOT(ISERROR(SEARCH("failed",G1)))</formula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FC4D2-18C4-4D76-B67F-9E64E87368A9}">
  <dimension ref="A1:F14"/>
  <sheetViews>
    <sheetView zoomScaleNormal="100" workbookViewId="0">
      <selection activeCell="A2" sqref="A2"/>
    </sheetView>
  </sheetViews>
  <sheetFormatPr defaultRowHeight="15.7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>
      <c r="A1" s="7" t="s">
        <v>6</v>
      </c>
      <c r="B1" t="s">
        <v>2046</v>
      </c>
    </row>
    <row r="3" spans="1:6">
      <c r="A3" s="7" t="s">
        <v>2044</v>
      </c>
      <c r="B3" s="7" t="s">
        <v>2045</v>
      </c>
    </row>
    <row r="4" spans="1:6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>
      <c r="A5" s="8" t="s">
        <v>2034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>
      <c r="A6" s="8" t="s">
        <v>2035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>
      <c r="A7" s="8" t="s">
        <v>2036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>
      <c r="A8" s="8" t="s">
        <v>2037</v>
      </c>
      <c r="B8" s="11"/>
      <c r="C8" s="11"/>
      <c r="D8" s="11"/>
      <c r="E8" s="11">
        <v>4</v>
      </c>
      <c r="F8" s="11">
        <v>4</v>
      </c>
    </row>
    <row r="9" spans="1:6">
      <c r="A9" s="8" t="s">
        <v>2038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>
      <c r="A10" s="8" t="s">
        <v>2039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>
      <c r="A11" s="8" t="s">
        <v>2040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>
      <c r="A12" s="8" t="s">
        <v>2041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>
      <c r="A13" s="8" t="s">
        <v>2042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>
      <c r="A14" s="8" t="s">
        <v>2043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E9DC5-9600-4156-A079-C9BDC98DD765}">
  <dimension ref="A1:F29"/>
  <sheetViews>
    <sheetView zoomScaleNormal="100" workbookViewId="0">
      <selection activeCell="A2" sqref="A2"/>
    </sheetView>
  </sheetViews>
  <sheetFormatPr defaultRowHeight="15.75"/>
  <cols>
    <col min="1" max="1" width="16.5" bestFit="1" customWidth="1"/>
    <col min="2" max="2" width="16.125" bestFit="1" customWidth="1"/>
    <col min="3" max="3" width="5.625" bestFit="1" customWidth="1"/>
    <col min="4" max="4" width="3.875" bestFit="1" customWidth="1"/>
    <col min="5" max="5" width="9.5" bestFit="1" customWidth="1"/>
    <col min="6" max="6" width="11" bestFit="1" customWidth="1"/>
  </cols>
  <sheetData>
    <row r="1" spans="1:6">
      <c r="A1" s="7" t="s">
        <v>6</v>
      </c>
      <c r="B1" t="s">
        <v>2046</v>
      </c>
    </row>
    <row r="3" spans="1:6">
      <c r="A3" s="7" t="s">
        <v>2044</v>
      </c>
      <c r="B3" s="7" t="s">
        <v>2045</v>
      </c>
    </row>
    <row r="4" spans="1:6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>
      <c r="A5" s="8" t="s">
        <v>2047</v>
      </c>
      <c r="B5" s="11">
        <v>1</v>
      </c>
      <c r="C5" s="11">
        <v>10</v>
      </c>
      <c r="D5" s="11">
        <v>2</v>
      </c>
      <c r="E5" s="11">
        <v>21</v>
      </c>
      <c r="F5" s="11">
        <v>34</v>
      </c>
    </row>
    <row r="6" spans="1:6">
      <c r="A6" s="8" t="s">
        <v>2048</v>
      </c>
      <c r="B6" s="11"/>
      <c r="C6" s="11"/>
      <c r="D6" s="11"/>
      <c r="E6" s="11">
        <v>4</v>
      </c>
      <c r="F6" s="11">
        <v>4</v>
      </c>
    </row>
    <row r="7" spans="1:6">
      <c r="A7" s="8" t="s">
        <v>2049</v>
      </c>
      <c r="B7" s="11">
        <v>4</v>
      </c>
      <c r="C7" s="11">
        <v>21</v>
      </c>
      <c r="D7" s="11">
        <v>1</v>
      </c>
      <c r="E7" s="11">
        <v>34</v>
      </c>
      <c r="F7" s="11">
        <v>60</v>
      </c>
    </row>
    <row r="8" spans="1:6">
      <c r="A8" s="8" t="s">
        <v>2050</v>
      </c>
      <c r="B8" s="11">
        <v>2</v>
      </c>
      <c r="C8" s="11">
        <v>12</v>
      </c>
      <c r="D8" s="11">
        <v>1</v>
      </c>
      <c r="E8" s="11">
        <v>22</v>
      </c>
      <c r="F8" s="11">
        <v>37</v>
      </c>
    </row>
    <row r="9" spans="1:6">
      <c r="A9" s="8" t="s">
        <v>2051</v>
      </c>
      <c r="B9" s="11"/>
      <c r="C9" s="11">
        <v>8</v>
      </c>
      <c r="D9" s="11"/>
      <c r="E9" s="11">
        <v>10</v>
      </c>
      <c r="F9" s="11">
        <v>18</v>
      </c>
    </row>
    <row r="10" spans="1:6">
      <c r="A10" s="8" t="s">
        <v>2052</v>
      </c>
      <c r="B10" s="11">
        <v>1</v>
      </c>
      <c r="C10" s="11">
        <v>7</v>
      </c>
      <c r="D10" s="11"/>
      <c r="E10" s="11">
        <v>9</v>
      </c>
      <c r="F10" s="11">
        <v>17</v>
      </c>
    </row>
    <row r="11" spans="1:6">
      <c r="A11" s="8" t="s">
        <v>2053</v>
      </c>
      <c r="B11" s="11">
        <v>4</v>
      </c>
      <c r="C11" s="11">
        <v>20</v>
      </c>
      <c r="D11" s="11"/>
      <c r="E11" s="11">
        <v>22</v>
      </c>
      <c r="F11" s="11">
        <v>46</v>
      </c>
    </row>
    <row r="12" spans="1:6">
      <c r="A12" s="8" t="s">
        <v>2054</v>
      </c>
      <c r="B12" s="11">
        <v>3</v>
      </c>
      <c r="C12" s="11">
        <v>19</v>
      </c>
      <c r="D12" s="11"/>
      <c r="E12" s="11">
        <v>23</v>
      </c>
      <c r="F12" s="11">
        <v>45</v>
      </c>
    </row>
    <row r="13" spans="1:6">
      <c r="A13" s="8" t="s">
        <v>2055</v>
      </c>
      <c r="B13" s="11">
        <v>1</v>
      </c>
      <c r="C13" s="11">
        <v>6</v>
      </c>
      <c r="D13" s="11"/>
      <c r="E13" s="11">
        <v>10</v>
      </c>
      <c r="F13" s="11">
        <v>17</v>
      </c>
    </row>
    <row r="14" spans="1:6">
      <c r="A14" s="8" t="s">
        <v>2056</v>
      </c>
      <c r="B14" s="11"/>
      <c r="C14" s="11">
        <v>3</v>
      </c>
      <c r="D14" s="11"/>
      <c r="E14" s="11">
        <v>4</v>
      </c>
      <c r="F14" s="11">
        <v>7</v>
      </c>
    </row>
    <row r="15" spans="1:6">
      <c r="A15" s="8" t="s">
        <v>2057</v>
      </c>
      <c r="B15" s="11"/>
      <c r="C15" s="11">
        <v>8</v>
      </c>
      <c r="D15" s="11">
        <v>1</v>
      </c>
      <c r="E15" s="11">
        <v>4</v>
      </c>
      <c r="F15" s="11">
        <v>13</v>
      </c>
    </row>
    <row r="16" spans="1:6">
      <c r="A16" s="8" t="s">
        <v>2058</v>
      </c>
      <c r="B16" s="11">
        <v>1</v>
      </c>
      <c r="C16" s="11">
        <v>6</v>
      </c>
      <c r="D16" s="11">
        <v>1</v>
      </c>
      <c r="E16" s="11">
        <v>13</v>
      </c>
      <c r="F16" s="11">
        <v>21</v>
      </c>
    </row>
    <row r="17" spans="1:6">
      <c r="A17" s="8" t="s">
        <v>2059</v>
      </c>
      <c r="B17" s="11">
        <v>4</v>
      </c>
      <c r="C17" s="11">
        <v>11</v>
      </c>
      <c r="D17" s="11">
        <v>1</v>
      </c>
      <c r="E17" s="11">
        <v>26</v>
      </c>
      <c r="F17" s="11">
        <v>42</v>
      </c>
    </row>
    <row r="18" spans="1:6">
      <c r="A18" s="8" t="s">
        <v>2060</v>
      </c>
      <c r="B18" s="11">
        <v>23</v>
      </c>
      <c r="C18" s="11">
        <v>132</v>
      </c>
      <c r="D18" s="11">
        <v>2</v>
      </c>
      <c r="E18" s="11">
        <v>187</v>
      </c>
      <c r="F18" s="11">
        <v>344</v>
      </c>
    </row>
    <row r="19" spans="1:6">
      <c r="A19" s="8" t="s">
        <v>2061</v>
      </c>
      <c r="B19" s="11"/>
      <c r="C19" s="11">
        <v>4</v>
      </c>
      <c r="D19" s="11"/>
      <c r="E19" s="11">
        <v>4</v>
      </c>
      <c r="F19" s="11">
        <v>8</v>
      </c>
    </row>
    <row r="20" spans="1:6">
      <c r="A20" s="8" t="s">
        <v>2062</v>
      </c>
      <c r="B20" s="11">
        <v>6</v>
      </c>
      <c r="C20" s="11">
        <v>30</v>
      </c>
      <c r="D20" s="11"/>
      <c r="E20" s="11">
        <v>49</v>
      </c>
      <c r="F20" s="11">
        <v>85</v>
      </c>
    </row>
    <row r="21" spans="1:6">
      <c r="A21" s="8" t="s">
        <v>2063</v>
      </c>
      <c r="B21" s="11"/>
      <c r="C21" s="11">
        <v>9</v>
      </c>
      <c r="D21" s="11"/>
      <c r="E21" s="11">
        <v>5</v>
      </c>
      <c r="F21" s="11">
        <v>14</v>
      </c>
    </row>
    <row r="22" spans="1:6">
      <c r="A22" s="8" t="s">
        <v>2064</v>
      </c>
      <c r="B22" s="11">
        <v>1</v>
      </c>
      <c r="C22" s="11">
        <v>5</v>
      </c>
      <c r="D22" s="11">
        <v>1</v>
      </c>
      <c r="E22" s="11">
        <v>9</v>
      </c>
      <c r="F22" s="11">
        <v>16</v>
      </c>
    </row>
    <row r="23" spans="1:6">
      <c r="A23" s="8" t="s">
        <v>2065</v>
      </c>
      <c r="B23" s="11">
        <v>3</v>
      </c>
      <c r="C23" s="11">
        <v>3</v>
      </c>
      <c r="D23" s="11"/>
      <c r="E23" s="11">
        <v>11</v>
      </c>
      <c r="F23" s="11">
        <v>17</v>
      </c>
    </row>
    <row r="24" spans="1:6">
      <c r="A24" s="8" t="s">
        <v>2066</v>
      </c>
      <c r="B24" s="11"/>
      <c r="C24" s="11">
        <v>7</v>
      </c>
      <c r="D24" s="11"/>
      <c r="E24" s="11">
        <v>14</v>
      </c>
      <c r="F24" s="11">
        <v>21</v>
      </c>
    </row>
    <row r="25" spans="1:6">
      <c r="A25" s="8" t="s">
        <v>2067</v>
      </c>
      <c r="B25" s="11">
        <v>1</v>
      </c>
      <c r="C25" s="11">
        <v>15</v>
      </c>
      <c r="D25" s="11">
        <v>2</v>
      </c>
      <c r="E25" s="11">
        <v>17</v>
      </c>
      <c r="F25" s="11">
        <v>35</v>
      </c>
    </row>
    <row r="26" spans="1:6">
      <c r="A26" s="8" t="s">
        <v>2068</v>
      </c>
      <c r="B26" s="11"/>
      <c r="C26" s="11">
        <v>16</v>
      </c>
      <c r="D26" s="11">
        <v>1</v>
      </c>
      <c r="E26" s="11">
        <v>28</v>
      </c>
      <c r="F26" s="11">
        <v>45</v>
      </c>
    </row>
    <row r="27" spans="1:6">
      <c r="A27" s="8" t="s">
        <v>2069</v>
      </c>
      <c r="B27" s="11">
        <v>2</v>
      </c>
      <c r="C27" s="11">
        <v>12</v>
      </c>
      <c r="D27" s="11">
        <v>1</v>
      </c>
      <c r="E27" s="11">
        <v>36</v>
      </c>
      <c r="F27" s="11">
        <v>51</v>
      </c>
    </row>
    <row r="28" spans="1:6">
      <c r="A28" s="8" t="s">
        <v>2070</v>
      </c>
      <c r="B28" s="11"/>
      <c r="C28" s="11"/>
      <c r="D28" s="11"/>
      <c r="E28" s="11">
        <v>3</v>
      </c>
      <c r="F28" s="11">
        <v>3</v>
      </c>
    </row>
    <row r="29" spans="1:6">
      <c r="A29" s="8" t="s">
        <v>2043</v>
      </c>
      <c r="B29" s="11">
        <v>57</v>
      </c>
      <c r="C29" s="11">
        <v>364</v>
      </c>
      <c r="D29" s="11">
        <v>14</v>
      </c>
      <c r="E29" s="11">
        <v>565</v>
      </c>
      <c r="F29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DB65B-DB97-43FD-AB69-887F63900D24}">
  <dimension ref="A1:E18"/>
  <sheetViews>
    <sheetView zoomScaleNormal="100" workbookViewId="0">
      <selection activeCell="A3" sqref="A3"/>
    </sheetView>
  </sheetViews>
  <sheetFormatPr defaultRowHeight="15.75"/>
  <cols>
    <col min="1" max="1" width="28.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>
      <c r="A1" s="7" t="s">
        <v>2031</v>
      </c>
      <c r="B1" t="s">
        <v>2046</v>
      </c>
    </row>
    <row r="2" spans="1:5">
      <c r="A2" s="7" t="s">
        <v>2073</v>
      </c>
      <c r="B2" t="s">
        <v>2046</v>
      </c>
    </row>
    <row r="4" spans="1:5">
      <c r="A4" s="7" t="s">
        <v>2044</v>
      </c>
      <c r="B4" s="7" t="s">
        <v>2045</v>
      </c>
    </row>
    <row r="5" spans="1:5">
      <c r="A5" s="7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>
      <c r="A6" s="8" t="s">
        <v>2074</v>
      </c>
      <c r="B6" s="11">
        <v>6</v>
      </c>
      <c r="C6" s="11">
        <v>36</v>
      </c>
      <c r="D6" s="11">
        <v>49</v>
      </c>
      <c r="E6" s="11">
        <v>91</v>
      </c>
    </row>
    <row r="7" spans="1:5">
      <c r="A7" s="8" t="s">
        <v>2075</v>
      </c>
      <c r="B7" s="11">
        <v>7</v>
      </c>
      <c r="C7" s="11">
        <v>28</v>
      </c>
      <c r="D7" s="11">
        <v>44</v>
      </c>
      <c r="E7" s="11">
        <v>79</v>
      </c>
    </row>
    <row r="8" spans="1:5">
      <c r="A8" s="8" t="s">
        <v>2076</v>
      </c>
      <c r="B8" s="11">
        <v>4</v>
      </c>
      <c r="C8" s="11">
        <v>33</v>
      </c>
      <c r="D8" s="11">
        <v>49</v>
      </c>
      <c r="E8" s="11">
        <v>86</v>
      </c>
    </row>
    <row r="9" spans="1:5">
      <c r="A9" s="8" t="s">
        <v>2077</v>
      </c>
      <c r="B9" s="11">
        <v>1</v>
      </c>
      <c r="C9" s="11">
        <v>30</v>
      </c>
      <c r="D9" s="11">
        <v>46</v>
      </c>
      <c r="E9" s="11">
        <v>77</v>
      </c>
    </row>
    <row r="10" spans="1:5">
      <c r="A10" s="8" t="s">
        <v>2078</v>
      </c>
      <c r="B10" s="11">
        <v>3</v>
      </c>
      <c r="C10" s="11">
        <v>35</v>
      </c>
      <c r="D10" s="11">
        <v>46</v>
      </c>
      <c r="E10" s="11">
        <v>84</v>
      </c>
    </row>
    <row r="11" spans="1:5">
      <c r="A11" s="8" t="s">
        <v>2079</v>
      </c>
      <c r="B11" s="11">
        <v>3</v>
      </c>
      <c r="C11" s="11">
        <v>28</v>
      </c>
      <c r="D11" s="11">
        <v>55</v>
      </c>
      <c r="E11" s="11">
        <v>86</v>
      </c>
    </row>
    <row r="12" spans="1:5">
      <c r="A12" s="8" t="s">
        <v>2080</v>
      </c>
      <c r="B12" s="11">
        <v>4</v>
      </c>
      <c r="C12" s="11">
        <v>31</v>
      </c>
      <c r="D12" s="11">
        <v>58</v>
      </c>
      <c r="E12" s="11">
        <v>93</v>
      </c>
    </row>
    <row r="13" spans="1:5">
      <c r="A13" s="8" t="s">
        <v>2081</v>
      </c>
      <c r="B13" s="11">
        <v>8</v>
      </c>
      <c r="C13" s="11">
        <v>35</v>
      </c>
      <c r="D13" s="11">
        <v>41</v>
      </c>
      <c r="E13" s="11">
        <v>84</v>
      </c>
    </row>
    <row r="14" spans="1:5">
      <c r="A14" s="8" t="s">
        <v>2082</v>
      </c>
      <c r="B14" s="11">
        <v>5</v>
      </c>
      <c r="C14" s="11">
        <v>23</v>
      </c>
      <c r="D14" s="11">
        <v>45</v>
      </c>
      <c r="E14" s="11">
        <v>73</v>
      </c>
    </row>
    <row r="15" spans="1:5">
      <c r="A15" s="8" t="s">
        <v>2083</v>
      </c>
      <c r="B15" s="11">
        <v>6</v>
      </c>
      <c r="C15" s="11">
        <v>26</v>
      </c>
      <c r="D15" s="11">
        <v>45</v>
      </c>
      <c r="E15" s="11">
        <v>77</v>
      </c>
    </row>
    <row r="16" spans="1:5">
      <c r="A16" s="8" t="s">
        <v>2084</v>
      </c>
      <c r="B16" s="11">
        <v>3</v>
      </c>
      <c r="C16" s="11">
        <v>27</v>
      </c>
      <c r="D16" s="11">
        <v>45</v>
      </c>
      <c r="E16" s="11">
        <v>75</v>
      </c>
    </row>
    <row r="17" spans="1:5">
      <c r="A17" s="8" t="s">
        <v>2085</v>
      </c>
      <c r="B17" s="11">
        <v>7</v>
      </c>
      <c r="C17" s="11">
        <v>32</v>
      </c>
      <c r="D17" s="11">
        <v>42</v>
      </c>
      <c r="E17" s="11">
        <v>81</v>
      </c>
    </row>
    <row r="18" spans="1:5">
      <c r="A18" s="8" t="s">
        <v>2043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2358-CC82-4141-B642-EE007B522E25}">
  <dimension ref="A1:H13"/>
  <sheetViews>
    <sheetView zoomScaleNormal="100" workbookViewId="0"/>
  </sheetViews>
  <sheetFormatPr defaultRowHeight="15.7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>
      <c r="A2" t="s">
        <v>2094</v>
      </c>
      <c r="B2">
        <f>COUNTIFS(Crowdfunding!G:G,"successful",Crowdfunding!D:D,"&lt;1000")</f>
        <v>30</v>
      </c>
      <c r="C2">
        <f>COUNTIFS(Crowdfunding!G:G,"failed",Crowdfunding!D:D,"&lt;1000")</f>
        <v>20</v>
      </c>
      <c r="D2">
        <f>COUNTIFS(Crowdfunding!G:G,"canceled",Crowdfunding!D:D,"&lt;1000")</f>
        <v>1</v>
      </c>
      <c r="E2">
        <f>SUM(B2+C2+D2)</f>
        <v>51</v>
      </c>
      <c r="F2" s="10">
        <f>(B2/E2)</f>
        <v>0.58823529411764708</v>
      </c>
      <c r="G2" s="10">
        <f>(C2/E2)</f>
        <v>0.39215686274509803</v>
      </c>
      <c r="H2" s="10">
        <f>(D2/E2)</f>
        <v>1.9607843137254902E-2</v>
      </c>
    </row>
    <row r="3" spans="1:8">
      <c r="A3" t="s">
        <v>2095</v>
      </c>
      <c r="B3">
        <f>COUNTIFS(Crowdfunding!G:G,"successful",Crowdfunding!D:D,"&gt;=1000",Crowdfunding!D:D,"&lt;=4999")</f>
        <v>191</v>
      </c>
      <c r="C3">
        <f>COUNTIFS(Crowdfunding!G:G,"failed",Crowdfunding!D:D,"&gt;=1000",Crowdfunding!D:D,"&lt;=4999")</f>
        <v>38</v>
      </c>
      <c r="D3">
        <f>COUNTIFS(Crowdfunding!G:G,"canceled",Crowdfunding!D:D,"&gt;=1000",Crowdfunding!D:D,"&lt;=4999")</f>
        <v>2</v>
      </c>
      <c r="E3">
        <f t="shared" ref="E3:E13" si="0">SUM(B3+C3+D3)</f>
        <v>231</v>
      </c>
      <c r="F3" s="10">
        <f t="shared" ref="F3:F13" si="1">(B3/E3)</f>
        <v>0.82683982683982682</v>
      </c>
      <c r="G3" s="10">
        <f t="shared" ref="G3:G13" si="2">(C3/E3)</f>
        <v>0.16450216450216451</v>
      </c>
      <c r="H3" s="10">
        <f t="shared" ref="H3:H13" si="3">(D3/E3)</f>
        <v>8.658008658008658E-3</v>
      </c>
    </row>
    <row r="4" spans="1:8">
      <c r="A4" t="s">
        <v>2096</v>
      </c>
      <c r="B4">
        <f>COUNTIFS(Crowdfunding!G:G,"successful",Crowdfunding!D:D,"&gt;=5000",Crowdfunding!D:D,"&lt;=9999")</f>
        <v>164</v>
      </c>
      <c r="C4">
        <f>COUNTIFS(Crowdfunding!G:G,"failed",Crowdfunding!D:D,"&gt;=5000",Crowdfunding!D:D,"&lt;=9999")</f>
        <v>126</v>
      </c>
      <c r="D4">
        <f>COUNTIFS(Crowdfunding!G:G,"canceled",Crowdfunding!D:D,"&gt;=5000",Crowdfunding!D:D,"&lt;=9999")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>
      <c r="A5" t="s">
        <v>2097</v>
      </c>
      <c r="B5">
        <f>COUNTIFS(Crowdfunding!G:G,"successful",Crowdfunding!D:D,"&gt;=10000",Crowdfunding!D:D,"&lt;=14999")</f>
        <v>4</v>
      </c>
      <c r="C5">
        <f>COUNTIFS(Crowdfunding!G:G,"failed",Crowdfunding!D:D,"&gt;=10000",Crowdfunding!D:D,"&lt;=14999")</f>
        <v>5</v>
      </c>
      <c r="D5">
        <f>COUNTIFS(Crowdfunding!G:G,"canceled",Crowdfunding!D:D,"&gt;=10000",Crowdfunding!D:D,"&lt;=14999")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>
      <c r="A6" t="s">
        <v>2098</v>
      </c>
      <c r="B6">
        <f>COUNTIFS(Crowdfunding!G:G,"successful",Crowdfunding!D:D,"&gt;=15000",Crowdfunding!D:D,"&lt;=19999")</f>
        <v>10</v>
      </c>
      <c r="C6">
        <f>COUNTIFS(Crowdfunding!G:G,"failed",Crowdfunding!D:D,"&gt;=15000",Crowdfunding!D:D,"&lt;=19999")</f>
        <v>0</v>
      </c>
      <c r="D6">
        <f>COUNTIFS(Crowdfunding!G:G,"canceled",Crowdfunding!D:D,"&gt;=15000",Crowdfunding!D:D,"&lt;=19999")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>
      <c r="A7" t="s">
        <v>2099</v>
      </c>
      <c r="B7">
        <f>COUNTIFS(Crowdfunding!G:G,"successful",Crowdfunding!D:D,"&gt;=20000",Crowdfunding!D:D,"&lt;=24999")</f>
        <v>7</v>
      </c>
      <c r="C7">
        <f>COUNTIFS(Crowdfunding!G:G,"failed",Crowdfunding!D:D,"&gt;=20000",Crowdfunding!D:D,"&lt;=24999")</f>
        <v>0</v>
      </c>
      <c r="D7">
        <f>COUNTIFS(Crowdfunding!G:G,"canceled",Crowdfunding!D:D,"&gt;=20000",Crowdfunding!D:D,"&lt;=24999")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>
      <c r="A8" t="s">
        <v>2100</v>
      </c>
      <c r="B8">
        <f>COUNTIFS(Crowdfunding!G:G,"successful",Crowdfunding!D:D,"&gt;=25000",Crowdfunding!D:D,"&lt;=29999")</f>
        <v>11</v>
      </c>
      <c r="C8">
        <f>COUNTIFS(Crowdfunding!G:G,"failed",Crowdfunding!D:D,"&gt;=25000",Crowdfunding!D:D,"&lt;=29999")</f>
        <v>3</v>
      </c>
      <c r="D8">
        <f>COUNTIFS(Crowdfunding!G:G,"canceled",Crowdfunding!D:D,"&gt;=25000",Crowdfunding!D:D,"&lt;=29999")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>
      <c r="A9" t="s">
        <v>2101</v>
      </c>
      <c r="B9">
        <f>COUNTIFS(Crowdfunding!G:G,"successful",Crowdfunding!D:D,"&gt;=30000",Crowdfunding!D:D,"&lt;=34999")</f>
        <v>7</v>
      </c>
      <c r="C9">
        <f>COUNTIFS(Crowdfunding!G:G,"failed",Crowdfunding!D:D,"&gt;=30000",Crowdfunding!D:D,"&lt;=34999")</f>
        <v>0</v>
      </c>
      <c r="D9">
        <f>COUNTIFS(Crowdfunding!G:G,"canceled",Crowdfunding!D:D,"&gt;=30000",Crowdfunding!D:D,"&lt;=34999")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>
      <c r="A10" t="s">
        <v>2102</v>
      </c>
      <c r="B10">
        <f>COUNTIFS(Crowdfunding!G:G,"successful",Crowdfunding!D:D,"&gt;=35000",Crowdfunding!D:D,"&lt;=39999")</f>
        <v>8</v>
      </c>
      <c r="C10">
        <f>COUNTIFS(Crowdfunding!G:G,"failed",Crowdfunding!D:D,"&gt;=35000",Crowdfunding!D:D,"&lt;=39999")</f>
        <v>3</v>
      </c>
      <c r="D10">
        <f>COUNTIFS(Crowdfunding!G:G,"canceled",Crowdfunding!D:D,"&gt;=35000",Crowdfunding!D:D,"&lt;=39999")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>
      <c r="A11" t="s">
        <v>2103</v>
      </c>
      <c r="B11">
        <f>COUNTIFS(Crowdfunding!G:G,"successful",Crowdfunding!D:D,"&gt;=40000",Crowdfunding!D:D,"&lt;=44999")</f>
        <v>11</v>
      </c>
      <c r="C11">
        <f>COUNTIFS(Crowdfunding!G:G,"failed",Crowdfunding!D:D,"&gt;=40000",Crowdfunding!D:D,"&lt;=44999")</f>
        <v>3</v>
      </c>
      <c r="D11">
        <f>COUNTIFS(Crowdfunding!G:G,"canceled",Crowdfunding!D:D,"&gt;=40000",Crowdfunding!D:D,"&lt;=44999")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>
      <c r="A12" t="s">
        <v>2104</v>
      </c>
      <c r="B12">
        <f>COUNTIFS(Crowdfunding!G:G,"successful",Crowdfunding!D:D,"&gt;=45000",Crowdfunding!D:D,"&lt;=49999")</f>
        <v>8</v>
      </c>
      <c r="C12">
        <f>COUNTIFS(Crowdfunding!G:G,"failed",Crowdfunding!D:D,"&gt;=45000",Crowdfunding!D:D,"&lt;=49999")</f>
        <v>3</v>
      </c>
      <c r="D12">
        <f>COUNTIFS(Crowdfunding!G:G,"canceled",Crowdfunding!D:D,"&gt;=45000",Crowdfunding!D:D,"&lt;=49999")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>
      <c r="A13" t="s">
        <v>2105</v>
      </c>
      <c r="B13">
        <f>COUNTIFS(Crowdfunding!G:G,"successful",Crowdfunding!D:D,"&gt;50000")</f>
        <v>114</v>
      </c>
      <c r="C13">
        <f>COUNTIFS(Crowdfunding!G:G,"failed",Crowdfunding!D:D,"&gt;50000")</f>
        <v>163</v>
      </c>
      <c r="D13">
        <f>COUNTIFS(Crowdfunding!G:G,"canceled",Crowdfunding!D:D,"&gt;50000")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32327-F8F5-4B5A-86EA-E147384CCA50}">
  <dimension ref="A1:H566"/>
  <sheetViews>
    <sheetView workbookViewId="0"/>
  </sheetViews>
  <sheetFormatPr defaultRowHeight="15.75"/>
  <cols>
    <col min="1" max="1" width="9.375" bestFit="1" customWidth="1"/>
    <col min="2" max="2" width="13.5" bestFit="1" customWidth="1"/>
    <col min="3" max="3" width="8.5" bestFit="1" customWidth="1"/>
    <col min="4" max="4" width="13.5" bestFit="1" customWidth="1"/>
    <col min="6" max="6" width="16.375" bestFit="1" customWidth="1"/>
    <col min="7" max="7" width="14.5" bestFit="1" customWidth="1"/>
    <col min="8" max="8" width="16.625" bestFit="1" customWidth="1"/>
  </cols>
  <sheetData>
    <row r="1" spans="1:8">
      <c r="A1" s="1" t="s">
        <v>4</v>
      </c>
      <c r="B1" s="1" t="s">
        <v>5</v>
      </c>
      <c r="C1" s="1" t="s">
        <v>4</v>
      </c>
      <c r="D1" s="1" t="s">
        <v>5</v>
      </c>
      <c r="G1" s="1" t="s">
        <v>2106</v>
      </c>
      <c r="H1" s="1" t="s">
        <v>2107</v>
      </c>
    </row>
    <row r="2" spans="1:8">
      <c r="A2" t="s">
        <v>20</v>
      </c>
      <c r="B2">
        <v>158</v>
      </c>
      <c r="C2" t="s">
        <v>14</v>
      </c>
      <c r="D2">
        <v>0</v>
      </c>
      <c r="F2" t="s">
        <v>2108</v>
      </c>
      <c r="G2">
        <f>AVERAGE(B:B)</f>
        <v>851.14690265486729</v>
      </c>
      <c r="H2">
        <f>AVERAGE(D:D)</f>
        <v>585.61538461538464</v>
      </c>
    </row>
    <row r="3" spans="1:8">
      <c r="A3" t="s">
        <v>20</v>
      </c>
      <c r="B3">
        <v>1425</v>
      </c>
      <c r="C3" t="s">
        <v>14</v>
      </c>
      <c r="D3">
        <v>24</v>
      </c>
      <c r="F3" t="s">
        <v>2109</v>
      </c>
      <c r="G3">
        <f>MEDIAN(B:B)</f>
        <v>201</v>
      </c>
      <c r="H3">
        <f>MEDIAN(D:D)</f>
        <v>114.5</v>
      </c>
    </row>
    <row r="4" spans="1:8">
      <c r="A4" t="s">
        <v>20</v>
      </c>
      <c r="B4">
        <v>174</v>
      </c>
      <c r="C4" t="s">
        <v>14</v>
      </c>
      <c r="D4">
        <v>53</v>
      </c>
      <c r="F4" t="s">
        <v>2110</v>
      </c>
      <c r="G4">
        <f>MIN(B:B)</f>
        <v>16</v>
      </c>
      <c r="H4">
        <f>MIN(D:D)</f>
        <v>0</v>
      </c>
    </row>
    <row r="5" spans="1:8">
      <c r="A5" t="s">
        <v>20</v>
      </c>
      <c r="B5">
        <v>227</v>
      </c>
      <c r="C5" t="s">
        <v>14</v>
      </c>
      <c r="D5">
        <v>18</v>
      </c>
      <c r="F5" t="s">
        <v>2111</v>
      </c>
      <c r="G5">
        <f>MAX(B:B)</f>
        <v>7295</v>
      </c>
      <c r="H5">
        <f>MAX(D:D)</f>
        <v>6080</v>
      </c>
    </row>
    <row r="6" spans="1:8">
      <c r="A6" t="s">
        <v>20</v>
      </c>
      <c r="B6">
        <v>220</v>
      </c>
      <c r="C6" t="s">
        <v>14</v>
      </c>
      <c r="D6">
        <v>44</v>
      </c>
      <c r="F6" t="s">
        <v>2112</v>
      </c>
      <c r="G6">
        <f>_xlfn.VAR.P(B:B)</f>
        <v>1603373.7324019109</v>
      </c>
      <c r="H6">
        <f>_xlfn.VAR.P(D:D)</f>
        <v>921574.68174133555</v>
      </c>
    </row>
    <row r="7" spans="1:8">
      <c r="A7" t="s">
        <v>20</v>
      </c>
      <c r="B7">
        <v>98</v>
      </c>
      <c r="C7" t="s">
        <v>14</v>
      </c>
      <c r="D7">
        <v>27</v>
      </c>
      <c r="F7" t="s">
        <v>2113</v>
      </c>
      <c r="G7">
        <f>_xlfn.STDEV.P(B:B)</f>
        <v>1266.2439466397898</v>
      </c>
      <c r="H7">
        <f>_xlfn.STDEV.P(D:D)</f>
        <v>959.98681331637863</v>
      </c>
    </row>
    <row r="8" spans="1:8">
      <c r="A8" t="s">
        <v>20</v>
      </c>
      <c r="B8">
        <v>100</v>
      </c>
      <c r="C8" t="s">
        <v>14</v>
      </c>
      <c r="D8">
        <v>55</v>
      </c>
    </row>
    <row r="9" spans="1:8">
      <c r="A9" t="s">
        <v>20</v>
      </c>
      <c r="B9">
        <v>1249</v>
      </c>
      <c r="C9" t="s">
        <v>14</v>
      </c>
      <c r="D9">
        <v>200</v>
      </c>
    </row>
    <row r="10" spans="1:8">
      <c r="A10" t="s">
        <v>20</v>
      </c>
      <c r="B10">
        <v>1396</v>
      </c>
      <c r="C10" t="s">
        <v>14</v>
      </c>
      <c r="D10">
        <v>452</v>
      </c>
    </row>
    <row r="11" spans="1:8">
      <c r="A11" t="s">
        <v>20</v>
      </c>
      <c r="B11">
        <v>890</v>
      </c>
      <c r="C11" t="s">
        <v>14</v>
      </c>
      <c r="D11">
        <v>674</v>
      </c>
    </row>
    <row r="12" spans="1:8">
      <c r="A12" t="s">
        <v>20</v>
      </c>
      <c r="B12">
        <v>142</v>
      </c>
      <c r="C12" t="s">
        <v>14</v>
      </c>
      <c r="D12">
        <v>558</v>
      </c>
    </row>
    <row r="13" spans="1:8">
      <c r="A13" t="s">
        <v>20</v>
      </c>
      <c r="B13">
        <v>2673</v>
      </c>
      <c r="C13" t="s">
        <v>14</v>
      </c>
      <c r="D13">
        <v>15</v>
      </c>
    </row>
    <row r="14" spans="1:8">
      <c r="A14" t="s">
        <v>20</v>
      </c>
      <c r="B14">
        <v>163</v>
      </c>
      <c r="C14" t="s">
        <v>14</v>
      </c>
      <c r="D14">
        <v>2307</v>
      </c>
    </row>
    <row r="15" spans="1:8">
      <c r="A15" t="s">
        <v>20</v>
      </c>
      <c r="B15">
        <v>2220</v>
      </c>
      <c r="C15" t="s">
        <v>14</v>
      </c>
      <c r="D15">
        <v>88</v>
      </c>
    </row>
    <row r="16" spans="1:8">
      <c r="A16" t="s">
        <v>20</v>
      </c>
      <c r="B16">
        <v>1606</v>
      </c>
      <c r="C16" t="s">
        <v>14</v>
      </c>
      <c r="D16">
        <v>48</v>
      </c>
    </row>
    <row r="17" spans="1:4">
      <c r="A17" t="s">
        <v>20</v>
      </c>
      <c r="B17">
        <v>129</v>
      </c>
      <c r="C17" t="s">
        <v>14</v>
      </c>
      <c r="D17">
        <v>1</v>
      </c>
    </row>
    <row r="18" spans="1:4">
      <c r="A18" t="s">
        <v>20</v>
      </c>
      <c r="B18">
        <v>226</v>
      </c>
      <c r="C18" t="s">
        <v>14</v>
      </c>
      <c r="D18">
        <v>1467</v>
      </c>
    </row>
    <row r="19" spans="1:4">
      <c r="A19" t="s">
        <v>20</v>
      </c>
      <c r="B19">
        <v>5419</v>
      </c>
      <c r="C19" t="s">
        <v>14</v>
      </c>
      <c r="D19">
        <v>75</v>
      </c>
    </row>
    <row r="20" spans="1:4">
      <c r="A20" t="s">
        <v>20</v>
      </c>
      <c r="B20">
        <v>165</v>
      </c>
      <c r="C20" t="s">
        <v>14</v>
      </c>
      <c r="D20">
        <v>120</v>
      </c>
    </row>
    <row r="21" spans="1:4">
      <c r="A21" t="s">
        <v>20</v>
      </c>
      <c r="B21">
        <v>1965</v>
      </c>
      <c r="C21" t="s">
        <v>14</v>
      </c>
      <c r="D21">
        <v>2253</v>
      </c>
    </row>
    <row r="22" spans="1:4">
      <c r="A22" t="s">
        <v>20</v>
      </c>
      <c r="B22">
        <v>16</v>
      </c>
      <c r="C22" t="s">
        <v>14</v>
      </c>
      <c r="D22">
        <v>5</v>
      </c>
    </row>
    <row r="23" spans="1:4">
      <c r="A23" t="s">
        <v>20</v>
      </c>
      <c r="B23">
        <v>107</v>
      </c>
      <c r="C23" t="s">
        <v>14</v>
      </c>
      <c r="D23">
        <v>38</v>
      </c>
    </row>
    <row r="24" spans="1:4">
      <c r="A24" t="s">
        <v>20</v>
      </c>
      <c r="B24">
        <v>134</v>
      </c>
      <c r="C24" t="s">
        <v>14</v>
      </c>
      <c r="D24">
        <v>12</v>
      </c>
    </row>
    <row r="25" spans="1:4">
      <c r="A25" t="s">
        <v>20</v>
      </c>
      <c r="B25">
        <v>198</v>
      </c>
      <c r="C25" t="s">
        <v>14</v>
      </c>
      <c r="D25">
        <v>1684</v>
      </c>
    </row>
    <row r="26" spans="1:4">
      <c r="A26" t="s">
        <v>20</v>
      </c>
      <c r="B26">
        <v>111</v>
      </c>
      <c r="C26" t="s">
        <v>14</v>
      </c>
      <c r="D26">
        <v>56</v>
      </c>
    </row>
    <row r="27" spans="1:4">
      <c r="A27" t="s">
        <v>20</v>
      </c>
      <c r="B27">
        <v>222</v>
      </c>
      <c r="C27" t="s">
        <v>14</v>
      </c>
      <c r="D27">
        <v>838</v>
      </c>
    </row>
    <row r="28" spans="1:4">
      <c r="A28" t="s">
        <v>20</v>
      </c>
      <c r="B28">
        <v>6212</v>
      </c>
      <c r="C28" t="s">
        <v>14</v>
      </c>
      <c r="D28">
        <v>1000</v>
      </c>
    </row>
    <row r="29" spans="1:4">
      <c r="A29" t="s">
        <v>20</v>
      </c>
      <c r="B29">
        <v>98</v>
      </c>
      <c r="C29" t="s">
        <v>14</v>
      </c>
      <c r="D29">
        <v>1482</v>
      </c>
    </row>
    <row r="30" spans="1:4">
      <c r="A30" t="s">
        <v>20</v>
      </c>
      <c r="B30">
        <v>92</v>
      </c>
      <c r="C30" t="s">
        <v>14</v>
      </c>
      <c r="D30">
        <v>106</v>
      </c>
    </row>
    <row r="31" spans="1:4">
      <c r="A31" t="s">
        <v>20</v>
      </c>
      <c r="B31">
        <v>149</v>
      </c>
      <c r="C31" t="s">
        <v>14</v>
      </c>
      <c r="D31">
        <v>679</v>
      </c>
    </row>
    <row r="32" spans="1:4">
      <c r="A32" t="s">
        <v>20</v>
      </c>
      <c r="B32">
        <v>2431</v>
      </c>
      <c r="C32" t="s">
        <v>14</v>
      </c>
      <c r="D32">
        <v>1220</v>
      </c>
    </row>
    <row r="33" spans="1:4">
      <c r="A33" t="s">
        <v>20</v>
      </c>
      <c r="B33">
        <v>303</v>
      </c>
      <c r="C33" t="s">
        <v>14</v>
      </c>
      <c r="D33">
        <v>1</v>
      </c>
    </row>
    <row r="34" spans="1:4">
      <c r="A34" t="s">
        <v>20</v>
      </c>
      <c r="B34">
        <v>209</v>
      </c>
      <c r="C34" t="s">
        <v>14</v>
      </c>
      <c r="D34">
        <v>37</v>
      </c>
    </row>
    <row r="35" spans="1:4">
      <c r="A35" t="s">
        <v>20</v>
      </c>
      <c r="B35">
        <v>131</v>
      </c>
      <c r="C35" t="s">
        <v>14</v>
      </c>
      <c r="D35">
        <v>60</v>
      </c>
    </row>
    <row r="36" spans="1:4">
      <c r="A36" t="s">
        <v>20</v>
      </c>
      <c r="B36">
        <v>164</v>
      </c>
      <c r="C36" t="s">
        <v>14</v>
      </c>
      <c r="D36">
        <v>296</v>
      </c>
    </row>
    <row r="37" spans="1:4">
      <c r="A37" t="s">
        <v>20</v>
      </c>
      <c r="B37">
        <v>201</v>
      </c>
      <c r="C37" t="s">
        <v>14</v>
      </c>
      <c r="D37">
        <v>3304</v>
      </c>
    </row>
    <row r="38" spans="1:4">
      <c r="A38" t="s">
        <v>20</v>
      </c>
      <c r="B38">
        <v>211</v>
      </c>
      <c r="C38" t="s">
        <v>14</v>
      </c>
      <c r="D38">
        <v>73</v>
      </c>
    </row>
    <row r="39" spans="1:4">
      <c r="A39" t="s">
        <v>20</v>
      </c>
      <c r="B39">
        <v>128</v>
      </c>
      <c r="C39" t="s">
        <v>14</v>
      </c>
      <c r="D39">
        <v>3387</v>
      </c>
    </row>
    <row r="40" spans="1:4">
      <c r="A40" t="s">
        <v>20</v>
      </c>
      <c r="B40">
        <v>1600</v>
      </c>
      <c r="C40" t="s">
        <v>14</v>
      </c>
      <c r="D40">
        <v>662</v>
      </c>
    </row>
    <row r="41" spans="1:4">
      <c r="A41" t="s">
        <v>20</v>
      </c>
      <c r="B41">
        <v>249</v>
      </c>
      <c r="C41" t="s">
        <v>14</v>
      </c>
      <c r="D41">
        <v>774</v>
      </c>
    </row>
    <row r="42" spans="1:4">
      <c r="A42" t="s">
        <v>20</v>
      </c>
      <c r="B42">
        <v>236</v>
      </c>
      <c r="C42" t="s">
        <v>14</v>
      </c>
      <c r="D42">
        <v>672</v>
      </c>
    </row>
    <row r="43" spans="1:4">
      <c r="A43" t="s">
        <v>20</v>
      </c>
      <c r="B43">
        <v>4065</v>
      </c>
      <c r="C43" t="s">
        <v>14</v>
      </c>
      <c r="D43">
        <v>940</v>
      </c>
    </row>
    <row r="44" spans="1:4">
      <c r="A44" t="s">
        <v>20</v>
      </c>
      <c r="B44">
        <v>246</v>
      </c>
      <c r="C44" t="s">
        <v>14</v>
      </c>
      <c r="D44">
        <v>117</v>
      </c>
    </row>
    <row r="45" spans="1:4">
      <c r="A45" t="s">
        <v>20</v>
      </c>
      <c r="B45">
        <v>2475</v>
      </c>
      <c r="C45" t="s">
        <v>14</v>
      </c>
      <c r="D45">
        <v>115</v>
      </c>
    </row>
    <row r="46" spans="1:4">
      <c r="A46" t="s">
        <v>20</v>
      </c>
      <c r="B46">
        <v>76</v>
      </c>
      <c r="C46" t="s">
        <v>14</v>
      </c>
      <c r="D46">
        <v>326</v>
      </c>
    </row>
    <row r="47" spans="1:4">
      <c r="A47" t="s">
        <v>20</v>
      </c>
      <c r="B47">
        <v>54</v>
      </c>
      <c r="C47" t="s">
        <v>14</v>
      </c>
      <c r="D47">
        <v>1</v>
      </c>
    </row>
    <row r="48" spans="1:4">
      <c r="A48" t="s">
        <v>20</v>
      </c>
      <c r="B48">
        <v>88</v>
      </c>
      <c r="C48" t="s">
        <v>14</v>
      </c>
      <c r="D48">
        <v>1467</v>
      </c>
    </row>
    <row r="49" spans="1:4">
      <c r="A49" t="s">
        <v>20</v>
      </c>
      <c r="B49">
        <v>85</v>
      </c>
      <c r="C49" t="s">
        <v>14</v>
      </c>
      <c r="D49">
        <v>5681</v>
      </c>
    </row>
    <row r="50" spans="1:4">
      <c r="A50" t="s">
        <v>20</v>
      </c>
      <c r="B50">
        <v>170</v>
      </c>
      <c r="C50" t="s">
        <v>14</v>
      </c>
      <c r="D50">
        <v>1059</v>
      </c>
    </row>
    <row r="51" spans="1:4">
      <c r="A51" t="s">
        <v>20</v>
      </c>
      <c r="B51">
        <v>330</v>
      </c>
      <c r="C51" t="s">
        <v>14</v>
      </c>
      <c r="D51">
        <v>1194</v>
      </c>
    </row>
    <row r="52" spans="1:4">
      <c r="A52" t="s">
        <v>20</v>
      </c>
      <c r="B52">
        <v>127</v>
      </c>
      <c r="C52" t="s">
        <v>14</v>
      </c>
      <c r="D52">
        <v>30</v>
      </c>
    </row>
    <row r="53" spans="1:4">
      <c r="A53" t="s">
        <v>20</v>
      </c>
      <c r="B53">
        <v>411</v>
      </c>
      <c r="C53" t="s">
        <v>14</v>
      </c>
      <c r="D53">
        <v>75</v>
      </c>
    </row>
    <row r="54" spans="1:4">
      <c r="A54" t="s">
        <v>20</v>
      </c>
      <c r="B54">
        <v>180</v>
      </c>
      <c r="C54" t="s">
        <v>14</v>
      </c>
      <c r="D54">
        <v>955</v>
      </c>
    </row>
    <row r="55" spans="1:4">
      <c r="A55" t="s">
        <v>20</v>
      </c>
      <c r="B55">
        <v>374</v>
      </c>
      <c r="C55" t="s">
        <v>14</v>
      </c>
      <c r="D55">
        <v>67</v>
      </c>
    </row>
    <row r="56" spans="1:4">
      <c r="A56" t="s">
        <v>20</v>
      </c>
      <c r="B56">
        <v>71</v>
      </c>
      <c r="C56" t="s">
        <v>14</v>
      </c>
      <c r="D56">
        <v>5</v>
      </c>
    </row>
    <row r="57" spans="1:4">
      <c r="A57" t="s">
        <v>20</v>
      </c>
      <c r="B57">
        <v>203</v>
      </c>
      <c r="C57" t="s">
        <v>14</v>
      </c>
      <c r="D57">
        <v>26</v>
      </c>
    </row>
    <row r="58" spans="1:4">
      <c r="A58" t="s">
        <v>20</v>
      </c>
      <c r="B58">
        <v>113</v>
      </c>
      <c r="C58" t="s">
        <v>14</v>
      </c>
      <c r="D58">
        <v>1130</v>
      </c>
    </row>
    <row r="59" spans="1:4">
      <c r="A59" t="s">
        <v>20</v>
      </c>
      <c r="B59">
        <v>96</v>
      </c>
      <c r="C59" t="s">
        <v>14</v>
      </c>
      <c r="D59">
        <v>782</v>
      </c>
    </row>
    <row r="60" spans="1:4">
      <c r="A60" t="s">
        <v>20</v>
      </c>
      <c r="B60">
        <v>498</v>
      </c>
      <c r="C60" t="s">
        <v>14</v>
      </c>
      <c r="D60">
        <v>210</v>
      </c>
    </row>
    <row r="61" spans="1:4">
      <c r="A61" t="s">
        <v>20</v>
      </c>
      <c r="B61">
        <v>180</v>
      </c>
      <c r="C61" t="s">
        <v>14</v>
      </c>
      <c r="D61">
        <v>136</v>
      </c>
    </row>
    <row r="62" spans="1:4">
      <c r="A62" t="s">
        <v>20</v>
      </c>
      <c r="B62">
        <v>27</v>
      </c>
      <c r="C62" t="s">
        <v>14</v>
      </c>
      <c r="D62">
        <v>86</v>
      </c>
    </row>
    <row r="63" spans="1:4">
      <c r="A63" t="s">
        <v>20</v>
      </c>
      <c r="B63">
        <v>2331</v>
      </c>
      <c r="C63" t="s">
        <v>14</v>
      </c>
      <c r="D63">
        <v>19</v>
      </c>
    </row>
    <row r="64" spans="1:4">
      <c r="A64" t="s">
        <v>20</v>
      </c>
      <c r="B64">
        <v>113</v>
      </c>
      <c r="C64" t="s">
        <v>14</v>
      </c>
      <c r="D64">
        <v>886</v>
      </c>
    </row>
    <row r="65" spans="1:4">
      <c r="A65" t="s">
        <v>20</v>
      </c>
      <c r="B65">
        <v>164</v>
      </c>
      <c r="C65" t="s">
        <v>14</v>
      </c>
      <c r="D65">
        <v>35</v>
      </c>
    </row>
    <row r="66" spans="1:4">
      <c r="A66" t="s">
        <v>20</v>
      </c>
      <c r="B66">
        <v>164</v>
      </c>
      <c r="C66" t="s">
        <v>14</v>
      </c>
      <c r="D66">
        <v>24</v>
      </c>
    </row>
    <row r="67" spans="1:4">
      <c r="A67" t="s">
        <v>20</v>
      </c>
      <c r="B67">
        <v>336</v>
      </c>
      <c r="C67" t="s">
        <v>14</v>
      </c>
      <c r="D67">
        <v>86</v>
      </c>
    </row>
    <row r="68" spans="1:4">
      <c r="A68" t="s">
        <v>20</v>
      </c>
      <c r="B68">
        <v>1917</v>
      </c>
      <c r="C68" t="s">
        <v>14</v>
      </c>
      <c r="D68">
        <v>243</v>
      </c>
    </row>
    <row r="69" spans="1:4">
      <c r="A69" t="s">
        <v>20</v>
      </c>
      <c r="B69">
        <v>95</v>
      </c>
      <c r="C69" t="s">
        <v>14</v>
      </c>
      <c r="D69">
        <v>65</v>
      </c>
    </row>
    <row r="70" spans="1:4">
      <c r="A70" t="s">
        <v>20</v>
      </c>
      <c r="B70">
        <v>147</v>
      </c>
      <c r="C70" t="s">
        <v>14</v>
      </c>
      <c r="D70">
        <v>100</v>
      </c>
    </row>
    <row r="71" spans="1:4">
      <c r="A71" t="s">
        <v>20</v>
      </c>
      <c r="B71">
        <v>86</v>
      </c>
      <c r="C71" t="s">
        <v>14</v>
      </c>
      <c r="D71">
        <v>168</v>
      </c>
    </row>
    <row r="72" spans="1:4">
      <c r="A72" t="s">
        <v>20</v>
      </c>
      <c r="B72">
        <v>83</v>
      </c>
      <c r="C72" t="s">
        <v>14</v>
      </c>
      <c r="D72">
        <v>13</v>
      </c>
    </row>
    <row r="73" spans="1:4">
      <c r="A73" t="s">
        <v>20</v>
      </c>
      <c r="B73">
        <v>676</v>
      </c>
      <c r="C73" t="s">
        <v>14</v>
      </c>
      <c r="D73">
        <v>1</v>
      </c>
    </row>
    <row r="74" spans="1:4">
      <c r="A74" t="s">
        <v>20</v>
      </c>
      <c r="B74">
        <v>361</v>
      </c>
      <c r="C74" t="s">
        <v>14</v>
      </c>
      <c r="D74">
        <v>40</v>
      </c>
    </row>
    <row r="75" spans="1:4">
      <c r="A75" t="s">
        <v>20</v>
      </c>
      <c r="B75">
        <v>131</v>
      </c>
      <c r="C75" t="s">
        <v>14</v>
      </c>
      <c r="D75">
        <v>226</v>
      </c>
    </row>
    <row r="76" spans="1:4">
      <c r="A76" t="s">
        <v>20</v>
      </c>
      <c r="B76">
        <v>126</v>
      </c>
      <c r="C76" t="s">
        <v>14</v>
      </c>
      <c r="D76">
        <v>1625</v>
      </c>
    </row>
    <row r="77" spans="1:4">
      <c r="A77" t="s">
        <v>20</v>
      </c>
      <c r="B77">
        <v>275</v>
      </c>
      <c r="C77" t="s">
        <v>14</v>
      </c>
      <c r="D77">
        <v>143</v>
      </c>
    </row>
    <row r="78" spans="1:4">
      <c r="A78" t="s">
        <v>20</v>
      </c>
      <c r="B78">
        <v>67</v>
      </c>
      <c r="C78" t="s">
        <v>14</v>
      </c>
      <c r="D78">
        <v>934</v>
      </c>
    </row>
    <row r="79" spans="1:4">
      <c r="A79" t="s">
        <v>20</v>
      </c>
      <c r="B79">
        <v>154</v>
      </c>
      <c r="C79" t="s">
        <v>14</v>
      </c>
      <c r="D79">
        <v>17</v>
      </c>
    </row>
    <row r="80" spans="1:4">
      <c r="A80" t="s">
        <v>20</v>
      </c>
      <c r="B80">
        <v>1782</v>
      </c>
      <c r="C80" t="s">
        <v>14</v>
      </c>
      <c r="D80">
        <v>2179</v>
      </c>
    </row>
    <row r="81" spans="1:4">
      <c r="A81" t="s">
        <v>20</v>
      </c>
      <c r="B81">
        <v>903</v>
      </c>
      <c r="C81" t="s">
        <v>14</v>
      </c>
      <c r="D81">
        <v>931</v>
      </c>
    </row>
    <row r="82" spans="1:4">
      <c r="A82" t="s">
        <v>20</v>
      </c>
      <c r="B82">
        <v>94</v>
      </c>
      <c r="C82" t="s">
        <v>14</v>
      </c>
      <c r="D82">
        <v>92</v>
      </c>
    </row>
    <row r="83" spans="1:4">
      <c r="A83" t="s">
        <v>20</v>
      </c>
      <c r="B83">
        <v>180</v>
      </c>
      <c r="C83" t="s">
        <v>14</v>
      </c>
      <c r="D83">
        <v>57</v>
      </c>
    </row>
    <row r="84" spans="1:4">
      <c r="A84" t="s">
        <v>20</v>
      </c>
      <c r="B84">
        <v>533</v>
      </c>
      <c r="C84" t="s">
        <v>14</v>
      </c>
      <c r="D84">
        <v>41</v>
      </c>
    </row>
    <row r="85" spans="1:4">
      <c r="A85" t="s">
        <v>20</v>
      </c>
      <c r="B85">
        <v>2443</v>
      </c>
      <c r="C85" t="s">
        <v>14</v>
      </c>
      <c r="D85">
        <v>1</v>
      </c>
    </row>
    <row r="86" spans="1:4">
      <c r="A86" t="s">
        <v>20</v>
      </c>
      <c r="B86">
        <v>89</v>
      </c>
      <c r="C86" t="s">
        <v>14</v>
      </c>
      <c r="D86">
        <v>101</v>
      </c>
    </row>
    <row r="87" spans="1:4">
      <c r="A87" t="s">
        <v>20</v>
      </c>
      <c r="B87">
        <v>159</v>
      </c>
      <c r="C87" t="s">
        <v>14</v>
      </c>
      <c r="D87">
        <v>1335</v>
      </c>
    </row>
    <row r="88" spans="1:4">
      <c r="A88" t="s">
        <v>20</v>
      </c>
      <c r="B88">
        <v>50</v>
      </c>
      <c r="C88" t="s">
        <v>14</v>
      </c>
      <c r="D88">
        <v>15</v>
      </c>
    </row>
    <row r="89" spans="1:4">
      <c r="A89" t="s">
        <v>20</v>
      </c>
      <c r="B89">
        <v>186</v>
      </c>
      <c r="C89" t="s">
        <v>14</v>
      </c>
      <c r="D89">
        <v>454</v>
      </c>
    </row>
    <row r="90" spans="1:4">
      <c r="A90" t="s">
        <v>20</v>
      </c>
      <c r="B90">
        <v>1071</v>
      </c>
      <c r="C90" t="s">
        <v>14</v>
      </c>
      <c r="D90">
        <v>3182</v>
      </c>
    </row>
    <row r="91" spans="1:4">
      <c r="A91" t="s">
        <v>20</v>
      </c>
      <c r="B91">
        <v>117</v>
      </c>
      <c r="C91" t="s">
        <v>14</v>
      </c>
      <c r="D91">
        <v>15</v>
      </c>
    </row>
    <row r="92" spans="1:4">
      <c r="A92" t="s">
        <v>20</v>
      </c>
      <c r="B92">
        <v>70</v>
      </c>
      <c r="C92" t="s">
        <v>14</v>
      </c>
      <c r="D92">
        <v>133</v>
      </c>
    </row>
    <row r="93" spans="1:4">
      <c r="A93" t="s">
        <v>20</v>
      </c>
      <c r="B93">
        <v>135</v>
      </c>
      <c r="C93" t="s">
        <v>14</v>
      </c>
      <c r="D93">
        <v>2062</v>
      </c>
    </row>
    <row r="94" spans="1:4">
      <c r="A94" t="s">
        <v>20</v>
      </c>
      <c r="B94">
        <v>768</v>
      </c>
      <c r="C94" t="s">
        <v>14</v>
      </c>
      <c r="D94">
        <v>29</v>
      </c>
    </row>
    <row r="95" spans="1:4">
      <c r="A95" t="s">
        <v>20</v>
      </c>
      <c r="B95">
        <v>199</v>
      </c>
      <c r="C95" t="s">
        <v>14</v>
      </c>
      <c r="D95">
        <v>132</v>
      </c>
    </row>
    <row r="96" spans="1:4">
      <c r="A96" t="s">
        <v>20</v>
      </c>
      <c r="B96">
        <v>107</v>
      </c>
      <c r="C96" t="s">
        <v>14</v>
      </c>
      <c r="D96">
        <v>137</v>
      </c>
    </row>
    <row r="97" spans="1:4">
      <c r="A97" t="s">
        <v>20</v>
      </c>
      <c r="B97">
        <v>195</v>
      </c>
      <c r="C97" t="s">
        <v>14</v>
      </c>
      <c r="D97">
        <v>908</v>
      </c>
    </row>
    <row r="98" spans="1:4">
      <c r="A98" t="s">
        <v>20</v>
      </c>
      <c r="B98">
        <v>3376</v>
      </c>
      <c r="C98" t="s">
        <v>14</v>
      </c>
      <c r="D98">
        <v>10</v>
      </c>
    </row>
    <row r="99" spans="1:4">
      <c r="A99" t="s">
        <v>20</v>
      </c>
      <c r="B99">
        <v>41</v>
      </c>
      <c r="C99" t="s">
        <v>14</v>
      </c>
      <c r="D99">
        <v>1910</v>
      </c>
    </row>
    <row r="100" spans="1:4">
      <c r="A100" t="s">
        <v>20</v>
      </c>
      <c r="B100">
        <v>1821</v>
      </c>
      <c r="C100" t="s">
        <v>14</v>
      </c>
      <c r="D100">
        <v>38</v>
      </c>
    </row>
    <row r="101" spans="1:4">
      <c r="A101" t="s">
        <v>20</v>
      </c>
      <c r="B101">
        <v>164</v>
      </c>
      <c r="C101" t="s">
        <v>14</v>
      </c>
      <c r="D101">
        <v>104</v>
      </c>
    </row>
    <row r="102" spans="1:4">
      <c r="A102" t="s">
        <v>20</v>
      </c>
      <c r="B102">
        <v>157</v>
      </c>
      <c r="C102" t="s">
        <v>14</v>
      </c>
      <c r="D102">
        <v>49</v>
      </c>
    </row>
    <row r="103" spans="1:4">
      <c r="A103" t="s">
        <v>20</v>
      </c>
      <c r="B103">
        <v>246</v>
      </c>
      <c r="C103" t="s">
        <v>14</v>
      </c>
      <c r="D103">
        <v>1</v>
      </c>
    </row>
    <row r="104" spans="1:4">
      <c r="A104" t="s">
        <v>20</v>
      </c>
      <c r="B104">
        <v>1396</v>
      </c>
      <c r="C104" t="s">
        <v>14</v>
      </c>
      <c r="D104">
        <v>245</v>
      </c>
    </row>
    <row r="105" spans="1:4">
      <c r="A105" t="s">
        <v>20</v>
      </c>
      <c r="B105">
        <v>2506</v>
      </c>
      <c r="C105" t="s">
        <v>14</v>
      </c>
      <c r="D105">
        <v>32</v>
      </c>
    </row>
    <row r="106" spans="1:4">
      <c r="A106" t="s">
        <v>20</v>
      </c>
      <c r="B106">
        <v>244</v>
      </c>
      <c r="C106" t="s">
        <v>14</v>
      </c>
      <c r="D106">
        <v>7</v>
      </c>
    </row>
    <row r="107" spans="1:4">
      <c r="A107" t="s">
        <v>20</v>
      </c>
      <c r="B107">
        <v>146</v>
      </c>
      <c r="C107" t="s">
        <v>14</v>
      </c>
      <c r="D107">
        <v>803</v>
      </c>
    </row>
    <row r="108" spans="1:4">
      <c r="A108" t="s">
        <v>20</v>
      </c>
      <c r="B108">
        <v>1267</v>
      </c>
      <c r="C108" t="s">
        <v>14</v>
      </c>
      <c r="D108">
        <v>16</v>
      </c>
    </row>
    <row r="109" spans="1:4">
      <c r="A109" t="s">
        <v>20</v>
      </c>
      <c r="B109">
        <v>1561</v>
      </c>
      <c r="C109" t="s">
        <v>14</v>
      </c>
      <c r="D109">
        <v>31</v>
      </c>
    </row>
    <row r="110" spans="1:4">
      <c r="A110" t="s">
        <v>20</v>
      </c>
      <c r="B110">
        <v>48</v>
      </c>
      <c r="C110" t="s">
        <v>14</v>
      </c>
      <c r="D110">
        <v>108</v>
      </c>
    </row>
    <row r="111" spans="1:4">
      <c r="A111" t="s">
        <v>20</v>
      </c>
      <c r="B111">
        <v>2739</v>
      </c>
      <c r="C111" t="s">
        <v>14</v>
      </c>
      <c r="D111">
        <v>30</v>
      </c>
    </row>
    <row r="112" spans="1:4">
      <c r="A112" t="s">
        <v>20</v>
      </c>
      <c r="B112">
        <v>3537</v>
      </c>
      <c r="C112" t="s">
        <v>14</v>
      </c>
      <c r="D112">
        <v>17</v>
      </c>
    </row>
    <row r="113" spans="1:4">
      <c r="A113" t="s">
        <v>20</v>
      </c>
      <c r="B113">
        <v>2107</v>
      </c>
      <c r="C113" t="s">
        <v>14</v>
      </c>
      <c r="D113">
        <v>80</v>
      </c>
    </row>
    <row r="114" spans="1:4">
      <c r="A114" t="s">
        <v>20</v>
      </c>
      <c r="B114">
        <v>3318</v>
      </c>
      <c r="C114" t="s">
        <v>14</v>
      </c>
      <c r="D114">
        <v>2468</v>
      </c>
    </row>
    <row r="115" spans="1:4">
      <c r="A115" t="s">
        <v>20</v>
      </c>
      <c r="B115">
        <v>340</v>
      </c>
      <c r="C115" t="s">
        <v>14</v>
      </c>
      <c r="D115">
        <v>26</v>
      </c>
    </row>
    <row r="116" spans="1:4">
      <c r="A116" t="s">
        <v>20</v>
      </c>
      <c r="B116">
        <v>1442</v>
      </c>
      <c r="C116" t="s">
        <v>14</v>
      </c>
      <c r="D116">
        <v>73</v>
      </c>
    </row>
    <row r="117" spans="1:4">
      <c r="A117" t="s">
        <v>20</v>
      </c>
      <c r="B117">
        <v>126</v>
      </c>
      <c r="C117" t="s">
        <v>14</v>
      </c>
      <c r="D117">
        <v>128</v>
      </c>
    </row>
    <row r="118" spans="1:4">
      <c r="A118" t="s">
        <v>20</v>
      </c>
      <c r="B118">
        <v>524</v>
      </c>
      <c r="C118" t="s">
        <v>14</v>
      </c>
      <c r="D118">
        <v>33</v>
      </c>
    </row>
    <row r="119" spans="1:4">
      <c r="A119" t="s">
        <v>20</v>
      </c>
      <c r="B119">
        <v>1989</v>
      </c>
      <c r="C119" t="s">
        <v>14</v>
      </c>
      <c r="D119">
        <v>1072</v>
      </c>
    </row>
    <row r="120" spans="1:4">
      <c r="A120" t="s">
        <v>20</v>
      </c>
      <c r="B120">
        <v>157</v>
      </c>
      <c r="C120" t="s">
        <v>14</v>
      </c>
      <c r="D120">
        <v>393</v>
      </c>
    </row>
    <row r="121" spans="1:4">
      <c r="A121" t="s">
        <v>20</v>
      </c>
      <c r="B121">
        <v>4498</v>
      </c>
      <c r="C121" t="s">
        <v>14</v>
      </c>
      <c r="D121">
        <v>1257</v>
      </c>
    </row>
    <row r="122" spans="1:4">
      <c r="A122" t="s">
        <v>20</v>
      </c>
      <c r="B122">
        <v>80</v>
      </c>
      <c r="C122" t="s">
        <v>14</v>
      </c>
      <c r="D122">
        <v>328</v>
      </c>
    </row>
    <row r="123" spans="1:4">
      <c r="A123" t="s">
        <v>20</v>
      </c>
      <c r="B123">
        <v>43</v>
      </c>
      <c r="C123" t="s">
        <v>14</v>
      </c>
      <c r="D123">
        <v>147</v>
      </c>
    </row>
    <row r="124" spans="1:4">
      <c r="A124" t="s">
        <v>20</v>
      </c>
      <c r="B124">
        <v>2053</v>
      </c>
      <c r="C124" t="s">
        <v>14</v>
      </c>
      <c r="D124">
        <v>830</v>
      </c>
    </row>
    <row r="125" spans="1:4">
      <c r="A125" t="s">
        <v>20</v>
      </c>
      <c r="B125">
        <v>168</v>
      </c>
      <c r="C125" t="s">
        <v>14</v>
      </c>
      <c r="D125">
        <v>331</v>
      </c>
    </row>
    <row r="126" spans="1:4">
      <c r="A126" t="s">
        <v>20</v>
      </c>
      <c r="B126">
        <v>4289</v>
      </c>
      <c r="C126" t="s">
        <v>14</v>
      </c>
      <c r="D126">
        <v>25</v>
      </c>
    </row>
    <row r="127" spans="1:4">
      <c r="A127" t="s">
        <v>20</v>
      </c>
      <c r="B127">
        <v>165</v>
      </c>
      <c r="C127" t="s">
        <v>14</v>
      </c>
      <c r="D127">
        <v>3483</v>
      </c>
    </row>
    <row r="128" spans="1:4">
      <c r="A128" t="s">
        <v>20</v>
      </c>
      <c r="B128">
        <v>1815</v>
      </c>
      <c r="C128" t="s">
        <v>14</v>
      </c>
      <c r="D128">
        <v>923</v>
      </c>
    </row>
    <row r="129" spans="1:4">
      <c r="A129" t="s">
        <v>20</v>
      </c>
      <c r="B129">
        <v>397</v>
      </c>
      <c r="C129" t="s">
        <v>14</v>
      </c>
      <c r="D129">
        <v>1</v>
      </c>
    </row>
    <row r="130" spans="1:4">
      <c r="A130" t="s">
        <v>20</v>
      </c>
      <c r="B130">
        <v>1539</v>
      </c>
      <c r="C130" t="s">
        <v>14</v>
      </c>
      <c r="D130">
        <v>33</v>
      </c>
    </row>
    <row r="131" spans="1:4">
      <c r="A131" t="s">
        <v>20</v>
      </c>
      <c r="B131">
        <v>138</v>
      </c>
      <c r="C131" t="s">
        <v>14</v>
      </c>
      <c r="D131">
        <v>40</v>
      </c>
    </row>
    <row r="132" spans="1:4">
      <c r="A132" t="s">
        <v>20</v>
      </c>
      <c r="B132">
        <v>3594</v>
      </c>
      <c r="C132" t="s">
        <v>14</v>
      </c>
      <c r="D132">
        <v>23</v>
      </c>
    </row>
    <row r="133" spans="1:4">
      <c r="A133" t="s">
        <v>20</v>
      </c>
      <c r="B133">
        <v>5880</v>
      </c>
      <c r="C133" t="s">
        <v>14</v>
      </c>
      <c r="D133">
        <v>75</v>
      </c>
    </row>
    <row r="134" spans="1:4">
      <c r="A134" t="s">
        <v>20</v>
      </c>
      <c r="B134">
        <v>112</v>
      </c>
      <c r="C134" t="s">
        <v>14</v>
      </c>
      <c r="D134">
        <v>2176</v>
      </c>
    </row>
    <row r="135" spans="1:4">
      <c r="A135" t="s">
        <v>20</v>
      </c>
      <c r="B135">
        <v>943</v>
      </c>
      <c r="C135" t="s">
        <v>14</v>
      </c>
      <c r="D135">
        <v>441</v>
      </c>
    </row>
    <row r="136" spans="1:4">
      <c r="A136" t="s">
        <v>20</v>
      </c>
      <c r="B136">
        <v>2468</v>
      </c>
      <c r="C136" t="s">
        <v>14</v>
      </c>
      <c r="D136">
        <v>25</v>
      </c>
    </row>
    <row r="137" spans="1:4">
      <c r="A137" t="s">
        <v>20</v>
      </c>
      <c r="B137">
        <v>2551</v>
      </c>
      <c r="C137" t="s">
        <v>14</v>
      </c>
      <c r="D137">
        <v>127</v>
      </c>
    </row>
    <row r="138" spans="1:4">
      <c r="A138" t="s">
        <v>20</v>
      </c>
      <c r="B138">
        <v>101</v>
      </c>
      <c r="C138" t="s">
        <v>14</v>
      </c>
      <c r="D138">
        <v>355</v>
      </c>
    </row>
    <row r="139" spans="1:4">
      <c r="A139" t="s">
        <v>20</v>
      </c>
      <c r="B139">
        <v>92</v>
      </c>
      <c r="C139" t="s">
        <v>14</v>
      </c>
      <c r="D139">
        <v>44</v>
      </c>
    </row>
    <row r="140" spans="1:4">
      <c r="A140" t="s">
        <v>20</v>
      </c>
      <c r="B140">
        <v>62</v>
      </c>
      <c r="C140" t="s">
        <v>14</v>
      </c>
      <c r="D140">
        <v>67</v>
      </c>
    </row>
    <row r="141" spans="1:4">
      <c r="A141" t="s">
        <v>20</v>
      </c>
      <c r="B141">
        <v>149</v>
      </c>
      <c r="C141" t="s">
        <v>14</v>
      </c>
      <c r="D141">
        <v>1068</v>
      </c>
    </row>
    <row r="142" spans="1:4">
      <c r="A142" t="s">
        <v>20</v>
      </c>
      <c r="B142">
        <v>329</v>
      </c>
      <c r="C142" t="s">
        <v>14</v>
      </c>
      <c r="D142">
        <v>424</v>
      </c>
    </row>
    <row r="143" spans="1:4">
      <c r="A143" t="s">
        <v>20</v>
      </c>
      <c r="B143">
        <v>97</v>
      </c>
      <c r="C143" t="s">
        <v>14</v>
      </c>
      <c r="D143">
        <v>151</v>
      </c>
    </row>
    <row r="144" spans="1:4">
      <c r="A144" t="s">
        <v>20</v>
      </c>
      <c r="B144">
        <v>1784</v>
      </c>
      <c r="C144" t="s">
        <v>14</v>
      </c>
      <c r="D144">
        <v>1608</v>
      </c>
    </row>
    <row r="145" spans="1:4">
      <c r="A145" t="s">
        <v>20</v>
      </c>
      <c r="B145">
        <v>1684</v>
      </c>
      <c r="C145" t="s">
        <v>14</v>
      </c>
      <c r="D145">
        <v>941</v>
      </c>
    </row>
    <row r="146" spans="1:4">
      <c r="A146" t="s">
        <v>20</v>
      </c>
      <c r="B146">
        <v>250</v>
      </c>
      <c r="C146" t="s">
        <v>14</v>
      </c>
      <c r="D146">
        <v>1</v>
      </c>
    </row>
    <row r="147" spans="1:4">
      <c r="A147" t="s">
        <v>20</v>
      </c>
      <c r="B147">
        <v>238</v>
      </c>
      <c r="C147" t="s">
        <v>14</v>
      </c>
      <c r="D147">
        <v>40</v>
      </c>
    </row>
    <row r="148" spans="1:4">
      <c r="A148" t="s">
        <v>20</v>
      </c>
      <c r="B148">
        <v>53</v>
      </c>
      <c r="C148" t="s">
        <v>14</v>
      </c>
      <c r="D148">
        <v>3015</v>
      </c>
    </row>
    <row r="149" spans="1:4">
      <c r="A149" t="s">
        <v>20</v>
      </c>
      <c r="B149">
        <v>214</v>
      </c>
      <c r="C149" t="s">
        <v>14</v>
      </c>
      <c r="D149">
        <v>435</v>
      </c>
    </row>
    <row r="150" spans="1:4">
      <c r="A150" t="s">
        <v>20</v>
      </c>
      <c r="B150">
        <v>222</v>
      </c>
      <c r="C150" t="s">
        <v>14</v>
      </c>
      <c r="D150">
        <v>714</v>
      </c>
    </row>
    <row r="151" spans="1:4">
      <c r="A151" t="s">
        <v>20</v>
      </c>
      <c r="B151">
        <v>1884</v>
      </c>
      <c r="C151" t="s">
        <v>14</v>
      </c>
      <c r="D151">
        <v>5497</v>
      </c>
    </row>
    <row r="152" spans="1:4">
      <c r="A152" t="s">
        <v>20</v>
      </c>
      <c r="B152">
        <v>218</v>
      </c>
      <c r="C152" t="s">
        <v>14</v>
      </c>
      <c r="D152">
        <v>418</v>
      </c>
    </row>
    <row r="153" spans="1:4">
      <c r="A153" t="s">
        <v>20</v>
      </c>
      <c r="B153">
        <v>6465</v>
      </c>
      <c r="C153" t="s">
        <v>14</v>
      </c>
      <c r="D153">
        <v>1439</v>
      </c>
    </row>
    <row r="154" spans="1:4">
      <c r="A154" t="s">
        <v>20</v>
      </c>
      <c r="B154">
        <v>59</v>
      </c>
      <c r="C154" t="s">
        <v>14</v>
      </c>
      <c r="D154">
        <v>15</v>
      </c>
    </row>
    <row r="155" spans="1:4">
      <c r="A155" t="s">
        <v>20</v>
      </c>
      <c r="B155">
        <v>88</v>
      </c>
      <c r="C155" t="s">
        <v>14</v>
      </c>
      <c r="D155">
        <v>1999</v>
      </c>
    </row>
    <row r="156" spans="1:4">
      <c r="A156" t="s">
        <v>20</v>
      </c>
      <c r="B156">
        <v>1697</v>
      </c>
      <c r="C156" t="s">
        <v>14</v>
      </c>
      <c r="D156">
        <v>118</v>
      </c>
    </row>
    <row r="157" spans="1:4">
      <c r="A157" t="s">
        <v>20</v>
      </c>
      <c r="B157">
        <v>92</v>
      </c>
      <c r="C157" t="s">
        <v>14</v>
      </c>
      <c r="D157">
        <v>162</v>
      </c>
    </row>
    <row r="158" spans="1:4">
      <c r="A158" t="s">
        <v>20</v>
      </c>
      <c r="B158">
        <v>186</v>
      </c>
      <c r="C158" t="s">
        <v>14</v>
      </c>
      <c r="D158">
        <v>83</v>
      </c>
    </row>
    <row r="159" spans="1:4">
      <c r="A159" t="s">
        <v>20</v>
      </c>
      <c r="B159">
        <v>138</v>
      </c>
      <c r="C159" t="s">
        <v>14</v>
      </c>
      <c r="D159">
        <v>747</v>
      </c>
    </row>
    <row r="160" spans="1:4">
      <c r="A160" t="s">
        <v>20</v>
      </c>
      <c r="B160">
        <v>261</v>
      </c>
      <c r="C160" t="s">
        <v>14</v>
      </c>
      <c r="D160">
        <v>84</v>
      </c>
    </row>
    <row r="161" spans="1:4">
      <c r="A161" t="s">
        <v>20</v>
      </c>
      <c r="B161">
        <v>107</v>
      </c>
      <c r="C161" t="s">
        <v>14</v>
      </c>
      <c r="D161">
        <v>91</v>
      </c>
    </row>
    <row r="162" spans="1:4">
      <c r="A162" t="s">
        <v>20</v>
      </c>
      <c r="B162">
        <v>199</v>
      </c>
      <c r="C162" t="s">
        <v>14</v>
      </c>
      <c r="D162">
        <v>792</v>
      </c>
    </row>
    <row r="163" spans="1:4">
      <c r="A163" t="s">
        <v>20</v>
      </c>
      <c r="B163">
        <v>5512</v>
      </c>
      <c r="C163" t="s">
        <v>14</v>
      </c>
      <c r="D163">
        <v>32</v>
      </c>
    </row>
    <row r="164" spans="1:4">
      <c r="A164" t="s">
        <v>20</v>
      </c>
      <c r="B164">
        <v>86</v>
      </c>
      <c r="C164" t="s">
        <v>14</v>
      </c>
      <c r="D164">
        <v>186</v>
      </c>
    </row>
    <row r="165" spans="1:4">
      <c r="A165" t="s">
        <v>20</v>
      </c>
      <c r="B165">
        <v>2768</v>
      </c>
      <c r="C165" t="s">
        <v>14</v>
      </c>
      <c r="D165">
        <v>605</v>
      </c>
    </row>
    <row r="166" spans="1:4">
      <c r="A166" t="s">
        <v>20</v>
      </c>
      <c r="B166">
        <v>48</v>
      </c>
      <c r="C166" t="s">
        <v>14</v>
      </c>
      <c r="D166">
        <v>1</v>
      </c>
    </row>
    <row r="167" spans="1:4">
      <c r="A167" t="s">
        <v>20</v>
      </c>
      <c r="B167">
        <v>87</v>
      </c>
      <c r="C167" t="s">
        <v>14</v>
      </c>
      <c r="D167">
        <v>31</v>
      </c>
    </row>
    <row r="168" spans="1:4">
      <c r="A168" t="s">
        <v>20</v>
      </c>
      <c r="B168">
        <v>1894</v>
      </c>
      <c r="C168" t="s">
        <v>14</v>
      </c>
      <c r="D168">
        <v>1181</v>
      </c>
    </row>
    <row r="169" spans="1:4">
      <c r="A169" t="s">
        <v>20</v>
      </c>
      <c r="B169">
        <v>282</v>
      </c>
      <c r="C169" t="s">
        <v>14</v>
      </c>
      <c r="D169">
        <v>39</v>
      </c>
    </row>
    <row r="170" spans="1:4">
      <c r="A170" t="s">
        <v>20</v>
      </c>
      <c r="B170">
        <v>116</v>
      </c>
      <c r="C170" t="s">
        <v>14</v>
      </c>
      <c r="D170">
        <v>46</v>
      </c>
    </row>
    <row r="171" spans="1:4">
      <c r="A171" t="s">
        <v>20</v>
      </c>
      <c r="B171">
        <v>83</v>
      </c>
      <c r="C171" t="s">
        <v>14</v>
      </c>
      <c r="D171">
        <v>105</v>
      </c>
    </row>
    <row r="172" spans="1:4">
      <c r="A172" t="s">
        <v>20</v>
      </c>
      <c r="B172">
        <v>91</v>
      </c>
      <c r="C172" t="s">
        <v>14</v>
      </c>
      <c r="D172">
        <v>535</v>
      </c>
    </row>
    <row r="173" spans="1:4">
      <c r="A173" t="s">
        <v>20</v>
      </c>
      <c r="B173">
        <v>546</v>
      </c>
      <c r="C173" t="s">
        <v>14</v>
      </c>
      <c r="D173">
        <v>16</v>
      </c>
    </row>
    <row r="174" spans="1:4">
      <c r="A174" t="s">
        <v>20</v>
      </c>
      <c r="B174">
        <v>393</v>
      </c>
      <c r="C174" t="s">
        <v>14</v>
      </c>
      <c r="D174">
        <v>575</v>
      </c>
    </row>
    <row r="175" spans="1:4">
      <c r="A175" t="s">
        <v>20</v>
      </c>
      <c r="B175">
        <v>133</v>
      </c>
      <c r="C175" t="s">
        <v>14</v>
      </c>
      <c r="D175">
        <v>1120</v>
      </c>
    </row>
    <row r="176" spans="1:4">
      <c r="A176" t="s">
        <v>20</v>
      </c>
      <c r="B176">
        <v>254</v>
      </c>
      <c r="C176" t="s">
        <v>14</v>
      </c>
      <c r="D176">
        <v>113</v>
      </c>
    </row>
    <row r="177" spans="1:4">
      <c r="A177" t="s">
        <v>20</v>
      </c>
      <c r="B177">
        <v>176</v>
      </c>
      <c r="C177" t="s">
        <v>14</v>
      </c>
      <c r="D177">
        <v>1538</v>
      </c>
    </row>
    <row r="178" spans="1:4">
      <c r="A178" t="s">
        <v>20</v>
      </c>
      <c r="B178">
        <v>337</v>
      </c>
      <c r="C178" t="s">
        <v>14</v>
      </c>
      <c r="D178">
        <v>9</v>
      </c>
    </row>
    <row r="179" spans="1:4">
      <c r="A179" t="s">
        <v>20</v>
      </c>
      <c r="B179">
        <v>107</v>
      </c>
      <c r="C179" t="s">
        <v>14</v>
      </c>
      <c r="D179">
        <v>554</v>
      </c>
    </row>
    <row r="180" spans="1:4">
      <c r="A180" t="s">
        <v>20</v>
      </c>
      <c r="B180">
        <v>183</v>
      </c>
      <c r="C180" t="s">
        <v>14</v>
      </c>
      <c r="D180">
        <v>648</v>
      </c>
    </row>
    <row r="181" spans="1:4">
      <c r="A181" t="s">
        <v>20</v>
      </c>
      <c r="B181">
        <v>72</v>
      </c>
      <c r="C181" t="s">
        <v>14</v>
      </c>
      <c r="D181">
        <v>21</v>
      </c>
    </row>
    <row r="182" spans="1:4">
      <c r="A182" t="s">
        <v>20</v>
      </c>
      <c r="B182">
        <v>295</v>
      </c>
      <c r="C182" t="s">
        <v>14</v>
      </c>
      <c r="D182">
        <v>54</v>
      </c>
    </row>
    <row r="183" spans="1:4">
      <c r="A183" t="s">
        <v>20</v>
      </c>
      <c r="B183">
        <v>142</v>
      </c>
      <c r="C183" t="s">
        <v>14</v>
      </c>
      <c r="D183">
        <v>120</v>
      </c>
    </row>
    <row r="184" spans="1:4">
      <c r="A184" t="s">
        <v>20</v>
      </c>
      <c r="B184">
        <v>85</v>
      </c>
      <c r="C184" t="s">
        <v>14</v>
      </c>
      <c r="D184">
        <v>579</v>
      </c>
    </row>
    <row r="185" spans="1:4">
      <c r="A185" t="s">
        <v>20</v>
      </c>
      <c r="B185">
        <v>659</v>
      </c>
      <c r="C185" t="s">
        <v>14</v>
      </c>
      <c r="D185">
        <v>2072</v>
      </c>
    </row>
    <row r="186" spans="1:4">
      <c r="A186" t="s">
        <v>20</v>
      </c>
      <c r="B186">
        <v>121</v>
      </c>
      <c r="C186" t="s">
        <v>14</v>
      </c>
      <c r="D186">
        <v>0</v>
      </c>
    </row>
    <row r="187" spans="1:4">
      <c r="A187" t="s">
        <v>20</v>
      </c>
      <c r="B187">
        <v>3742</v>
      </c>
      <c r="C187" t="s">
        <v>14</v>
      </c>
      <c r="D187">
        <v>1796</v>
      </c>
    </row>
    <row r="188" spans="1:4">
      <c r="A188" t="s">
        <v>20</v>
      </c>
      <c r="B188">
        <v>223</v>
      </c>
      <c r="C188" t="s">
        <v>14</v>
      </c>
      <c r="D188">
        <v>62</v>
      </c>
    </row>
    <row r="189" spans="1:4">
      <c r="A189" t="s">
        <v>20</v>
      </c>
      <c r="B189">
        <v>133</v>
      </c>
      <c r="C189" t="s">
        <v>14</v>
      </c>
      <c r="D189">
        <v>347</v>
      </c>
    </row>
    <row r="190" spans="1:4">
      <c r="A190" t="s">
        <v>20</v>
      </c>
      <c r="B190">
        <v>5168</v>
      </c>
      <c r="C190" t="s">
        <v>14</v>
      </c>
      <c r="D190">
        <v>19</v>
      </c>
    </row>
    <row r="191" spans="1:4">
      <c r="A191" t="s">
        <v>20</v>
      </c>
      <c r="B191">
        <v>307</v>
      </c>
      <c r="C191" t="s">
        <v>14</v>
      </c>
      <c r="D191">
        <v>1258</v>
      </c>
    </row>
    <row r="192" spans="1:4">
      <c r="A192" t="s">
        <v>20</v>
      </c>
      <c r="B192">
        <v>2441</v>
      </c>
      <c r="C192" t="s">
        <v>14</v>
      </c>
      <c r="D192">
        <v>362</v>
      </c>
    </row>
    <row r="193" spans="1:4">
      <c r="A193" t="s">
        <v>20</v>
      </c>
      <c r="B193">
        <v>1385</v>
      </c>
      <c r="C193" t="s">
        <v>14</v>
      </c>
      <c r="D193">
        <v>133</v>
      </c>
    </row>
    <row r="194" spans="1:4">
      <c r="A194" t="s">
        <v>20</v>
      </c>
      <c r="B194">
        <v>190</v>
      </c>
      <c r="C194" t="s">
        <v>14</v>
      </c>
      <c r="D194">
        <v>846</v>
      </c>
    </row>
    <row r="195" spans="1:4">
      <c r="A195" t="s">
        <v>20</v>
      </c>
      <c r="B195">
        <v>470</v>
      </c>
      <c r="C195" t="s">
        <v>14</v>
      </c>
      <c r="D195">
        <v>10</v>
      </c>
    </row>
    <row r="196" spans="1:4">
      <c r="A196" t="s">
        <v>20</v>
      </c>
      <c r="B196">
        <v>253</v>
      </c>
      <c r="C196" t="s">
        <v>14</v>
      </c>
      <c r="D196">
        <v>191</v>
      </c>
    </row>
    <row r="197" spans="1:4">
      <c r="A197" t="s">
        <v>20</v>
      </c>
      <c r="B197">
        <v>1113</v>
      </c>
      <c r="C197" t="s">
        <v>14</v>
      </c>
      <c r="D197">
        <v>1979</v>
      </c>
    </row>
    <row r="198" spans="1:4">
      <c r="A198" t="s">
        <v>20</v>
      </c>
      <c r="B198">
        <v>2283</v>
      </c>
      <c r="C198" t="s">
        <v>14</v>
      </c>
      <c r="D198">
        <v>63</v>
      </c>
    </row>
    <row r="199" spans="1:4">
      <c r="A199" t="s">
        <v>20</v>
      </c>
      <c r="B199">
        <v>1095</v>
      </c>
      <c r="C199" t="s">
        <v>14</v>
      </c>
      <c r="D199">
        <v>6080</v>
      </c>
    </row>
    <row r="200" spans="1:4">
      <c r="A200" t="s">
        <v>20</v>
      </c>
      <c r="B200">
        <v>1690</v>
      </c>
      <c r="C200" t="s">
        <v>14</v>
      </c>
      <c r="D200">
        <v>80</v>
      </c>
    </row>
    <row r="201" spans="1:4">
      <c r="A201" t="s">
        <v>20</v>
      </c>
      <c r="B201">
        <v>191</v>
      </c>
      <c r="C201" t="s">
        <v>14</v>
      </c>
      <c r="D201">
        <v>9</v>
      </c>
    </row>
    <row r="202" spans="1:4">
      <c r="A202" t="s">
        <v>20</v>
      </c>
      <c r="B202">
        <v>2013</v>
      </c>
      <c r="C202" t="s">
        <v>14</v>
      </c>
      <c r="D202">
        <v>1784</v>
      </c>
    </row>
    <row r="203" spans="1:4">
      <c r="A203" t="s">
        <v>20</v>
      </c>
      <c r="B203">
        <v>1703</v>
      </c>
      <c r="C203" t="s">
        <v>14</v>
      </c>
      <c r="D203">
        <v>243</v>
      </c>
    </row>
    <row r="204" spans="1:4">
      <c r="A204" t="s">
        <v>20</v>
      </c>
      <c r="B204">
        <v>80</v>
      </c>
      <c r="C204" t="s">
        <v>14</v>
      </c>
      <c r="D204">
        <v>1296</v>
      </c>
    </row>
    <row r="205" spans="1:4">
      <c r="A205" t="s">
        <v>20</v>
      </c>
      <c r="B205">
        <v>41</v>
      </c>
      <c r="C205" t="s">
        <v>14</v>
      </c>
      <c r="D205">
        <v>77</v>
      </c>
    </row>
    <row r="206" spans="1:4">
      <c r="A206" t="s">
        <v>20</v>
      </c>
      <c r="B206">
        <v>187</v>
      </c>
      <c r="C206" t="s">
        <v>14</v>
      </c>
      <c r="D206">
        <v>395</v>
      </c>
    </row>
    <row r="207" spans="1:4">
      <c r="A207" t="s">
        <v>20</v>
      </c>
      <c r="B207">
        <v>2875</v>
      </c>
      <c r="C207" t="s">
        <v>14</v>
      </c>
      <c r="D207">
        <v>49</v>
      </c>
    </row>
    <row r="208" spans="1:4">
      <c r="A208" t="s">
        <v>20</v>
      </c>
      <c r="B208">
        <v>88</v>
      </c>
      <c r="C208" t="s">
        <v>14</v>
      </c>
      <c r="D208">
        <v>180</v>
      </c>
    </row>
    <row r="209" spans="1:4">
      <c r="A209" t="s">
        <v>20</v>
      </c>
      <c r="B209">
        <v>191</v>
      </c>
      <c r="C209" t="s">
        <v>14</v>
      </c>
      <c r="D209">
        <v>2690</v>
      </c>
    </row>
    <row r="210" spans="1:4">
      <c r="A210" t="s">
        <v>20</v>
      </c>
      <c r="B210">
        <v>139</v>
      </c>
      <c r="C210" t="s">
        <v>14</v>
      </c>
      <c r="D210">
        <v>2779</v>
      </c>
    </row>
    <row r="211" spans="1:4">
      <c r="A211" t="s">
        <v>20</v>
      </c>
      <c r="B211">
        <v>186</v>
      </c>
      <c r="C211" t="s">
        <v>14</v>
      </c>
      <c r="D211">
        <v>92</v>
      </c>
    </row>
    <row r="212" spans="1:4">
      <c r="A212" t="s">
        <v>20</v>
      </c>
      <c r="B212">
        <v>112</v>
      </c>
      <c r="C212" t="s">
        <v>14</v>
      </c>
      <c r="D212">
        <v>1028</v>
      </c>
    </row>
    <row r="213" spans="1:4">
      <c r="A213" t="s">
        <v>20</v>
      </c>
      <c r="B213">
        <v>101</v>
      </c>
      <c r="C213" t="s">
        <v>14</v>
      </c>
      <c r="D213">
        <v>26</v>
      </c>
    </row>
    <row r="214" spans="1:4">
      <c r="A214" t="s">
        <v>20</v>
      </c>
      <c r="B214">
        <v>206</v>
      </c>
      <c r="C214" t="s">
        <v>14</v>
      </c>
      <c r="D214">
        <v>1790</v>
      </c>
    </row>
    <row r="215" spans="1:4">
      <c r="A215" t="s">
        <v>20</v>
      </c>
      <c r="B215">
        <v>154</v>
      </c>
      <c r="C215" t="s">
        <v>14</v>
      </c>
      <c r="D215">
        <v>37</v>
      </c>
    </row>
    <row r="216" spans="1:4">
      <c r="A216" t="s">
        <v>20</v>
      </c>
      <c r="B216">
        <v>5966</v>
      </c>
      <c r="C216" t="s">
        <v>14</v>
      </c>
      <c r="D216">
        <v>35</v>
      </c>
    </row>
    <row r="217" spans="1:4">
      <c r="A217" t="s">
        <v>20</v>
      </c>
      <c r="B217">
        <v>169</v>
      </c>
      <c r="C217" t="s">
        <v>14</v>
      </c>
      <c r="D217">
        <v>558</v>
      </c>
    </row>
    <row r="218" spans="1:4">
      <c r="A218" t="s">
        <v>20</v>
      </c>
      <c r="B218">
        <v>2106</v>
      </c>
      <c r="C218" t="s">
        <v>14</v>
      </c>
      <c r="D218">
        <v>64</v>
      </c>
    </row>
    <row r="219" spans="1:4">
      <c r="A219" t="s">
        <v>20</v>
      </c>
      <c r="B219">
        <v>131</v>
      </c>
      <c r="C219" t="s">
        <v>14</v>
      </c>
      <c r="D219">
        <v>245</v>
      </c>
    </row>
    <row r="220" spans="1:4">
      <c r="A220" t="s">
        <v>20</v>
      </c>
      <c r="B220">
        <v>84</v>
      </c>
      <c r="C220" t="s">
        <v>14</v>
      </c>
      <c r="D220">
        <v>71</v>
      </c>
    </row>
    <row r="221" spans="1:4">
      <c r="A221" t="s">
        <v>20</v>
      </c>
      <c r="B221">
        <v>155</v>
      </c>
      <c r="C221" t="s">
        <v>14</v>
      </c>
      <c r="D221">
        <v>42</v>
      </c>
    </row>
    <row r="222" spans="1:4">
      <c r="A222" t="s">
        <v>20</v>
      </c>
      <c r="B222">
        <v>189</v>
      </c>
      <c r="C222" t="s">
        <v>14</v>
      </c>
      <c r="D222">
        <v>156</v>
      </c>
    </row>
    <row r="223" spans="1:4">
      <c r="A223" t="s">
        <v>20</v>
      </c>
      <c r="B223">
        <v>4799</v>
      </c>
      <c r="C223" t="s">
        <v>14</v>
      </c>
      <c r="D223">
        <v>1368</v>
      </c>
    </row>
    <row r="224" spans="1:4">
      <c r="A224" t="s">
        <v>20</v>
      </c>
      <c r="B224">
        <v>1137</v>
      </c>
      <c r="C224" t="s">
        <v>14</v>
      </c>
      <c r="D224">
        <v>102</v>
      </c>
    </row>
    <row r="225" spans="1:4">
      <c r="A225" t="s">
        <v>20</v>
      </c>
      <c r="B225">
        <v>1152</v>
      </c>
      <c r="C225" t="s">
        <v>14</v>
      </c>
      <c r="D225">
        <v>86</v>
      </c>
    </row>
    <row r="226" spans="1:4">
      <c r="A226" t="s">
        <v>20</v>
      </c>
      <c r="B226">
        <v>50</v>
      </c>
      <c r="C226" t="s">
        <v>14</v>
      </c>
      <c r="D226">
        <v>253</v>
      </c>
    </row>
    <row r="227" spans="1:4">
      <c r="A227" t="s">
        <v>20</v>
      </c>
      <c r="B227">
        <v>3059</v>
      </c>
      <c r="C227" t="s">
        <v>14</v>
      </c>
      <c r="D227">
        <v>157</v>
      </c>
    </row>
    <row r="228" spans="1:4">
      <c r="A228" t="s">
        <v>20</v>
      </c>
      <c r="B228">
        <v>34</v>
      </c>
      <c r="C228" t="s">
        <v>14</v>
      </c>
      <c r="D228">
        <v>183</v>
      </c>
    </row>
    <row r="229" spans="1:4">
      <c r="A229" t="s">
        <v>20</v>
      </c>
      <c r="B229">
        <v>220</v>
      </c>
      <c r="C229" t="s">
        <v>14</v>
      </c>
      <c r="D229">
        <v>82</v>
      </c>
    </row>
    <row r="230" spans="1:4">
      <c r="A230" t="s">
        <v>20</v>
      </c>
      <c r="B230">
        <v>1604</v>
      </c>
      <c r="C230" t="s">
        <v>14</v>
      </c>
      <c r="D230">
        <v>1</v>
      </c>
    </row>
    <row r="231" spans="1:4">
      <c r="A231" t="s">
        <v>20</v>
      </c>
      <c r="B231">
        <v>454</v>
      </c>
      <c r="C231" t="s">
        <v>14</v>
      </c>
      <c r="D231">
        <v>1198</v>
      </c>
    </row>
    <row r="232" spans="1:4">
      <c r="A232" t="s">
        <v>20</v>
      </c>
      <c r="B232">
        <v>123</v>
      </c>
      <c r="C232" t="s">
        <v>14</v>
      </c>
      <c r="D232">
        <v>648</v>
      </c>
    </row>
    <row r="233" spans="1:4">
      <c r="A233" t="s">
        <v>20</v>
      </c>
      <c r="B233">
        <v>299</v>
      </c>
      <c r="C233" t="s">
        <v>14</v>
      </c>
      <c r="D233">
        <v>64</v>
      </c>
    </row>
    <row r="234" spans="1:4">
      <c r="A234" t="s">
        <v>20</v>
      </c>
      <c r="B234">
        <v>2237</v>
      </c>
      <c r="C234" t="s">
        <v>14</v>
      </c>
      <c r="D234">
        <v>62</v>
      </c>
    </row>
    <row r="235" spans="1:4">
      <c r="A235" t="s">
        <v>20</v>
      </c>
      <c r="B235">
        <v>645</v>
      </c>
      <c r="C235" t="s">
        <v>14</v>
      </c>
      <c r="D235">
        <v>750</v>
      </c>
    </row>
    <row r="236" spans="1:4">
      <c r="A236" t="s">
        <v>20</v>
      </c>
      <c r="B236">
        <v>484</v>
      </c>
      <c r="C236" t="s">
        <v>14</v>
      </c>
      <c r="D236">
        <v>105</v>
      </c>
    </row>
    <row r="237" spans="1:4">
      <c r="A237" t="s">
        <v>20</v>
      </c>
      <c r="B237">
        <v>154</v>
      </c>
      <c r="C237" t="s">
        <v>14</v>
      </c>
      <c r="D237">
        <v>2604</v>
      </c>
    </row>
    <row r="238" spans="1:4">
      <c r="A238" t="s">
        <v>20</v>
      </c>
      <c r="B238">
        <v>82</v>
      </c>
      <c r="C238" t="s">
        <v>14</v>
      </c>
      <c r="D238">
        <v>65</v>
      </c>
    </row>
    <row r="239" spans="1:4">
      <c r="A239" t="s">
        <v>20</v>
      </c>
      <c r="B239">
        <v>134</v>
      </c>
      <c r="C239" t="s">
        <v>14</v>
      </c>
      <c r="D239">
        <v>94</v>
      </c>
    </row>
    <row r="240" spans="1:4">
      <c r="A240" t="s">
        <v>20</v>
      </c>
      <c r="B240">
        <v>5203</v>
      </c>
      <c r="C240" t="s">
        <v>14</v>
      </c>
      <c r="D240">
        <v>257</v>
      </c>
    </row>
    <row r="241" spans="1:4">
      <c r="A241" t="s">
        <v>20</v>
      </c>
      <c r="B241">
        <v>94</v>
      </c>
      <c r="C241" t="s">
        <v>14</v>
      </c>
      <c r="D241">
        <v>2928</v>
      </c>
    </row>
    <row r="242" spans="1:4">
      <c r="A242" t="s">
        <v>20</v>
      </c>
      <c r="B242">
        <v>205</v>
      </c>
      <c r="C242" t="s">
        <v>14</v>
      </c>
      <c r="D242">
        <v>4697</v>
      </c>
    </row>
    <row r="243" spans="1:4">
      <c r="A243" t="s">
        <v>20</v>
      </c>
      <c r="B243">
        <v>92</v>
      </c>
      <c r="C243" t="s">
        <v>14</v>
      </c>
      <c r="D243">
        <v>2915</v>
      </c>
    </row>
    <row r="244" spans="1:4">
      <c r="A244" t="s">
        <v>20</v>
      </c>
      <c r="B244">
        <v>219</v>
      </c>
      <c r="C244" t="s">
        <v>14</v>
      </c>
      <c r="D244">
        <v>18</v>
      </c>
    </row>
    <row r="245" spans="1:4">
      <c r="A245" t="s">
        <v>20</v>
      </c>
      <c r="B245">
        <v>2526</v>
      </c>
      <c r="C245" t="s">
        <v>14</v>
      </c>
      <c r="D245">
        <v>602</v>
      </c>
    </row>
    <row r="246" spans="1:4">
      <c r="A246" t="s">
        <v>20</v>
      </c>
      <c r="B246">
        <v>94</v>
      </c>
      <c r="C246" t="s">
        <v>14</v>
      </c>
      <c r="D246">
        <v>1</v>
      </c>
    </row>
    <row r="247" spans="1:4">
      <c r="A247" t="s">
        <v>20</v>
      </c>
      <c r="B247">
        <v>1713</v>
      </c>
      <c r="C247" t="s">
        <v>14</v>
      </c>
      <c r="D247">
        <v>3868</v>
      </c>
    </row>
    <row r="248" spans="1:4">
      <c r="A248" t="s">
        <v>20</v>
      </c>
      <c r="B248">
        <v>249</v>
      </c>
      <c r="C248" t="s">
        <v>14</v>
      </c>
      <c r="D248">
        <v>504</v>
      </c>
    </row>
    <row r="249" spans="1:4">
      <c r="A249" t="s">
        <v>20</v>
      </c>
      <c r="B249">
        <v>192</v>
      </c>
      <c r="C249" t="s">
        <v>14</v>
      </c>
      <c r="D249">
        <v>14</v>
      </c>
    </row>
    <row r="250" spans="1:4">
      <c r="A250" t="s">
        <v>20</v>
      </c>
      <c r="B250">
        <v>247</v>
      </c>
      <c r="C250" t="s">
        <v>14</v>
      </c>
      <c r="D250">
        <v>750</v>
      </c>
    </row>
    <row r="251" spans="1:4">
      <c r="A251" t="s">
        <v>20</v>
      </c>
      <c r="B251">
        <v>2293</v>
      </c>
      <c r="C251" t="s">
        <v>14</v>
      </c>
      <c r="D251">
        <v>77</v>
      </c>
    </row>
    <row r="252" spans="1:4">
      <c r="A252" t="s">
        <v>20</v>
      </c>
      <c r="B252">
        <v>3131</v>
      </c>
      <c r="C252" t="s">
        <v>14</v>
      </c>
      <c r="D252">
        <v>752</v>
      </c>
    </row>
    <row r="253" spans="1:4">
      <c r="A253" t="s">
        <v>20</v>
      </c>
      <c r="B253">
        <v>143</v>
      </c>
      <c r="C253" t="s">
        <v>14</v>
      </c>
      <c r="D253">
        <v>131</v>
      </c>
    </row>
    <row r="254" spans="1:4">
      <c r="A254" t="s">
        <v>20</v>
      </c>
      <c r="B254">
        <v>296</v>
      </c>
      <c r="C254" t="s">
        <v>14</v>
      </c>
      <c r="D254">
        <v>87</v>
      </c>
    </row>
    <row r="255" spans="1:4">
      <c r="A255" t="s">
        <v>20</v>
      </c>
      <c r="B255">
        <v>170</v>
      </c>
      <c r="C255" t="s">
        <v>14</v>
      </c>
      <c r="D255">
        <v>1063</v>
      </c>
    </row>
    <row r="256" spans="1:4">
      <c r="A256" t="s">
        <v>20</v>
      </c>
      <c r="B256">
        <v>86</v>
      </c>
      <c r="C256" t="s">
        <v>14</v>
      </c>
      <c r="D256">
        <v>76</v>
      </c>
    </row>
    <row r="257" spans="1:4">
      <c r="A257" t="s">
        <v>20</v>
      </c>
      <c r="B257">
        <v>6286</v>
      </c>
      <c r="C257" t="s">
        <v>14</v>
      </c>
      <c r="D257">
        <v>4428</v>
      </c>
    </row>
    <row r="258" spans="1:4">
      <c r="A258" t="s">
        <v>20</v>
      </c>
      <c r="B258">
        <v>3727</v>
      </c>
      <c r="C258" t="s">
        <v>14</v>
      </c>
      <c r="D258">
        <v>58</v>
      </c>
    </row>
    <row r="259" spans="1:4">
      <c r="A259" t="s">
        <v>20</v>
      </c>
      <c r="B259">
        <v>1605</v>
      </c>
      <c r="C259" t="s">
        <v>14</v>
      </c>
      <c r="D259">
        <v>111</v>
      </c>
    </row>
    <row r="260" spans="1:4">
      <c r="A260" t="s">
        <v>20</v>
      </c>
      <c r="B260">
        <v>2120</v>
      </c>
      <c r="C260" t="s">
        <v>14</v>
      </c>
      <c r="D260">
        <v>2955</v>
      </c>
    </row>
    <row r="261" spans="1:4">
      <c r="A261" t="s">
        <v>20</v>
      </c>
      <c r="B261">
        <v>50</v>
      </c>
      <c r="C261" t="s">
        <v>14</v>
      </c>
      <c r="D261">
        <v>1657</v>
      </c>
    </row>
    <row r="262" spans="1:4">
      <c r="A262" t="s">
        <v>20</v>
      </c>
      <c r="B262">
        <v>2080</v>
      </c>
      <c r="C262" t="s">
        <v>14</v>
      </c>
      <c r="D262">
        <v>926</v>
      </c>
    </row>
    <row r="263" spans="1:4">
      <c r="A263" t="s">
        <v>20</v>
      </c>
      <c r="B263">
        <v>2105</v>
      </c>
      <c r="C263" t="s">
        <v>14</v>
      </c>
      <c r="D263">
        <v>77</v>
      </c>
    </row>
    <row r="264" spans="1:4">
      <c r="A264" t="s">
        <v>20</v>
      </c>
      <c r="B264">
        <v>2436</v>
      </c>
      <c r="C264" t="s">
        <v>14</v>
      </c>
      <c r="D264">
        <v>1748</v>
      </c>
    </row>
    <row r="265" spans="1:4">
      <c r="A265" t="s">
        <v>20</v>
      </c>
      <c r="B265">
        <v>80</v>
      </c>
      <c r="C265" t="s">
        <v>14</v>
      </c>
      <c r="D265">
        <v>79</v>
      </c>
    </row>
    <row r="266" spans="1:4">
      <c r="A266" t="s">
        <v>20</v>
      </c>
      <c r="B266">
        <v>42</v>
      </c>
      <c r="C266" t="s">
        <v>14</v>
      </c>
      <c r="D266">
        <v>889</v>
      </c>
    </row>
    <row r="267" spans="1:4">
      <c r="A267" t="s">
        <v>20</v>
      </c>
      <c r="B267">
        <v>139</v>
      </c>
      <c r="C267" t="s">
        <v>14</v>
      </c>
      <c r="D267">
        <v>56</v>
      </c>
    </row>
    <row r="268" spans="1:4">
      <c r="A268" t="s">
        <v>20</v>
      </c>
      <c r="B268">
        <v>159</v>
      </c>
      <c r="C268" t="s">
        <v>14</v>
      </c>
      <c r="D268">
        <v>1</v>
      </c>
    </row>
    <row r="269" spans="1:4">
      <c r="A269" t="s">
        <v>20</v>
      </c>
      <c r="B269">
        <v>381</v>
      </c>
      <c r="C269" t="s">
        <v>14</v>
      </c>
      <c r="D269">
        <v>83</v>
      </c>
    </row>
    <row r="270" spans="1:4">
      <c r="A270" t="s">
        <v>20</v>
      </c>
      <c r="B270">
        <v>194</v>
      </c>
      <c r="C270" t="s">
        <v>14</v>
      </c>
      <c r="D270">
        <v>2025</v>
      </c>
    </row>
    <row r="271" spans="1:4">
      <c r="A271" t="s">
        <v>20</v>
      </c>
      <c r="B271">
        <v>106</v>
      </c>
      <c r="C271" t="s">
        <v>14</v>
      </c>
      <c r="D271">
        <v>14</v>
      </c>
    </row>
    <row r="272" spans="1:4">
      <c r="A272" t="s">
        <v>20</v>
      </c>
      <c r="B272">
        <v>142</v>
      </c>
      <c r="C272" t="s">
        <v>14</v>
      </c>
      <c r="D272">
        <v>656</v>
      </c>
    </row>
    <row r="273" spans="1:4">
      <c r="A273" t="s">
        <v>20</v>
      </c>
      <c r="B273">
        <v>211</v>
      </c>
      <c r="C273" t="s">
        <v>14</v>
      </c>
      <c r="D273">
        <v>1596</v>
      </c>
    </row>
    <row r="274" spans="1:4">
      <c r="A274" t="s">
        <v>20</v>
      </c>
      <c r="B274">
        <v>2756</v>
      </c>
      <c r="C274" t="s">
        <v>14</v>
      </c>
      <c r="D274">
        <v>10</v>
      </c>
    </row>
    <row r="275" spans="1:4">
      <c r="A275" t="s">
        <v>20</v>
      </c>
      <c r="B275">
        <v>173</v>
      </c>
      <c r="C275" t="s">
        <v>14</v>
      </c>
      <c r="D275">
        <v>1121</v>
      </c>
    </row>
    <row r="276" spans="1:4">
      <c r="A276" t="s">
        <v>20</v>
      </c>
      <c r="B276">
        <v>87</v>
      </c>
      <c r="C276" t="s">
        <v>14</v>
      </c>
      <c r="D276">
        <v>15</v>
      </c>
    </row>
    <row r="277" spans="1:4">
      <c r="A277" t="s">
        <v>20</v>
      </c>
      <c r="B277">
        <v>1572</v>
      </c>
      <c r="C277" t="s">
        <v>14</v>
      </c>
      <c r="D277">
        <v>191</v>
      </c>
    </row>
    <row r="278" spans="1:4">
      <c r="A278" t="s">
        <v>20</v>
      </c>
      <c r="B278">
        <v>2346</v>
      </c>
      <c r="C278" t="s">
        <v>14</v>
      </c>
      <c r="D278">
        <v>16</v>
      </c>
    </row>
    <row r="279" spans="1:4">
      <c r="A279" t="s">
        <v>20</v>
      </c>
      <c r="B279">
        <v>115</v>
      </c>
      <c r="C279" t="s">
        <v>14</v>
      </c>
      <c r="D279">
        <v>17</v>
      </c>
    </row>
    <row r="280" spans="1:4">
      <c r="A280" t="s">
        <v>20</v>
      </c>
      <c r="B280">
        <v>85</v>
      </c>
      <c r="C280" t="s">
        <v>14</v>
      </c>
      <c r="D280">
        <v>34</v>
      </c>
    </row>
    <row r="281" spans="1:4">
      <c r="A281" t="s">
        <v>20</v>
      </c>
      <c r="B281">
        <v>144</v>
      </c>
      <c r="C281" t="s">
        <v>14</v>
      </c>
      <c r="D281">
        <v>1</v>
      </c>
    </row>
    <row r="282" spans="1:4">
      <c r="A282" t="s">
        <v>20</v>
      </c>
      <c r="B282">
        <v>2443</v>
      </c>
      <c r="C282" t="s">
        <v>14</v>
      </c>
      <c r="D282">
        <v>1274</v>
      </c>
    </row>
    <row r="283" spans="1:4">
      <c r="A283" t="s">
        <v>20</v>
      </c>
      <c r="B283">
        <v>64</v>
      </c>
      <c r="C283" t="s">
        <v>14</v>
      </c>
      <c r="D283">
        <v>210</v>
      </c>
    </row>
    <row r="284" spans="1:4">
      <c r="A284" t="s">
        <v>20</v>
      </c>
      <c r="B284">
        <v>268</v>
      </c>
      <c r="C284" t="s">
        <v>14</v>
      </c>
      <c r="D284">
        <v>248</v>
      </c>
    </row>
    <row r="285" spans="1:4">
      <c r="A285" t="s">
        <v>20</v>
      </c>
      <c r="B285">
        <v>195</v>
      </c>
      <c r="C285" t="s">
        <v>14</v>
      </c>
      <c r="D285">
        <v>513</v>
      </c>
    </row>
    <row r="286" spans="1:4">
      <c r="A286" t="s">
        <v>20</v>
      </c>
      <c r="B286">
        <v>186</v>
      </c>
      <c r="C286" t="s">
        <v>14</v>
      </c>
      <c r="D286">
        <v>3410</v>
      </c>
    </row>
    <row r="287" spans="1:4">
      <c r="A287" t="s">
        <v>20</v>
      </c>
      <c r="B287">
        <v>460</v>
      </c>
      <c r="C287" t="s">
        <v>14</v>
      </c>
      <c r="D287">
        <v>10</v>
      </c>
    </row>
    <row r="288" spans="1:4">
      <c r="A288" t="s">
        <v>20</v>
      </c>
      <c r="B288">
        <v>2528</v>
      </c>
      <c r="C288" t="s">
        <v>14</v>
      </c>
      <c r="D288">
        <v>2201</v>
      </c>
    </row>
    <row r="289" spans="1:4">
      <c r="A289" t="s">
        <v>20</v>
      </c>
      <c r="B289">
        <v>3657</v>
      </c>
      <c r="C289" t="s">
        <v>14</v>
      </c>
      <c r="D289">
        <v>676</v>
      </c>
    </row>
    <row r="290" spans="1:4">
      <c r="A290" t="s">
        <v>20</v>
      </c>
      <c r="B290">
        <v>131</v>
      </c>
      <c r="C290" t="s">
        <v>14</v>
      </c>
      <c r="D290">
        <v>831</v>
      </c>
    </row>
    <row r="291" spans="1:4">
      <c r="A291" t="s">
        <v>20</v>
      </c>
      <c r="B291">
        <v>239</v>
      </c>
      <c r="C291" t="s">
        <v>14</v>
      </c>
      <c r="D291">
        <v>859</v>
      </c>
    </row>
    <row r="292" spans="1:4">
      <c r="A292" t="s">
        <v>20</v>
      </c>
      <c r="B292">
        <v>78</v>
      </c>
      <c r="C292" t="s">
        <v>14</v>
      </c>
      <c r="D292">
        <v>45</v>
      </c>
    </row>
    <row r="293" spans="1:4">
      <c r="A293" t="s">
        <v>20</v>
      </c>
      <c r="B293">
        <v>1773</v>
      </c>
      <c r="C293" t="s">
        <v>14</v>
      </c>
      <c r="D293">
        <v>6</v>
      </c>
    </row>
    <row r="294" spans="1:4">
      <c r="A294" t="s">
        <v>20</v>
      </c>
      <c r="B294">
        <v>32</v>
      </c>
      <c r="C294" t="s">
        <v>14</v>
      </c>
      <c r="D294">
        <v>7</v>
      </c>
    </row>
    <row r="295" spans="1:4">
      <c r="A295" t="s">
        <v>20</v>
      </c>
      <c r="B295">
        <v>369</v>
      </c>
      <c r="C295" t="s">
        <v>14</v>
      </c>
      <c r="D295">
        <v>31</v>
      </c>
    </row>
    <row r="296" spans="1:4">
      <c r="A296" t="s">
        <v>20</v>
      </c>
      <c r="B296">
        <v>89</v>
      </c>
      <c r="C296" t="s">
        <v>14</v>
      </c>
      <c r="D296">
        <v>78</v>
      </c>
    </row>
    <row r="297" spans="1:4">
      <c r="A297" t="s">
        <v>20</v>
      </c>
      <c r="B297">
        <v>147</v>
      </c>
      <c r="C297" t="s">
        <v>14</v>
      </c>
      <c r="D297">
        <v>1225</v>
      </c>
    </row>
    <row r="298" spans="1:4">
      <c r="A298" t="s">
        <v>20</v>
      </c>
      <c r="B298">
        <v>126</v>
      </c>
      <c r="C298" t="s">
        <v>14</v>
      </c>
      <c r="D298">
        <v>1</v>
      </c>
    </row>
    <row r="299" spans="1:4">
      <c r="A299" t="s">
        <v>20</v>
      </c>
      <c r="B299">
        <v>2218</v>
      </c>
      <c r="C299" t="s">
        <v>14</v>
      </c>
      <c r="D299">
        <v>67</v>
      </c>
    </row>
    <row r="300" spans="1:4">
      <c r="A300" t="s">
        <v>20</v>
      </c>
      <c r="B300">
        <v>202</v>
      </c>
      <c r="C300" t="s">
        <v>14</v>
      </c>
      <c r="D300">
        <v>19</v>
      </c>
    </row>
    <row r="301" spans="1:4">
      <c r="A301" t="s">
        <v>20</v>
      </c>
      <c r="B301">
        <v>140</v>
      </c>
      <c r="C301" t="s">
        <v>14</v>
      </c>
      <c r="D301">
        <v>2108</v>
      </c>
    </row>
    <row r="302" spans="1:4">
      <c r="A302" t="s">
        <v>20</v>
      </c>
      <c r="B302">
        <v>1052</v>
      </c>
      <c r="C302" t="s">
        <v>14</v>
      </c>
      <c r="D302">
        <v>679</v>
      </c>
    </row>
    <row r="303" spans="1:4">
      <c r="A303" t="s">
        <v>20</v>
      </c>
      <c r="B303">
        <v>247</v>
      </c>
      <c r="C303" t="s">
        <v>14</v>
      </c>
      <c r="D303">
        <v>36</v>
      </c>
    </row>
    <row r="304" spans="1:4">
      <c r="A304" t="s">
        <v>20</v>
      </c>
      <c r="B304">
        <v>84</v>
      </c>
      <c r="C304" t="s">
        <v>14</v>
      </c>
      <c r="D304">
        <v>47</v>
      </c>
    </row>
    <row r="305" spans="1:4">
      <c r="A305" t="s">
        <v>20</v>
      </c>
      <c r="B305">
        <v>88</v>
      </c>
      <c r="C305" t="s">
        <v>14</v>
      </c>
      <c r="D305">
        <v>70</v>
      </c>
    </row>
    <row r="306" spans="1:4">
      <c r="A306" t="s">
        <v>20</v>
      </c>
      <c r="B306">
        <v>156</v>
      </c>
      <c r="C306" t="s">
        <v>14</v>
      </c>
      <c r="D306">
        <v>154</v>
      </c>
    </row>
    <row r="307" spans="1:4">
      <c r="A307" t="s">
        <v>20</v>
      </c>
      <c r="B307">
        <v>2985</v>
      </c>
      <c r="C307" t="s">
        <v>14</v>
      </c>
      <c r="D307">
        <v>22</v>
      </c>
    </row>
    <row r="308" spans="1:4">
      <c r="A308" t="s">
        <v>20</v>
      </c>
      <c r="B308">
        <v>762</v>
      </c>
      <c r="C308" t="s">
        <v>14</v>
      </c>
      <c r="D308">
        <v>1758</v>
      </c>
    </row>
    <row r="309" spans="1:4">
      <c r="A309" t="s">
        <v>20</v>
      </c>
      <c r="B309">
        <v>554</v>
      </c>
      <c r="C309" t="s">
        <v>14</v>
      </c>
      <c r="D309">
        <v>94</v>
      </c>
    </row>
    <row r="310" spans="1:4">
      <c r="A310" t="s">
        <v>20</v>
      </c>
      <c r="B310">
        <v>135</v>
      </c>
      <c r="C310" t="s">
        <v>14</v>
      </c>
      <c r="D310">
        <v>33</v>
      </c>
    </row>
    <row r="311" spans="1:4">
      <c r="A311" t="s">
        <v>20</v>
      </c>
      <c r="B311">
        <v>122</v>
      </c>
      <c r="C311" t="s">
        <v>14</v>
      </c>
      <c r="D311">
        <v>1</v>
      </c>
    </row>
    <row r="312" spans="1:4">
      <c r="A312" t="s">
        <v>20</v>
      </c>
      <c r="B312">
        <v>221</v>
      </c>
      <c r="C312" t="s">
        <v>14</v>
      </c>
      <c r="D312">
        <v>31</v>
      </c>
    </row>
    <row r="313" spans="1:4">
      <c r="A313" t="s">
        <v>20</v>
      </c>
      <c r="B313">
        <v>126</v>
      </c>
      <c r="C313" t="s">
        <v>14</v>
      </c>
      <c r="D313">
        <v>35</v>
      </c>
    </row>
    <row r="314" spans="1:4">
      <c r="A314" t="s">
        <v>20</v>
      </c>
      <c r="B314">
        <v>1022</v>
      </c>
      <c r="C314" t="s">
        <v>14</v>
      </c>
      <c r="D314">
        <v>63</v>
      </c>
    </row>
    <row r="315" spans="1:4">
      <c r="A315" t="s">
        <v>20</v>
      </c>
      <c r="B315">
        <v>3177</v>
      </c>
      <c r="C315" t="s">
        <v>14</v>
      </c>
      <c r="D315">
        <v>526</v>
      </c>
    </row>
    <row r="316" spans="1:4">
      <c r="A316" t="s">
        <v>20</v>
      </c>
      <c r="B316">
        <v>198</v>
      </c>
      <c r="C316" t="s">
        <v>14</v>
      </c>
      <c r="D316">
        <v>121</v>
      </c>
    </row>
    <row r="317" spans="1:4">
      <c r="A317" t="s">
        <v>20</v>
      </c>
      <c r="B317">
        <v>85</v>
      </c>
      <c r="C317" t="s">
        <v>14</v>
      </c>
      <c r="D317">
        <v>67</v>
      </c>
    </row>
    <row r="318" spans="1:4">
      <c r="A318" t="s">
        <v>20</v>
      </c>
      <c r="B318">
        <v>3596</v>
      </c>
      <c r="C318" t="s">
        <v>14</v>
      </c>
      <c r="D318">
        <v>57</v>
      </c>
    </row>
    <row r="319" spans="1:4">
      <c r="A319" t="s">
        <v>20</v>
      </c>
      <c r="B319">
        <v>244</v>
      </c>
      <c r="C319" t="s">
        <v>14</v>
      </c>
      <c r="D319">
        <v>1229</v>
      </c>
    </row>
    <row r="320" spans="1:4">
      <c r="A320" t="s">
        <v>20</v>
      </c>
      <c r="B320">
        <v>5180</v>
      </c>
      <c r="C320" t="s">
        <v>14</v>
      </c>
      <c r="D320">
        <v>12</v>
      </c>
    </row>
    <row r="321" spans="1:4">
      <c r="A321" t="s">
        <v>20</v>
      </c>
      <c r="B321">
        <v>589</v>
      </c>
      <c r="C321" t="s">
        <v>14</v>
      </c>
      <c r="D321">
        <v>452</v>
      </c>
    </row>
    <row r="322" spans="1:4">
      <c r="A322" t="s">
        <v>20</v>
      </c>
      <c r="B322">
        <v>2725</v>
      </c>
      <c r="C322" t="s">
        <v>14</v>
      </c>
      <c r="D322">
        <v>1886</v>
      </c>
    </row>
    <row r="323" spans="1:4">
      <c r="A323" t="s">
        <v>20</v>
      </c>
      <c r="B323">
        <v>300</v>
      </c>
      <c r="C323" t="s">
        <v>14</v>
      </c>
      <c r="D323">
        <v>1825</v>
      </c>
    </row>
    <row r="324" spans="1:4">
      <c r="A324" t="s">
        <v>20</v>
      </c>
      <c r="B324">
        <v>144</v>
      </c>
      <c r="C324" t="s">
        <v>14</v>
      </c>
      <c r="D324">
        <v>31</v>
      </c>
    </row>
    <row r="325" spans="1:4">
      <c r="A325" t="s">
        <v>20</v>
      </c>
      <c r="B325">
        <v>87</v>
      </c>
      <c r="C325" t="s">
        <v>14</v>
      </c>
      <c r="D325">
        <v>107</v>
      </c>
    </row>
    <row r="326" spans="1:4">
      <c r="A326" t="s">
        <v>20</v>
      </c>
      <c r="B326">
        <v>3116</v>
      </c>
      <c r="C326" t="s">
        <v>14</v>
      </c>
      <c r="D326">
        <v>27</v>
      </c>
    </row>
    <row r="327" spans="1:4">
      <c r="A327" t="s">
        <v>20</v>
      </c>
      <c r="B327">
        <v>909</v>
      </c>
      <c r="C327" t="s">
        <v>14</v>
      </c>
      <c r="D327">
        <v>1221</v>
      </c>
    </row>
    <row r="328" spans="1:4">
      <c r="A328" t="s">
        <v>20</v>
      </c>
      <c r="B328">
        <v>1613</v>
      </c>
      <c r="C328" t="s">
        <v>14</v>
      </c>
      <c r="D328">
        <v>1</v>
      </c>
    </row>
    <row r="329" spans="1:4">
      <c r="A329" t="s">
        <v>20</v>
      </c>
      <c r="B329">
        <v>136</v>
      </c>
      <c r="C329" t="s">
        <v>14</v>
      </c>
      <c r="D329">
        <v>16</v>
      </c>
    </row>
    <row r="330" spans="1:4">
      <c r="A330" t="s">
        <v>20</v>
      </c>
      <c r="B330">
        <v>130</v>
      </c>
      <c r="C330" t="s">
        <v>14</v>
      </c>
      <c r="D330">
        <v>41</v>
      </c>
    </row>
    <row r="331" spans="1:4">
      <c r="A331" t="s">
        <v>20</v>
      </c>
      <c r="B331">
        <v>102</v>
      </c>
      <c r="C331" t="s">
        <v>14</v>
      </c>
      <c r="D331">
        <v>523</v>
      </c>
    </row>
    <row r="332" spans="1:4">
      <c r="A332" t="s">
        <v>20</v>
      </c>
      <c r="B332">
        <v>4006</v>
      </c>
      <c r="C332" t="s">
        <v>14</v>
      </c>
      <c r="D332">
        <v>141</v>
      </c>
    </row>
    <row r="333" spans="1:4">
      <c r="A333" t="s">
        <v>20</v>
      </c>
      <c r="B333">
        <v>1629</v>
      </c>
      <c r="C333" t="s">
        <v>14</v>
      </c>
      <c r="D333">
        <v>52</v>
      </c>
    </row>
    <row r="334" spans="1:4">
      <c r="A334" t="s">
        <v>20</v>
      </c>
      <c r="B334">
        <v>2188</v>
      </c>
      <c r="C334" t="s">
        <v>14</v>
      </c>
      <c r="D334">
        <v>225</v>
      </c>
    </row>
    <row r="335" spans="1:4">
      <c r="A335" t="s">
        <v>20</v>
      </c>
      <c r="B335">
        <v>2409</v>
      </c>
      <c r="C335" t="s">
        <v>14</v>
      </c>
      <c r="D335">
        <v>38</v>
      </c>
    </row>
    <row r="336" spans="1:4">
      <c r="A336" t="s">
        <v>20</v>
      </c>
      <c r="B336">
        <v>194</v>
      </c>
      <c r="C336" t="s">
        <v>14</v>
      </c>
      <c r="D336">
        <v>15</v>
      </c>
    </row>
    <row r="337" spans="1:4">
      <c r="A337" t="s">
        <v>20</v>
      </c>
      <c r="B337">
        <v>1140</v>
      </c>
      <c r="C337" t="s">
        <v>14</v>
      </c>
      <c r="D337">
        <v>37</v>
      </c>
    </row>
    <row r="338" spans="1:4">
      <c r="A338" t="s">
        <v>20</v>
      </c>
      <c r="B338">
        <v>102</v>
      </c>
      <c r="C338" t="s">
        <v>14</v>
      </c>
      <c r="D338">
        <v>112</v>
      </c>
    </row>
    <row r="339" spans="1:4">
      <c r="A339" t="s">
        <v>20</v>
      </c>
      <c r="B339">
        <v>2857</v>
      </c>
      <c r="C339" t="s">
        <v>14</v>
      </c>
      <c r="D339">
        <v>21</v>
      </c>
    </row>
    <row r="340" spans="1:4">
      <c r="A340" t="s">
        <v>20</v>
      </c>
      <c r="B340">
        <v>107</v>
      </c>
      <c r="C340" t="s">
        <v>14</v>
      </c>
      <c r="D340">
        <v>67</v>
      </c>
    </row>
    <row r="341" spans="1:4">
      <c r="A341" t="s">
        <v>20</v>
      </c>
      <c r="B341">
        <v>160</v>
      </c>
      <c r="C341" t="s">
        <v>14</v>
      </c>
      <c r="D341">
        <v>78</v>
      </c>
    </row>
    <row r="342" spans="1:4">
      <c r="A342" t="s">
        <v>20</v>
      </c>
      <c r="B342">
        <v>2230</v>
      </c>
      <c r="C342" t="s">
        <v>14</v>
      </c>
      <c r="D342">
        <v>67</v>
      </c>
    </row>
    <row r="343" spans="1:4">
      <c r="A343" t="s">
        <v>20</v>
      </c>
      <c r="B343">
        <v>316</v>
      </c>
      <c r="C343" t="s">
        <v>14</v>
      </c>
      <c r="D343">
        <v>263</v>
      </c>
    </row>
    <row r="344" spans="1:4">
      <c r="A344" t="s">
        <v>20</v>
      </c>
      <c r="B344">
        <v>117</v>
      </c>
      <c r="C344" t="s">
        <v>14</v>
      </c>
      <c r="D344">
        <v>1691</v>
      </c>
    </row>
    <row r="345" spans="1:4">
      <c r="A345" t="s">
        <v>20</v>
      </c>
      <c r="B345">
        <v>6406</v>
      </c>
      <c r="C345" t="s">
        <v>14</v>
      </c>
      <c r="D345">
        <v>181</v>
      </c>
    </row>
    <row r="346" spans="1:4">
      <c r="A346" t="s">
        <v>20</v>
      </c>
      <c r="B346">
        <v>192</v>
      </c>
      <c r="C346" t="s">
        <v>14</v>
      </c>
      <c r="D346">
        <v>13</v>
      </c>
    </row>
    <row r="347" spans="1:4">
      <c r="A347" t="s">
        <v>20</v>
      </c>
      <c r="B347">
        <v>26</v>
      </c>
      <c r="C347" t="s">
        <v>14</v>
      </c>
      <c r="D347">
        <v>1</v>
      </c>
    </row>
    <row r="348" spans="1:4">
      <c r="A348" t="s">
        <v>20</v>
      </c>
      <c r="B348">
        <v>723</v>
      </c>
      <c r="C348" t="s">
        <v>14</v>
      </c>
      <c r="D348">
        <v>21</v>
      </c>
    </row>
    <row r="349" spans="1:4">
      <c r="A349" t="s">
        <v>20</v>
      </c>
      <c r="B349">
        <v>170</v>
      </c>
      <c r="C349" t="s">
        <v>14</v>
      </c>
      <c r="D349">
        <v>830</v>
      </c>
    </row>
    <row r="350" spans="1:4">
      <c r="A350" t="s">
        <v>20</v>
      </c>
      <c r="B350">
        <v>238</v>
      </c>
      <c r="C350" t="s">
        <v>14</v>
      </c>
      <c r="D350">
        <v>130</v>
      </c>
    </row>
    <row r="351" spans="1:4">
      <c r="A351" t="s">
        <v>20</v>
      </c>
      <c r="B351">
        <v>55</v>
      </c>
      <c r="C351" t="s">
        <v>14</v>
      </c>
      <c r="D351">
        <v>55</v>
      </c>
    </row>
    <row r="352" spans="1:4">
      <c r="A352" t="s">
        <v>20</v>
      </c>
      <c r="B352">
        <v>128</v>
      </c>
      <c r="C352" t="s">
        <v>14</v>
      </c>
      <c r="D352">
        <v>114</v>
      </c>
    </row>
    <row r="353" spans="1:4">
      <c r="A353" t="s">
        <v>20</v>
      </c>
      <c r="B353">
        <v>2144</v>
      </c>
      <c r="C353" t="s">
        <v>14</v>
      </c>
      <c r="D353">
        <v>594</v>
      </c>
    </row>
    <row r="354" spans="1:4">
      <c r="A354" t="s">
        <v>20</v>
      </c>
      <c r="B354">
        <v>2693</v>
      </c>
      <c r="C354" t="s">
        <v>14</v>
      </c>
      <c r="D354">
        <v>24</v>
      </c>
    </row>
    <row r="355" spans="1:4">
      <c r="A355" t="s">
        <v>20</v>
      </c>
      <c r="B355">
        <v>432</v>
      </c>
      <c r="C355" t="s">
        <v>14</v>
      </c>
      <c r="D355">
        <v>252</v>
      </c>
    </row>
    <row r="356" spans="1:4">
      <c r="A356" t="s">
        <v>20</v>
      </c>
      <c r="B356">
        <v>189</v>
      </c>
      <c r="C356" t="s">
        <v>14</v>
      </c>
      <c r="D356">
        <v>67</v>
      </c>
    </row>
    <row r="357" spans="1:4">
      <c r="A357" t="s">
        <v>20</v>
      </c>
      <c r="B357">
        <v>154</v>
      </c>
      <c r="C357" t="s">
        <v>14</v>
      </c>
      <c r="D357">
        <v>742</v>
      </c>
    </row>
    <row r="358" spans="1:4">
      <c r="A358" t="s">
        <v>20</v>
      </c>
      <c r="B358">
        <v>96</v>
      </c>
      <c r="C358" t="s">
        <v>14</v>
      </c>
      <c r="D358">
        <v>75</v>
      </c>
    </row>
    <row r="359" spans="1:4">
      <c r="A359" t="s">
        <v>20</v>
      </c>
      <c r="B359">
        <v>3063</v>
      </c>
      <c r="C359" t="s">
        <v>14</v>
      </c>
      <c r="D359">
        <v>4405</v>
      </c>
    </row>
    <row r="360" spans="1:4">
      <c r="A360" t="s">
        <v>20</v>
      </c>
      <c r="B360">
        <v>2266</v>
      </c>
      <c r="C360" t="s">
        <v>14</v>
      </c>
      <c r="D360">
        <v>92</v>
      </c>
    </row>
    <row r="361" spans="1:4">
      <c r="A361" t="s">
        <v>20</v>
      </c>
      <c r="B361">
        <v>194</v>
      </c>
      <c r="C361" t="s">
        <v>14</v>
      </c>
      <c r="D361">
        <v>64</v>
      </c>
    </row>
    <row r="362" spans="1:4">
      <c r="A362" t="s">
        <v>20</v>
      </c>
      <c r="B362">
        <v>129</v>
      </c>
      <c r="C362" t="s">
        <v>14</v>
      </c>
      <c r="D362">
        <v>64</v>
      </c>
    </row>
    <row r="363" spans="1:4">
      <c r="A363" t="s">
        <v>20</v>
      </c>
      <c r="B363">
        <v>375</v>
      </c>
      <c r="C363" t="s">
        <v>14</v>
      </c>
      <c r="D363">
        <v>842</v>
      </c>
    </row>
    <row r="364" spans="1:4">
      <c r="A364" t="s">
        <v>20</v>
      </c>
      <c r="B364">
        <v>409</v>
      </c>
      <c r="C364" t="s">
        <v>14</v>
      </c>
      <c r="D364">
        <v>112</v>
      </c>
    </row>
    <row r="365" spans="1:4">
      <c r="A365" t="s">
        <v>20</v>
      </c>
      <c r="B365">
        <v>234</v>
      </c>
      <c r="C365" t="s">
        <v>14</v>
      </c>
      <c r="D365">
        <v>374</v>
      </c>
    </row>
    <row r="366" spans="1:4">
      <c r="A366" t="s">
        <v>20</v>
      </c>
      <c r="B366">
        <v>3016</v>
      </c>
    </row>
    <row r="367" spans="1:4">
      <c r="A367" t="s">
        <v>20</v>
      </c>
      <c r="B367">
        <v>264</v>
      </c>
    </row>
    <row r="368" spans="1:4">
      <c r="A368" t="s">
        <v>20</v>
      </c>
      <c r="B368">
        <v>272</v>
      </c>
    </row>
    <row r="369" spans="1:2">
      <c r="A369" t="s">
        <v>20</v>
      </c>
      <c r="B369">
        <v>419</v>
      </c>
    </row>
    <row r="370" spans="1:2">
      <c r="A370" t="s">
        <v>20</v>
      </c>
      <c r="B370">
        <v>1621</v>
      </c>
    </row>
    <row r="371" spans="1:2">
      <c r="A371" t="s">
        <v>20</v>
      </c>
      <c r="B371">
        <v>1101</v>
      </c>
    </row>
    <row r="372" spans="1:2">
      <c r="A372" t="s">
        <v>20</v>
      </c>
      <c r="B372">
        <v>1073</v>
      </c>
    </row>
    <row r="373" spans="1:2">
      <c r="A373" t="s">
        <v>20</v>
      </c>
      <c r="B373">
        <v>331</v>
      </c>
    </row>
    <row r="374" spans="1:2">
      <c r="A374" t="s">
        <v>20</v>
      </c>
      <c r="B374">
        <v>1170</v>
      </c>
    </row>
    <row r="375" spans="1:2">
      <c r="A375" t="s">
        <v>20</v>
      </c>
      <c r="B375">
        <v>363</v>
      </c>
    </row>
    <row r="376" spans="1:2">
      <c r="A376" t="s">
        <v>20</v>
      </c>
      <c r="B376">
        <v>103</v>
      </c>
    </row>
    <row r="377" spans="1:2">
      <c r="A377" t="s">
        <v>20</v>
      </c>
      <c r="B377">
        <v>147</v>
      </c>
    </row>
    <row r="378" spans="1:2">
      <c r="A378" t="s">
        <v>20</v>
      </c>
      <c r="B378">
        <v>110</v>
      </c>
    </row>
    <row r="379" spans="1:2">
      <c r="A379" t="s">
        <v>20</v>
      </c>
      <c r="B379">
        <v>134</v>
      </c>
    </row>
    <row r="380" spans="1:2">
      <c r="A380" t="s">
        <v>20</v>
      </c>
      <c r="B380">
        <v>269</v>
      </c>
    </row>
    <row r="381" spans="1:2">
      <c r="A381" t="s">
        <v>20</v>
      </c>
      <c r="B381">
        <v>175</v>
      </c>
    </row>
    <row r="382" spans="1:2">
      <c r="A382" t="s">
        <v>20</v>
      </c>
      <c r="B382">
        <v>69</v>
      </c>
    </row>
    <row r="383" spans="1:2">
      <c r="A383" t="s">
        <v>20</v>
      </c>
      <c r="B383">
        <v>190</v>
      </c>
    </row>
    <row r="384" spans="1:2">
      <c r="A384" t="s">
        <v>20</v>
      </c>
      <c r="B384">
        <v>237</v>
      </c>
    </row>
    <row r="385" spans="1:2">
      <c r="A385" t="s">
        <v>20</v>
      </c>
      <c r="B385">
        <v>196</v>
      </c>
    </row>
    <row r="386" spans="1:2">
      <c r="A386" t="s">
        <v>20</v>
      </c>
      <c r="B386">
        <v>7295</v>
      </c>
    </row>
    <row r="387" spans="1:2">
      <c r="A387" t="s">
        <v>20</v>
      </c>
      <c r="B387">
        <v>2893</v>
      </c>
    </row>
    <row r="388" spans="1:2">
      <c r="A388" t="s">
        <v>20</v>
      </c>
      <c r="B388">
        <v>820</v>
      </c>
    </row>
    <row r="389" spans="1:2">
      <c r="A389" t="s">
        <v>20</v>
      </c>
      <c r="B389">
        <v>2038</v>
      </c>
    </row>
    <row r="390" spans="1:2">
      <c r="A390" t="s">
        <v>20</v>
      </c>
      <c r="B390">
        <v>116</v>
      </c>
    </row>
    <row r="391" spans="1:2">
      <c r="A391" t="s">
        <v>20</v>
      </c>
      <c r="B391">
        <v>1345</v>
      </c>
    </row>
    <row r="392" spans="1:2">
      <c r="A392" t="s">
        <v>20</v>
      </c>
      <c r="B392">
        <v>168</v>
      </c>
    </row>
    <row r="393" spans="1:2">
      <c r="A393" t="s">
        <v>20</v>
      </c>
      <c r="B393">
        <v>137</v>
      </c>
    </row>
    <row r="394" spans="1:2">
      <c r="A394" t="s">
        <v>20</v>
      </c>
      <c r="B394">
        <v>186</v>
      </c>
    </row>
    <row r="395" spans="1:2">
      <c r="A395" t="s">
        <v>20</v>
      </c>
      <c r="B395">
        <v>125</v>
      </c>
    </row>
    <row r="396" spans="1:2">
      <c r="A396" t="s">
        <v>20</v>
      </c>
      <c r="B396">
        <v>202</v>
      </c>
    </row>
    <row r="397" spans="1:2">
      <c r="A397" t="s">
        <v>20</v>
      </c>
      <c r="B397">
        <v>103</v>
      </c>
    </row>
    <row r="398" spans="1:2">
      <c r="A398" t="s">
        <v>20</v>
      </c>
      <c r="B398">
        <v>1785</v>
      </c>
    </row>
    <row r="399" spans="1:2">
      <c r="A399" t="s">
        <v>20</v>
      </c>
      <c r="B399">
        <v>157</v>
      </c>
    </row>
    <row r="400" spans="1:2">
      <c r="A400" t="s">
        <v>20</v>
      </c>
      <c r="B400">
        <v>555</v>
      </c>
    </row>
    <row r="401" spans="1:2">
      <c r="A401" t="s">
        <v>20</v>
      </c>
      <c r="B401">
        <v>297</v>
      </c>
    </row>
    <row r="402" spans="1:2">
      <c r="A402" t="s">
        <v>20</v>
      </c>
      <c r="B402">
        <v>123</v>
      </c>
    </row>
    <row r="403" spans="1:2">
      <c r="A403" t="s">
        <v>20</v>
      </c>
      <c r="B403">
        <v>3036</v>
      </c>
    </row>
    <row r="404" spans="1:2">
      <c r="A404" t="s">
        <v>20</v>
      </c>
      <c r="B404">
        <v>144</v>
      </c>
    </row>
    <row r="405" spans="1:2">
      <c r="A405" t="s">
        <v>20</v>
      </c>
      <c r="B405">
        <v>121</v>
      </c>
    </row>
    <row r="406" spans="1:2">
      <c r="A406" t="s">
        <v>20</v>
      </c>
      <c r="B406">
        <v>181</v>
      </c>
    </row>
    <row r="407" spans="1:2">
      <c r="A407" t="s">
        <v>20</v>
      </c>
      <c r="B407">
        <v>122</v>
      </c>
    </row>
    <row r="408" spans="1:2">
      <c r="A408" t="s">
        <v>20</v>
      </c>
      <c r="B408">
        <v>1071</v>
      </c>
    </row>
    <row r="409" spans="1:2">
      <c r="A409" t="s">
        <v>20</v>
      </c>
      <c r="B409">
        <v>980</v>
      </c>
    </row>
    <row r="410" spans="1:2">
      <c r="A410" t="s">
        <v>20</v>
      </c>
      <c r="B410">
        <v>536</v>
      </c>
    </row>
    <row r="411" spans="1:2">
      <c r="A411" t="s">
        <v>20</v>
      </c>
      <c r="B411">
        <v>1991</v>
      </c>
    </row>
    <row r="412" spans="1:2">
      <c r="A412" t="s">
        <v>20</v>
      </c>
      <c r="B412">
        <v>180</v>
      </c>
    </row>
    <row r="413" spans="1:2">
      <c r="A413" t="s">
        <v>20</v>
      </c>
      <c r="B413">
        <v>130</v>
      </c>
    </row>
    <row r="414" spans="1:2">
      <c r="A414" t="s">
        <v>20</v>
      </c>
      <c r="B414">
        <v>122</v>
      </c>
    </row>
    <row r="415" spans="1:2">
      <c r="A415" t="s">
        <v>20</v>
      </c>
      <c r="B415">
        <v>140</v>
      </c>
    </row>
    <row r="416" spans="1:2">
      <c r="A416" t="s">
        <v>20</v>
      </c>
      <c r="B416">
        <v>3388</v>
      </c>
    </row>
    <row r="417" spans="1:2">
      <c r="A417" t="s">
        <v>20</v>
      </c>
      <c r="B417">
        <v>280</v>
      </c>
    </row>
    <row r="418" spans="1:2">
      <c r="A418" t="s">
        <v>20</v>
      </c>
      <c r="B418">
        <v>366</v>
      </c>
    </row>
    <row r="419" spans="1:2">
      <c r="A419" t="s">
        <v>20</v>
      </c>
      <c r="B419">
        <v>270</v>
      </c>
    </row>
    <row r="420" spans="1:2">
      <c r="A420" t="s">
        <v>20</v>
      </c>
      <c r="B420">
        <v>137</v>
      </c>
    </row>
    <row r="421" spans="1:2">
      <c r="A421" t="s">
        <v>20</v>
      </c>
      <c r="B421">
        <v>3205</v>
      </c>
    </row>
    <row r="422" spans="1:2">
      <c r="A422" t="s">
        <v>20</v>
      </c>
      <c r="B422">
        <v>288</v>
      </c>
    </row>
    <row r="423" spans="1:2">
      <c r="A423" t="s">
        <v>20</v>
      </c>
      <c r="B423">
        <v>148</v>
      </c>
    </row>
    <row r="424" spans="1:2">
      <c r="A424" t="s">
        <v>20</v>
      </c>
      <c r="B424">
        <v>114</v>
      </c>
    </row>
    <row r="425" spans="1:2">
      <c r="A425" t="s">
        <v>20</v>
      </c>
      <c r="B425">
        <v>1518</v>
      </c>
    </row>
    <row r="426" spans="1:2">
      <c r="A426" t="s">
        <v>20</v>
      </c>
      <c r="B426">
        <v>166</v>
      </c>
    </row>
    <row r="427" spans="1:2">
      <c r="A427" t="s">
        <v>20</v>
      </c>
      <c r="B427">
        <v>100</v>
      </c>
    </row>
    <row r="428" spans="1:2">
      <c r="A428" t="s">
        <v>20</v>
      </c>
      <c r="B428">
        <v>235</v>
      </c>
    </row>
    <row r="429" spans="1:2">
      <c r="A429" t="s">
        <v>20</v>
      </c>
      <c r="B429">
        <v>148</v>
      </c>
    </row>
    <row r="430" spans="1:2">
      <c r="A430" t="s">
        <v>20</v>
      </c>
      <c r="B430">
        <v>198</v>
      </c>
    </row>
    <row r="431" spans="1:2">
      <c r="A431" t="s">
        <v>20</v>
      </c>
      <c r="B431">
        <v>150</v>
      </c>
    </row>
    <row r="432" spans="1:2">
      <c r="A432" t="s">
        <v>20</v>
      </c>
      <c r="B432">
        <v>216</v>
      </c>
    </row>
    <row r="433" spans="1:2">
      <c r="A433" t="s">
        <v>20</v>
      </c>
      <c r="B433">
        <v>5139</v>
      </c>
    </row>
    <row r="434" spans="1:2">
      <c r="A434" t="s">
        <v>20</v>
      </c>
      <c r="B434">
        <v>2353</v>
      </c>
    </row>
    <row r="435" spans="1:2">
      <c r="A435" t="s">
        <v>20</v>
      </c>
      <c r="B435">
        <v>78</v>
      </c>
    </row>
    <row r="436" spans="1:2">
      <c r="A436" t="s">
        <v>20</v>
      </c>
      <c r="B436">
        <v>174</v>
      </c>
    </row>
    <row r="437" spans="1:2">
      <c r="A437" t="s">
        <v>20</v>
      </c>
      <c r="B437">
        <v>164</v>
      </c>
    </row>
    <row r="438" spans="1:2">
      <c r="A438" t="s">
        <v>20</v>
      </c>
      <c r="B438">
        <v>161</v>
      </c>
    </row>
    <row r="439" spans="1:2">
      <c r="A439" t="s">
        <v>20</v>
      </c>
      <c r="B439">
        <v>138</v>
      </c>
    </row>
    <row r="440" spans="1:2">
      <c r="A440" t="s">
        <v>20</v>
      </c>
      <c r="B440">
        <v>3308</v>
      </c>
    </row>
    <row r="441" spans="1:2">
      <c r="A441" t="s">
        <v>20</v>
      </c>
      <c r="B441">
        <v>127</v>
      </c>
    </row>
    <row r="442" spans="1:2">
      <c r="A442" t="s">
        <v>20</v>
      </c>
      <c r="B442">
        <v>207</v>
      </c>
    </row>
    <row r="443" spans="1:2">
      <c r="A443" t="s">
        <v>20</v>
      </c>
      <c r="B443">
        <v>181</v>
      </c>
    </row>
    <row r="444" spans="1:2">
      <c r="A444" t="s">
        <v>20</v>
      </c>
      <c r="B444">
        <v>110</v>
      </c>
    </row>
    <row r="445" spans="1:2">
      <c r="A445" t="s">
        <v>20</v>
      </c>
      <c r="B445">
        <v>185</v>
      </c>
    </row>
    <row r="446" spans="1:2">
      <c r="A446" t="s">
        <v>20</v>
      </c>
      <c r="B446">
        <v>121</v>
      </c>
    </row>
    <row r="447" spans="1:2">
      <c r="A447" t="s">
        <v>20</v>
      </c>
      <c r="B447">
        <v>106</v>
      </c>
    </row>
    <row r="448" spans="1:2">
      <c r="A448" t="s">
        <v>20</v>
      </c>
      <c r="B448">
        <v>142</v>
      </c>
    </row>
    <row r="449" spans="1:2">
      <c r="A449" t="s">
        <v>20</v>
      </c>
      <c r="B449">
        <v>233</v>
      </c>
    </row>
    <row r="450" spans="1:2">
      <c r="A450" t="s">
        <v>20</v>
      </c>
      <c r="B450">
        <v>218</v>
      </c>
    </row>
    <row r="451" spans="1:2">
      <c r="A451" t="s">
        <v>20</v>
      </c>
      <c r="B451">
        <v>76</v>
      </c>
    </row>
    <row r="452" spans="1:2">
      <c r="A452" t="s">
        <v>20</v>
      </c>
      <c r="B452">
        <v>43</v>
      </c>
    </row>
    <row r="453" spans="1:2">
      <c r="A453" t="s">
        <v>20</v>
      </c>
      <c r="B453">
        <v>221</v>
      </c>
    </row>
    <row r="454" spans="1:2">
      <c r="A454" t="s">
        <v>20</v>
      </c>
      <c r="B454">
        <v>2805</v>
      </c>
    </row>
    <row r="455" spans="1:2">
      <c r="A455" t="s">
        <v>20</v>
      </c>
      <c r="B455">
        <v>68</v>
      </c>
    </row>
    <row r="456" spans="1:2">
      <c r="A456" t="s">
        <v>20</v>
      </c>
      <c r="B456">
        <v>183</v>
      </c>
    </row>
    <row r="457" spans="1:2">
      <c r="A457" t="s">
        <v>20</v>
      </c>
      <c r="B457">
        <v>133</v>
      </c>
    </row>
    <row r="458" spans="1:2">
      <c r="A458" t="s">
        <v>20</v>
      </c>
      <c r="B458">
        <v>2489</v>
      </c>
    </row>
    <row r="459" spans="1:2">
      <c r="A459" t="s">
        <v>20</v>
      </c>
      <c r="B459">
        <v>69</v>
      </c>
    </row>
    <row r="460" spans="1:2">
      <c r="A460" t="s">
        <v>20</v>
      </c>
      <c r="B460">
        <v>279</v>
      </c>
    </row>
    <row r="461" spans="1:2">
      <c r="A461" t="s">
        <v>20</v>
      </c>
      <c r="B461">
        <v>210</v>
      </c>
    </row>
    <row r="462" spans="1:2">
      <c r="A462" t="s">
        <v>20</v>
      </c>
      <c r="B462">
        <v>2100</v>
      </c>
    </row>
    <row r="463" spans="1:2">
      <c r="A463" t="s">
        <v>20</v>
      </c>
      <c r="B463">
        <v>252</v>
      </c>
    </row>
    <row r="464" spans="1:2">
      <c r="A464" t="s">
        <v>20</v>
      </c>
      <c r="B464">
        <v>1280</v>
      </c>
    </row>
    <row r="465" spans="1:2">
      <c r="A465" t="s">
        <v>20</v>
      </c>
      <c r="B465">
        <v>157</v>
      </c>
    </row>
    <row r="466" spans="1:2">
      <c r="A466" t="s">
        <v>20</v>
      </c>
      <c r="B466">
        <v>194</v>
      </c>
    </row>
    <row r="467" spans="1:2">
      <c r="A467" t="s">
        <v>20</v>
      </c>
      <c r="B467">
        <v>82</v>
      </c>
    </row>
    <row r="468" spans="1:2">
      <c r="A468" t="s">
        <v>20</v>
      </c>
      <c r="B468">
        <v>4233</v>
      </c>
    </row>
    <row r="469" spans="1:2">
      <c r="A469" t="s">
        <v>20</v>
      </c>
      <c r="B469">
        <v>1297</v>
      </c>
    </row>
    <row r="470" spans="1:2">
      <c r="A470" t="s">
        <v>20</v>
      </c>
      <c r="B470">
        <v>165</v>
      </c>
    </row>
    <row r="471" spans="1:2">
      <c r="A471" t="s">
        <v>20</v>
      </c>
      <c r="B471">
        <v>119</v>
      </c>
    </row>
    <row r="472" spans="1:2">
      <c r="A472" t="s">
        <v>20</v>
      </c>
      <c r="B472">
        <v>1797</v>
      </c>
    </row>
    <row r="473" spans="1:2">
      <c r="A473" t="s">
        <v>20</v>
      </c>
      <c r="B473">
        <v>261</v>
      </c>
    </row>
    <row r="474" spans="1:2">
      <c r="A474" t="s">
        <v>20</v>
      </c>
      <c r="B474">
        <v>157</v>
      </c>
    </row>
    <row r="475" spans="1:2">
      <c r="A475" t="s">
        <v>20</v>
      </c>
      <c r="B475">
        <v>3533</v>
      </c>
    </row>
    <row r="476" spans="1:2">
      <c r="A476" t="s">
        <v>20</v>
      </c>
      <c r="B476">
        <v>155</v>
      </c>
    </row>
    <row r="477" spans="1:2">
      <c r="A477" t="s">
        <v>20</v>
      </c>
      <c r="B477">
        <v>132</v>
      </c>
    </row>
    <row r="478" spans="1:2">
      <c r="A478" t="s">
        <v>20</v>
      </c>
      <c r="B478">
        <v>1354</v>
      </c>
    </row>
    <row r="479" spans="1:2">
      <c r="A479" t="s">
        <v>20</v>
      </c>
      <c r="B479">
        <v>48</v>
      </c>
    </row>
    <row r="480" spans="1:2">
      <c r="A480" t="s">
        <v>20</v>
      </c>
      <c r="B480">
        <v>110</v>
      </c>
    </row>
    <row r="481" spans="1:2">
      <c r="A481" t="s">
        <v>20</v>
      </c>
      <c r="B481">
        <v>172</v>
      </c>
    </row>
    <row r="482" spans="1:2">
      <c r="A482" t="s">
        <v>20</v>
      </c>
      <c r="B482">
        <v>307</v>
      </c>
    </row>
    <row r="483" spans="1:2">
      <c r="A483" t="s">
        <v>20</v>
      </c>
      <c r="B483">
        <v>160</v>
      </c>
    </row>
    <row r="484" spans="1:2">
      <c r="A484" t="s">
        <v>20</v>
      </c>
      <c r="B484">
        <v>1467</v>
      </c>
    </row>
    <row r="485" spans="1:2">
      <c r="A485" t="s">
        <v>20</v>
      </c>
      <c r="B485">
        <v>2662</v>
      </c>
    </row>
    <row r="486" spans="1:2">
      <c r="A486" t="s">
        <v>20</v>
      </c>
      <c r="B486">
        <v>452</v>
      </c>
    </row>
    <row r="487" spans="1:2">
      <c r="A487" t="s">
        <v>20</v>
      </c>
      <c r="B487">
        <v>158</v>
      </c>
    </row>
    <row r="488" spans="1:2">
      <c r="A488" t="s">
        <v>20</v>
      </c>
      <c r="B488">
        <v>225</v>
      </c>
    </row>
    <row r="489" spans="1:2">
      <c r="A489" t="s">
        <v>20</v>
      </c>
      <c r="B489">
        <v>65</v>
      </c>
    </row>
    <row r="490" spans="1:2">
      <c r="A490" t="s">
        <v>20</v>
      </c>
      <c r="B490">
        <v>163</v>
      </c>
    </row>
    <row r="491" spans="1:2">
      <c r="A491" t="s">
        <v>20</v>
      </c>
      <c r="B491">
        <v>85</v>
      </c>
    </row>
    <row r="492" spans="1:2">
      <c r="A492" t="s">
        <v>20</v>
      </c>
      <c r="B492">
        <v>217</v>
      </c>
    </row>
    <row r="493" spans="1:2">
      <c r="A493" t="s">
        <v>20</v>
      </c>
      <c r="B493">
        <v>150</v>
      </c>
    </row>
    <row r="494" spans="1:2">
      <c r="A494" t="s">
        <v>20</v>
      </c>
      <c r="B494">
        <v>3272</v>
      </c>
    </row>
    <row r="495" spans="1:2">
      <c r="A495" t="s">
        <v>20</v>
      </c>
      <c r="B495">
        <v>300</v>
      </c>
    </row>
    <row r="496" spans="1:2">
      <c r="A496" t="s">
        <v>20</v>
      </c>
      <c r="B496">
        <v>126</v>
      </c>
    </row>
    <row r="497" spans="1:2">
      <c r="A497" t="s">
        <v>20</v>
      </c>
      <c r="B497">
        <v>2320</v>
      </c>
    </row>
    <row r="498" spans="1:2">
      <c r="A498" t="s">
        <v>20</v>
      </c>
      <c r="B498">
        <v>81</v>
      </c>
    </row>
    <row r="499" spans="1:2">
      <c r="A499" t="s">
        <v>20</v>
      </c>
      <c r="B499">
        <v>1887</v>
      </c>
    </row>
    <row r="500" spans="1:2">
      <c r="A500" t="s">
        <v>20</v>
      </c>
      <c r="B500">
        <v>4358</v>
      </c>
    </row>
    <row r="501" spans="1:2">
      <c r="A501" t="s">
        <v>20</v>
      </c>
      <c r="B501">
        <v>53</v>
      </c>
    </row>
    <row r="502" spans="1:2">
      <c r="A502" t="s">
        <v>20</v>
      </c>
      <c r="B502">
        <v>2414</v>
      </c>
    </row>
    <row r="503" spans="1:2">
      <c r="A503" t="s">
        <v>20</v>
      </c>
      <c r="B503">
        <v>80</v>
      </c>
    </row>
    <row r="504" spans="1:2">
      <c r="A504" t="s">
        <v>20</v>
      </c>
      <c r="B504">
        <v>193</v>
      </c>
    </row>
    <row r="505" spans="1:2">
      <c r="A505" t="s">
        <v>20</v>
      </c>
      <c r="B505">
        <v>52</v>
      </c>
    </row>
    <row r="506" spans="1:2">
      <c r="A506" t="s">
        <v>20</v>
      </c>
      <c r="B506">
        <v>290</v>
      </c>
    </row>
    <row r="507" spans="1:2">
      <c r="A507" t="s">
        <v>20</v>
      </c>
      <c r="B507">
        <v>122</v>
      </c>
    </row>
    <row r="508" spans="1:2">
      <c r="A508" t="s">
        <v>20</v>
      </c>
      <c r="B508">
        <v>1470</v>
      </c>
    </row>
    <row r="509" spans="1:2">
      <c r="A509" t="s">
        <v>20</v>
      </c>
      <c r="B509">
        <v>165</v>
      </c>
    </row>
    <row r="510" spans="1:2">
      <c r="A510" t="s">
        <v>20</v>
      </c>
      <c r="B510">
        <v>182</v>
      </c>
    </row>
    <row r="511" spans="1:2">
      <c r="A511" t="s">
        <v>20</v>
      </c>
      <c r="B511">
        <v>199</v>
      </c>
    </row>
    <row r="512" spans="1:2">
      <c r="A512" t="s">
        <v>20</v>
      </c>
      <c r="B512">
        <v>56</v>
      </c>
    </row>
    <row r="513" spans="1:2">
      <c r="A513" t="s">
        <v>20</v>
      </c>
      <c r="B513">
        <v>1460</v>
      </c>
    </row>
    <row r="514" spans="1:2">
      <c r="A514" t="s">
        <v>20</v>
      </c>
      <c r="B514">
        <v>123</v>
      </c>
    </row>
    <row r="515" spans="1:2">
      <c r="A515" t="s">
        <v>20</v>
      </c>
      <c r="B515">
        <v>159</v>
      </c>
    </row>
    <row r="516" spans="1:2">
      <c r="A516" t="s">
        <v>20</v>
      </c>
      <c r="B516">
        <v>110</v>
      </c>
    </row>
    <row r="517" spans="1:2">
      <c r="A517" t="s">
        <v>20</v>
      </c>
      <c r="B517">
        <v>236</v>
      </c>
    </row>
    <row r="518" spans="1:2">
      <c r="A518" t="s">
        <v>20</v>
      </c>
      <c r="B518">
        <v>191</v>
      </c>
    </row>
    <row r="519" spans="1:2">
      <c r="A519" t="s">
        <v>20</v>
      </c>
      <c r="B519">
        <v>3934</v>
      </c>
    </row>
    <row r="520" spans="1:2">
      <c r="A520" t="s">
        <v>20</v>
      </c>
      <c r="B520">
        <v>80</v>
      </c>
    </row>
    <row r="521" spans="1:2">
      <c r="A521" t="s">
        <v>20</v>
      </c>
      <c r="B521">
        <v>462</v>
      </c>
    </row>
    <row r="522" spans="1:2">
      <c r="A522" t="s">
        <v>20</v>
      </c>
      <c r="B522">
        <v>179</v>
      </c>
    </row>
    <row r="523" spans="1:2">
      <c r="A523" t="s">
        <v>20</v>
      </c>
      <c r="B523">
        <v>1866</v>
      </c>
    </row>
    <row r="524" spans="1:2">
      <c r="A524" t="s">
        <v>20</v>
      </c>
      <c r="B524">
        <v>156</v>
      </c>
    </row>
    <row r="525" spans="1:2">
      <c r="A525" t="s">
        <v>20</v>
      </c>
      <c r="B525">
        <v>255</v>
      </c>
    </row>
    <row r="526" spans="1:2">
      <c r="A526" t="s">
        <v>20</v>
      </c>
      <c r="B526">
        <v>2261</v>
      </c>
    </row>
    <row r="527" spans="1:2">
      <c r="A527" t="s">
        <v>20</v>
      </c>
      <c r="B527">
        <v>40</v>
      </c>
    </row>
    <row r="528" spans="1:2">
      <c r="A528" t="s">
        <v>20</v>
      </c>
      <c r="B528">
        <v>2289</v>
      </c>
    </row>
    <row r="529" spans="1:2">
      <c r="A529" t="s">
        <v>20</v>
      </c>
      <c r="B529">
        <v>65</v>
      </c>
    </row>
    <row r="530" spans="1:2">
      <c r="A530" t="s">
        <v>20</v>
      </c>
      <c r="B530">
        <v>3777</v>
      </c>
    </row>
    <row r="531" spans="1:2">
      <c r="A531" t="s">
        <v>20</v>
      </c>
      <c r="B531">
        <v>184</v>
      </c>
    </row>
    <row r="532" spans="1:2">
      <c r="A532" t="s">
        <v>20</v>
      </c>
      <c r="B532">
        <v>85</v>
      </c>
    </row>
    <row r="533" spans="1:2">
      <c r="A533" t="s">
        <v>20</v>
      </c>
      <c r="B533">
        <v>144</v>
      </c>
    </row>
    <row r="534" spans="1:2">
      <c r="A534" t="s">
        <v>20</v>
      </c>
      <c r="B534">
        <v>1902</v>
      </c>
    </row>
    <row r="535" spans="1:2">
      <c r="A535" t="s">
        <v>20</v>
      </c>
      <c r="B535">
        <v>105</v>
      </c>
    </row>
    <row r="536" spans="1:2">
      <c r="A536" t="s">
        <v>20</v>
      </c>
      <c r="B536">
        <v>132</v>
      </c>
    </row>
    <row r="537" spans="1:2">
      <c r="A537" t="s">
        <v>20</v>
      </c>
      <c r="B537">
        <v>96</v>
      </c>
    </row>
    <row r="538" spans="1:2">
      <c r="A538" t="s">
        <v>20</v>
      </c>
      <c r="B538">
        <v>114</v>
      </c>
    </row>
    <row r="539" spans="1:2">
      <c r="A539" t="s">
        <v>20</v>
      </c>
      <c r="B539">
        <v>203</v>
      </c>
    </row>
    <row r="540" spans="1:2">
      <c r="A540" t="s">
        <v>20</v>
      </c>
      <c r="B540">
        <v>1559</v>
      </c>
    </row>
    <row r="541" spans="1:2">
      <c r="A541" t="s">
        <v>20</v>
      </c>
      <c r="B541">
        <v>1548</v>
      </c>
    </row>
    <row r="542" spans="1:2">
      <c r="A542" t="s">
        <v>20</v>
      </c>
      <c r="B542">
        <v>80</v>
      </c>
    </row>
    <row r="543" spans="1:2">
      <c r="A543" t="s">
        <v>20</v>
      </c>
      <c r="B543">
        <v>131</v>
      </c>
    </row>
    <row r="544" spans="1:2">
      <c r="A544" t="s">
        <v>20</v>
      </c>
      <c r="B544">
        <v>112</v>
      </c>
    </row>
    <row r="545" spans="1:2">
      <c r="A545" t="s">
        <v>20</v>
      </c>
      <c r="B545">
        <v>155</v>
      </c>
    </row>
    <row r="546" spans="1:2">
      <c r="A546" t="s">
        <v>20</v>
      </c>
      <c r="B546">
        <v>266</v>
      </c>
    </row>
    <row r="547" spans="1:2">
      <c r="A547" t="s">
        <v>20</v>
      </c>
      <c r="B547">
        <v>155</v>
      </c>
    </row>
    <row r="548" spans="1:2">
      <c r="A548" t="s">
        <v>20</v>
      </c>
      <c r="B548">
        <v>207</v>
      </c>
    </row>
    <row r="549" spans="1:2">
      <c r="A549" t="s">
        <v>20</v>
      </c>
      <c r="B549">
        <v>245</v>
      </c>
    </row>
    <row r="550" spans="1:2">
      <c r="A550" t="s">
        <v>20</v>
      </c>
      <c r="B550">
        <v>1573</v>
      </c>
    </row>
    <row r="551" spans="1:2">
      <c r="A551" t="s">
        <v>20</v>
      </c>
      <c r="B551">
        <v>114</v>
      </c>
    </row>
    <row r="552" spans="1:2">
      <c r="A552" t="s">
        <v>20</v>
      </c>
      <c r="B552">
        <v>93</v>
      </c>
    </row>
    <row r="553" spans="1:2">
      <c r="A553" t="s">
        <v>20</v>
      </c>
      <c r="B553">
        <v>1681</v>
      </c>
    </row>
    <row r="554" spans="1:2">
      <c r="A554" t="s">
        <v>20</v>
      </c>
      <c r="B554">
        <v>32</v>
      </c>
    </row>
    <row r="555" spans="1:2">
      <c r="A555" t="s">
        <v>20</v>
      </c>
      <c r="B555">
        <v>135</v>
      </c>
    </row>
    <row r="556" spans="1:2">
      <c r="A556" t="s">
        <v>20</v>
      </c>
      <c r="B556">
        <v>140</v>
      </c>
    </row>
    <row r="557" spans="1:2">
      <c r="A557" t="s">
        <v>20</v>
      </c>
      <c r="B557">
        <v>92</v>
      </c>
    </row>
    <row r="558" spans="1:2">
      <c r="A558" t="s">
        <v>20</v>
      </c>
      <c r="B558">
        <v>1015</v>
      </c>
    </row>
    <row r="559" spans="1:2">
      <c r="A559" t="s">
        <v>20</v>
      </c>
      <c r="B559">
        <v>323</v>
      </c>
    </row>
    <row r="560" spans="1:2">
      <c r="A560" t="s">
        <v>20</v>
      </c>
      <c r="B560">
        <v>2326</v>
      </c>
    </row>
    <row r="561" spans="1:2">
      <c r="A561" t="s">
        <v>20</v>
      </c>
      <c r="B561">
        <v>381</v>
      </c>
    </row>
    <row r="562" spans="1:2">
      <c r="A562" t="s">
        <v>20</v>
      </c>
      <c r="B562">
        <v>480</v>
      </c>
    </row>
    <row r="563" spans="1:2">
      <c r="A563" t="s">
        <v>20</v>
      </c>
      <c r="B563">
        <v>226</v>
      </c>
    </row>
    <row r="564" spans="1:2">
      <c r="A564" t="s">
        <v>20</v>
      </c>
      <c r="B564">
        <v>241</v>
      </c>
    </row>
    <row r="565" spans="1:2">
      <c r="A565" t="s">
        <v>20</v>
      </c>
      <c r="B565">
        <v>132</v>
      </c>
    </row>
    <row r="566" spans="1:2">
      <c r="A566" t="s">
        <v>20</v>
      </c>
      <c r="B566">
        <v>2043</v>
      </c>
    </row>
  </sheetData>
  <conditionalFormatting sqref="A1:A1048141">
    <cfRule type="containsText" dxfId="7" priority="5" operator="containsText" text="canceled">
      <formula>NOT(ISERROR(SEARCH("canceled",A1)))</formula>
    </cfRule>
    <cfRule type="containsText" dxfId="11" priority="6" operator="containsText" text="live">
      <formula>NOT(ISERROR(SEARCH("live",A1)))</formula>
    </cfRule>
    <cfRule type="containsText" dxfId="9" priority="7" operator="containsText" text="successful">
      <formula>NOT(ISERROR(SEARCH("successful",A1)))</formula>
    </cfRule>
    <cfRule type="containsText" dxfId="14" priority="8" operator="containsText" text="failed">
      <formula>NOT(ISERROR(SEARCH("failed",A1)))</formula>
    </cfRule>
  </conditionalFormatting>
  <conditionalFormatting sqref="C1:C1047940">
    <cfRule type="containsText" dxfId="8" priority="1" operator="containsText" text="canceled">
      <formula>NOT(ISERROR(SEARCH("canceled",C1)))</formula>
    </cfRule>
    <cfRule type="containsText" dxfId="12" priority="2" operator="containsText" text="live">
      <formula>NOT(ISERROR(SEARCH("live",C1)))</formula>
    </cfRule>
    <cfRule type="containsText" dxfId="10" priority="3" operator="containsText" text="successful">
      <formula>NOT(ISERROR(SEARCH("successful",C1)))</formula>
    </cfRule>
    <cfRule type="containsText" dxfId="13" priority="4" operator="containsText" text="failed">
      <formula>NOT(ISERROR(SEARCH("failed",C1)))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Analysis</vt:lpstr>
      <vt:lpstr>Sub-Category Analysis</vt:lpstr>
      <vt:lpstr>Count of Outcomes</vt:lpstr>
      <vt:lpstr>Crowdfunding Goal Analysis</vt:lpstr>
      <vt:lpstr>Backers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Danny Sterling</cp:lastModifiedBy>
  <dcterms:created xsi:type="dcterms:W3CDTF">2021-09-29T18:52:28Z</dcterms:created>
  <dcterms:modified xsi:type="dcterms:W3CDTF">2024-10-24T00:27:06Z</dcterms:modified>
</cp:coreProperties>
</file>