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estao-de-Portfolios\AHP\"/>
    </mc:Choice>
  </mc:AlternateContent>
  <xr:revisionPtr revIDLastSave="0" documentId="13_ncr:1_{D42CA957-F3DA-4EB8-9953-F3BD12DAF4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itérios " sheetId="10" r:id="rId1"/>
    <sheet name="Priorização dos Projet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4" i="3"/>
  <c r="M2" i="3"/>
  <c r="K2" i="3"/>
  <c r="I2" i="3"/>
  <c r="G2" i="3"/>
  <c r="E2" i="3"/>
  <c r="C2" i="3"/>
  <c r="D16" i="10"/>
  <c r="E15" i="10"/>
  <c r="D5" i="3" l="1"/>
  <c r="D4" i="3"/>
  <c r="F4" i="3"/>
  <c r="H4" i="3"/>
  <c r="J4" i="3"/>
  <c r="L4" i="3"/>
  <c r="N4" i="3"/>
  <c r="F5" i="3"/>
  <c r="H5" i="3"/>
  <c r="J5" i="3"/>
  <c r="L5" i="3"/>
  <c r="N5" i="3"/>
  <c r="D6" i="3"/>
  <c r="F6" i="3"/>
  <c r="H6" i="3"/>
  <c r="J6" i="3"/>
  <c r="L6" i="3"/>
  <c r="N6" i="3"/>
  <c r="D7" i="3"/>
  <c r="F7" i="3"/>
  <c r="H7" i="3"/>
  <c r="J7" i="3"/>
  <c r="L7" i="3"/>
  <c r="N7" i="3"/>
  <c r="M14" i="3"/>
  <c r="M13" i="3"/>
  <c r="N13" i="3" s="1"/>
  <c r="N12" i="3"/>
  <c r="N11" i="3"/>
  <c r="N10" i="3"/>
  <c r="N9" i="3"/>
  <c r="N8" i="3"/>
  <c r="K14" i="3"/>
  <c r="K13" i="3"/>
  <c r="L13" i="3" s="1"/>
  <c r="L12" i="3"/>
  <c r="L11" i="3"/>
  <c r="L10" i="3"/>
  <c r="L9" i="3"/>
  <c r="L8" i="3"/>
  <c r="J20" i="10"/>
  <c r="J21" i="10"/>
  <c r="J17" i="10" l="1"/>
  <c r="J18" i="10"/>
  <c r="J19" i="10"/>
  <c r="B25" i="10"/>
  <c r="B26" i="10"/>
  <c r="B27" i="10"/>
  <c r="B28" i="10"/>
  <c r="B29" i="10"/>
  <c r="G9" i="10"/>
  <c r="G16" i="10" s="1"/>
  <c r="H9" i="10"/>
  <c r="H15" i="10" s="1"/>
  <c r="B19" i="10"/>
  <c r="B18" i="10"/>
  <c r="B17" i="10"/>
  <c r="J16" i="10"/>
  <c r="B24" i="10"/>
  <c r="B16" i="10"/>
  <c r="B15" i="10"/>
  <c r="B14" i="10"/>
  <c r="F9" i="10"/>
  <c r="F18" i="10" s="1"/>
  <c r="E9" i="10"/>
  <c r="E14" i="10" s="1"/>
  <c r="C9" i="10"/>
  <c r="C14" i="10" s="1"/>
  <c r="D9" i="10"/>
  <c r="E2" i="10"/>
  <c r="D2" i="10"/>
  <c r="C2" i="10"/>
  <c r="H18" i="10" l="1"/>
  <c r="F17" i="10"/>
  <c r="G19" i="10"/>
  <c r="G15" i="10"/>
  <c r="C18" i="10"/>
  <c r="D19" i="10"/>
  <c r="D15" i="10"/>
  <c r="C17" i="10"/>
  <c r="D18" i="10"/>
  <c r="E19" i="10"/>
  <c r="F16" i="10"/>
  <c r="G18" i="10"/>
  <c r="H17" i="10"/>
  <c r="E16" i="10"/>
  <c r="C16" i="10"/>
  <c r="D17" i="10"/>
  <c r="E18" i="10"/>
  <c r="F19" i="10"/>
  <c r="F15" i="10"/>
  <c r="G17" i="10"/>
  <c r="H14" i="10"/>
  <c r="H16" i="10"/>
  <c r="C19" i="10"/>
  <c r="C15" i="10"/>
  <c r="E17" i="10"/>
  <c r="G14" i="10"/>
  <c r="H19" i="10"/>
  <c r="F14" i="10"/>
  <c r="D14" i="10"/>
  <c r="D24" i="10" l="1"/>
  <c r="D28" i="10"/>
  <c r="C28" i="10"/>
  <c r="K20" i="10" s="1"/>
  <c r="D25" i="10"/>
  <c r="C25" i="10"/>
  <c r="K17" i="10" s="1"/>
  <c r="C26" i="10"/>
  <c r="K18" i="10" s="1"/>
  <c r="D26" i="10"/>
  <c r="C24" i="10"/>
  <c r="D29" i="10"/>
  <c r="C29" i="10"/>
  <c r="K21" i="10" s="1"/>
  <c r="D27" i="10"/>
  <c r="C27" i="10"/>
  <c r="K19" i="10" s="1"/>
  <c r="G20" i="10"/>
  <c r="H20" i="10"/>
  <c r="F20" i="10"/>
  <c r="E20" i="10"/>
  <c r="D20" i="10"/>
  <c r="C20" i="10"/>
  <c r="D30" i="10" l="1"/>
  <c r="C30" i="10"/>
  <c r="K16" i="10"/>
  <c r="K22" i="10" s="1"/>
  <c r="J8" i="3"/>
  <c r="J9" i="3"/>
  <c r="J10" i="3"/>
  <c r="J11" i="3"/>
  <c r="J12" i="3"/>
  <c r="H8" i="3"/>
  <c r="H9" i="3"/>
  <c r="H10" i="3"/>
  <c r="H11" i="3"/>
  <c r="H12" i="3"/>
  <c r="F8" i="3"/>
  <c r="F9" i="3"/>
  <c r="F10" i="3"/>
  <c r="F11" i="3"/>
  <c r="F12" i="3"/>
  <c r="D8" i="3"/>
  <c r="D9" i="3"/>
  <c r="D10" i="3"/>
  <c r="D11" i="3"/>
  <c r="D12" i="3"/>
  <c r="O12" i="3" l="1"/>
  <c r="O11" i="3"/>
  <c r="O9" i="3"/>
  <c r="O10" i="3"/>
  <c r="E14" i="3" l="1"/>
  <c r="F14" i="3" s="1"/>
  <c r="I13" i="3"/>
  <c r="J13" i="3" s="1"/>
  <c r="C13" i="3"/>
  <c r="D13" i="3" s="1"/>
  <c r="E13" i="3"/>
  <c r="F13" i="3" s="1"/>
  <c r="C14" i="3"/>
  <c r="D14" i="3" s="1"/>
  <c r="G14" i="3"/>
  <c r="H14" i="3" s="1"/>
  <c r="I14" i="3"/>
  <c r="G13" i="3"/>
  <c r="H13" i="3" s="1"/>
  <c r="O13" i="3" l="1"/>
</calcChain>
</file>

<file path=xl/sharedStrings.xml><?xml version="1.0" encoding="utf-8"?>
<sst xmlns="http://schemas.openxmlformats.org/spreadsheetml/2006/main" count="73" uniqueCount="51">
  <si>
    <t>Avaliação</t>
  </si>
  <si>
    <t>Total</t>
  </si>
  <si>
    <t>1º Passo</t>
  </si>
  <si>
    <t>Escala</t>
  </si>
  <si>
    <t>Valor</t>
  </si>
  <si>
    <t>Recíproco</t>
  </si>
  <si>
    <t>É extremamente mais importante que</t>
  </si>
  <si>
    <t>É muito mais importante que</t>
  </si>
  <si>
    <t>É mais importante que</t>
  </si>
  <si>
    <t>É tão importante quanto</t>
  </si>
  <si>
    <t>É menos importante que</t>
  </si>
  <si>
    <t>É muito menos importante que</t>
  </si>
  <si>
    <t>Critério 01</t>
  </si>
  <si>
    <t>Critério 02</t>
  </si>
  <si>
    <t>Critério 03</t>
  </si>
  <si>
    <t>Critério 04</t>
  </si>
  <si>
    <t>2º Passo</t>
  </si>
  <si>
    <t>Preencher com o valor após dividir cada cédula do passo 1 pelo total da sua respectiva coluna</t>
  </si>
  <si>
    <t>3º Passo</t>
  </si>
  <si>
    <t>Calcule a média das linhas do passo 2</t>
  </si>
  <si>
    <t>Média aritmética</t>
  </si>
  <si>
    <t>Probabilidade</t>
  </si>
  <si>
    <t>4º Passo - Multiplicar a média do passo 3 por 100</t>
  </si>
  <si>
    <t>Preencher notas -dar notas de 0 a 1.000 para os projetos baseado nos dados das fichas de projeto</t>
  </si>
  <si>
    <t>Id</t>
  </si>
  <si>
    <t>Projeto</t>
  </si>
  <si>
    <t>Pesos de cada critério</t>
  </si>
  <si>
    <t>SOMA Calculo de Peso</t>
  </si>
  <si>
    <t>Ranking</t>
  </si>
  <si>
    <t>Orçamento</t>
  </si>
  <si>
    <t>Critério 05</t>
  </si>
  <si>
    <t>Critério 06</t>
  </si>
  <si>
    <t>Fazer a comparação em pares utilizando a escala ao lado.</t>
  </si>
  <si>
    <t>Retorno sobre investimento</t>
  </si>
  <si>
    <t>Custo Estimado</t>
  </si>
  <si>
    <t>Impacto no Cliente</t>
  </si>
  <si>
    <t>Risco e viabilidade</t>
  </si>
  <si>
    <t>Alinhamento com os Objetivos Estratégicos</t>
  </si>
  <si>
    <t>Inovação e diferenciação</t>
  </si>
  <si>
    <t>Alinhamento com objetivos estrategicos</t>
  </si>
  <si>
    <t>ROI</t>
  </si>
  <si>
    <t>Projeto de pesquisa e melhoria continuo dos processos</t>
  </si>
  <si>
    <t>Laboratorio de Inovacao para engenharia de Software</t>
  </si>
  <si>
    <t>Plataforma de automacao de testes de software</t>
  </si>
  <si>
    <t>Plataforma de gestao de requisitos</t>
  </si>
  <si>
    <t>Plataforma de treinamento para equipes de desenvolvimento</t>
  </si>
  <si>
    <t>R$ 3,000,000</t>
  </si>
  <si>
    <t>R$ 2,000,000</t>
  </si>
  <si>
    <t>R$ 2,500,000</t>
  </si>
  <si>
    <t>RS 1,500,000</t>
  </si>
  <si>
    <t>R$ 1,000,000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</si>
</sst>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R$ &quot;* #,##0.00_);_(&quot;R$ &quot;* \(#,##0.00\);_(&quot;R$ &quot;* &quot;-&quot;??_);_(@_)"/>
    <numFmt numFmtId="165" formatCode="0.000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3" fillId="0" borderId="1" xfId="0" applyFont="1" applyBorder="1"/>
    <xf numFmtId="0" fontId="2" fillId="5" borderId="1" xfId="0" applyFont="1" applyFill="1" applyBorder="1"/>
    <xf numFmtId="0" fontId="3" fillId="5" borderId="1" xfId="0" applyFont="1" applyFill="1" applyBorder="1"/>
    <xf numFmtId="165" fontId="0" fillId="0" borderId="1" xfId="0" applyNumberFormat="1" applyBorder="1"/>
    <xf numFmtId="9" fontId="0" fillId="0" borderId="1" xfId="3" applyFont="1" applyBorder="1"/>
    <xf numFmtId="0" fontId="3" fillId="6" borderId="1" xfId="0" applyFont="1" applyFill="1" applyBorder="1" applyAlignment="1">
      <alignment wrapText="1"/>
    </xf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2" applyFont="1" applyBorder="1"/>
    <xf numFmtId="9" fontId="0" fillId="0" borderId="0" xfId="0" applyNumberFormat="1"/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5" fontId="0" fillId="0" borderId="0" xfId="0" applyNumberFormat="1"/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166" fontId="0" fillId="0" borderId="1" xfId="0" applyNumberFormat="1" applyBorder="1"/>
    <xf numFmtId="165" fontId="0" fillId="0" borderId="5" xfId="1" applyNumberFormat="1" applyFont="1" applyBorder="1"/>
    <xf numFmtId="0" fontId="0" fillId="0" borderId="0" xfId="0" applyAlignment="1">
      <alignment vertical="top" wrapText="1"/>
    </xf>
    <xf numFmtId="165" fontId="0" fillId="0" borderId="1" xfId="1" applyNumberFormat="1" applyFont="1" applyFill="1" applyBorder="1"/>
    <xf numFmtId="0" fontId="0" fillId="8" borderId="1" xfId="0" applyFill="1" applyBorder="1"/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</dxf>
  </dxfs>
  <tableStyles count="0" defaultTableStyle="TableStyleMedium9" defaultPivotStyle="PivotStyleLight16"/>
  <colors>
    <mruColors>
      <color rgb="FFE95D0F"/>
      <color rgb="FF009EE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157" displayName="Tabela157" ref="J2:L8" totalsRowShown="0">
  <tableColumns count="3">
    <tableColumn id="1" xr3:uid="{00000000-0010-0000-0100-000001000000}" name="Escala"/>
    <tableColumn id="2" xr3:uid="{00000000-0010-0000-0100-000002000000}" name="Valor" dataDxfId="1"/>
    <tableColumn id="3" xr3:uid="{00000000-0010-0000-0100-000003000000}" name="Recíproc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showGridLines="0" workbookViewId="0">
      <selection activeCell="K16" sqref="K16"/>
    </sheetView>
  </sheetViews>
  <sheetFormatPr defaultRowHeight="14.4" x14ac:dyDescent="0.3"/>
  <cols>
    <col min="1" max="1" width="44.21875" customWidth="1"/>
    <col min="2" max="6" width="10.109375" bestFit="1" customWidth="1"/>
    <col min="7" max="8" width="10.109375" customWidth="1"/>
    <col min="10" max="10" width="44.6640625" bestFit="1" customWidth="1"/>
    <col min="11" max="11" width="5.6640625" bestFit="1" customWidth="1"/>
    <col min="12" max="12" width="9.6640625" bestFit="1" customWidth="1"/>
  </cols>
  <sheetData>
    <row r="1" spans="1:12" ht="32.25" customHeight="1" x14ac:dyDescent="0.3">
      <c r="B1" s="2" t="s">
        <v>2</v>
      </c>
      <c r="C1" s="32" t="s">
        <v>32</v>
      </c>
      <c r="D1" s="32"/>
      <c r="E1" s="32"/>
      <c r="F1" s="32"/>
      <c r="G1" s="23"/>
      <c r="H1" s="23"/>
    </row>
    <row r="2" spans="1:12" x14ac:dyDescent="0.3">
      <c r="B2" s="3" t="s">
        <v>0</v>
      </c>
      <c r="C2" s="4" t="str">
        <f>B3</f>
        <v>Critério 01</v>
      </c>
      <c r="D2" s="4" t="str">
        <f>B4</f>
        <v>Critério 02</v>
      </c>
      <c r="E2" s="4" t="str">
        <f>B5</f>
        <v>Critério 03</v>
      </c>
      <c r="F2" s="4" t="s">
        <v>15</v>
      </c>
      <c r="G2" s="4" t="s">
        <v>30</v>
      </c>
      <c r="H2" s="4" t="s">
        <v>31</v>
      </c>
      <c r="I2" s="1"/>
      <c r="J2" t="s">
        <v>3</v>
      </c>
      <c r="K2" t="s">
        <v>4</v>
      </c>
      <c r="L2" t="s">
        <v>5</v>
      </c>
    </row>
    <row r="3" spans="1:12" x14ac:dyDescent="0.3">
      <c r="A3" s="4" t="s">
        <v>37</v>
      </c>
      <c r="B3" s="4" t="s">
        <v>12</v>
      </c>
      <c r="C3" s="5">
        <v>1</v>
      </c>
      <c r="D3" s="6">
        <v>9</v>
      </c>
      <c r="E3" s="6">
        <v>6</v>
      </c>
      <c r="F3" s="6">
        <v>6</v>
      </c>
      <c r="G3" s="6">
        <v>9</v>
      </c>
      <c r="H3" s="6">
        <v>6</v>
      </c>
      <c r="I3" s="1"/>
      <c r="J3" t="s">
        <v>6</v>
      </c>
      <c r="K3" s="1">
        <v>9</v>
      </c>
      <c r="L3" s="1">
        <v>0.111</v>
      </c>
    </row>
    <row r="4" spans="1:12" x14ac:dyDescent="0.3">
      <c r="A4" s="4" t="s">
        <v>33</v>
      </c>
      <c r="B4" s="4" t="s">
        <v>13</v>
      </c>
      <c r="C4" s="6">
        <v>0.111</v>
      </c>
      <c r="D4" s="5">
        <v>1</v>
      </c>
      <c r="E4" s="6">
        <v>0.33300000000000002</v>
      </c>
      <c r="F4" s="6">
        <v>3</v>
      </c>
      <c r="G4" s="6">
        <v>3</v>
      </c>
      <c r="H4" s="6">
        <v>3</v>
      </c>
      <c r="I4" s="1"/>
      <c r="J4" t="s">
        <v>7</v>
      </c>
      <c r="K4" s="1">
        <v>6</v>
      </c>
      <c r="L4" s="1">
        <v>0.16700000000000001</v>
      </c>
    </row>
    <row r="5" spans="1:12" x14ac:dyDescent="0.3">
      <c r="A5" s="4" t="s">
        <v>35</v>
      </c>
      <c r="B5" s="4" t="s">
        <v>14</v>
      </c>
      <c r="C5" s="6">
        <v>0.16700000000000001</v>
      </c>
      <c r="D5" s="30">
        <v>3</v>
      </c>
      <c r="E5" s="5">
        <v>1</v>
      </c>
      <c r="F5" s="6">
        <v>6</v>
      </c>
      <c r="G5" s="6">
        <v>3</v>
      </c>
      <c r="H5" s="6">
        <v>6</v>
      </c>
      <c r="I5" s="1"/>
      <c r="J5" t="s">
        <v>8</v>
      </c>
      <c r="K5" s="1">
        <v>3</v>
      </c>
      <c r="L5" s="1">
        <v>0.33300000000000002</v>
      </c>
    </row>
    <row r="6" spans="1:12" x14ac:dyDescent="0.3">
      <c r="A6" s="4" t="s">
        <v>34</v>
      </c>
      <c r="B6" s="4" t="s">
        <v>15</v>
      </c>
      <c r="C6" s="6">
        <v>0.16700000000000001</v>
      </c>
      <c r="D6" s="6">
        <v>0.33300000000000002</v>
      </c>
      <c r="E6" s="6">
        <v>0.16700000000000001</v>
      </c>
      <c r="F6" s="5">
        <v>1</v>
      </c>
      <c r="G6" s="6">
        <v>3</v>
      </c>
      <c r="H6" s="6">
        <v>0.16700000000000001</v>
      </c>
      <c r="I6" s="1"/>
      <c r="J6" t="s">
        <v>9</v>
      </c>
      <c r="K6" s="1">
        <v>1</v>
      </c>
      <c r="L6" s="1">
        <v>1</v>
      </c>
    </row>
    <row r="7" spans="1:12" x14ac:dyDescent="0.3">
      <c r="A7" s="4" t="s">
        <v>36</v>
      </c>
      <c r="B7" s="4" t="s">
        <v>30</v>
      </c>
      <c r="C7" s="6">
        <v>0.111</v>
      </c>
      <c r="D7" s="6">
        <v>0.33300000000000002</v>
      </c>
      <c r="E7" s="6">
        <v>0.33300000000000002</v>
      </c>
      <c r="F7" s="6">
        <v>0.33300000000000002</v>
      </c>
      <c r="G7" s="5">
        <v>1</v>
      </c>
      <c r="H7" s="6">
        <v>0.16700000000000001</v>
      </c>
      <c r="I7" s="1"/>
      <c r="J7" t="s">
        <v>10</v>
      </c>
      <c r="K7" s="1">
        <v>0.33300000000000002</v>
      </c>
      <c r="L7" s="1">
        <v>3</v>
      </c>
    </row>
    <row r="8" spans="1:12" x14ac:dyDescent="0.3">
      <c r="A8" s="4" t="s">
        <v>38</v>
      </c>
      <c r="B8" s="4" t="s">
        <v>31</v>
      </c>
      <c r="C8" s="6">
        <v>0.16700000000000001</v>
      </c>
      <c r="D8" s="6">
        <v>0.33300000000000002</v>
      </c>
      <c r="E8" s="6">
        <v>0.16700000000000001</v>
      </c>
      <c r="F8" s="6">
        <v>6</v>
      </c>
      <c r="G8" s="6">
        <v>6</v>
      </c>
      <c r="H8" s="5">
        <v>1</v>
      </c>
      <c r="I8" s="1"/>
      <c r="J8" t="s">
        <v>11</v>
      </c>
      <c r="K8" s="1">
        <v>0.16700000000000001</v>
      </c>
      <c r="L8" s="1">
        <v>6</v>
      </c>
    </row>
    <row r="9" spans="1:12" x14ac:dyDescent="0.3">
      <c r="B9" s="7" t="s">
        <v>1</v>
      </c>
      <c r="C9" s="28">
        <f t="shared" ref="C9:H9" si="0">SUM(C3:C8)</f>
        <v>1.7230000000000001</v>
      </c>
      <c r="D9" s="28">
        <f t="shared" si="0"/>
        <v>13.999000000000001</v>
      </c>
      <c r="E9" s="28">
        <f t="shared" si="0"/>
        <v>8</v>
      </c>
      <c r="F9" s="28">
        <f t="shared" si="0"/>
        <v>22.332999999999998</v>
      </c>
      <c r="G9" s="28">
        <f t="shared" si="0"/>
        <v>25</v>
      </c>
      <c r="H9" s="28">
        <f t="shared" si="0"/>
        <v>16.334</v>
      </c>
    </row>
    <row r="12" spans="1:12" ht="31.5" customHeight="1" x14ac:dyDescent="0.3">
      <c r="B12" s="2" t="s">
        <v>16</v>
      </c>
      <c r="C12" s="32" t="s">
        <v>17</v>
      </c>
      <c r="D12" s="32"/>
      <c r="E12" s="32"/>
      <c r="F12" s="32"/>
      <c r="G12" s="23"/>
      <c r="H12" s="23"/>
    </row>
    <row r="13" spans="1:12" x14ac:dyDescent="0.3">
      <c r="B13" s="8" t="s">
        <v>0</v>
      </c>
      <c r="C13" s="9" t="s">
        <v>12</v>
      </c>
      <c r="D13" s="9" t="s">
        <v>13</v>
      </c>
      <c r="E13" s="9" t="s">
        <v>14</v>
      </c>
      <c r="F13" s="9" t="s">
        <v>15</v>
      </c>
      <c r="G13" s="9" t="s">
        <v>30</v>
      </c>
      <c r="H13" s="9" t="s">
        <v>31</v>
      </c>
    </row>
    <row r="14" spans="1:12" x14ac:dyDescent="0.3">
      <c r="B14" s="9" t="str">
        <f t="shared" ref="B14:B19" si="1">B3</f>
        <v>Critério 01</v>
      </c>
      <c r="C14" s="6">
        <f>C3/$C$9</f>
        <v>0.5803830528148578</v>
      </c>
      <c r="D14" s="6">
        <f t="shared" ref="D14:D19" si="2">D3/$D$9</f>
        <v>0.64290306450460744</v>
      </c>
      <c r="E14" s="6">
        <f t="shared" ref="E14:E19" si="3">E3/$E$9</f>
        <v>0.75</v>
      </c>
      <c r="F14" s="6">
        <f t="shared" ref="F14:F19" si="4">F3/$F$9</f>
        <v>0.26866072627949672</v>
      </c>
      <c r="G14" s="6">
        <f t="shared" ref="G14:G19" si="5">G3/$G$9</f>
        <v>0.36</v>
      </c>
      <c r="H14" s="6">
        <f t="shared" ref="H14:H19" si="6">H3/$H$9</f>
        <v>0.36733194563487204</v>
      </c>
      <c r="J14" s="34" t="s">
        <v>22</v>
      </c>
      <c r="K14" s="34"/>
    </row>
    <row r="15" spans="1:12" x14ac:dyDescent="0.3">
      <c r="B15" s="9" t="str">
        <f t="shared" si="1"/>
        <v>Critério 02</v>
      </c>
      <c r="C15" s="6">
        <f t="shared" ref="C15:C19" si="7">C4/$C$9</f>
        <v>6.4422518862449207E-2</v>
      </c>
      <c r="D15" s="6">
        <f t="shared" si="2"/>
        <v>7.1433673833845274E-2</v>
      </c>
      <c r="E15" s="6">
        <f>E4/$E$9</f>
        <v>4.1625000000000002E-2</v>
      </c>
      <c r="F15" s="6">
        <f t="shared" si="4"/>
        <v>0.13433036313974836</v>
      </c>
      <c r="G15" s="6">
        <f t="shared" si="5"/>
        <v>0.12</v>
      </c>
      <c r="H15" s="6">
        <f t="shared" si="6"/>
        <v>0.18366597281743602</v>
      </c>
      <c r="J15" s="36" t="s">
        <v>21</v>
      </c>
      <c r="K15" s="36"/>
    </row>
    <row r="16" spans="1:12" x14ac:dyDescent="0.3">
      <c r="B16" s="9" t="str">
        <f t="shared" si="1"/>
        <v>Critério 03</v>
      </c>
      <c r="C16" s="6">
        <f t="shared" si="7"/>
        <v>9.6923969820081252E-2</v>
      </c>
      <c r="D16" s="6">
        <f>D5/$D$9</f>
        <v>0.21430102150153582</v>
      </c>
      <c r="E16" s="6">
        <f t="shared" si="3"/>
        <v>0.125</v>
      </c>
      <c r="F16" s="6">
        <f t="shared" si="4"/>
        <v>0.26866072627949672</v>
      </c>
      <c r="G16" s="6">
        <f t="shared" si="5"/>
        <v>0.12</v>
      </c>
      <c r="H16" s="6">
        <f t="shared" si="6"/>
        <v>0.36733194563487204</v>
      </c>
      <c r="J16" s="12" t="str">
        <f>B3</f>
        <v>Critério 01</v>
      </c>
      <c r="K16" s="11">
        <f>C24</f>
        <v>0.49487979820563899</v>
      </c>
    </row>
    <row r="17" spans="2:11" x14ac:dyDescent="0.3">
      <c r="B17" s="9" t="str">
        <f t="shared" si="1"/>
        <v>Critério 04</v>
      </c>
      <c r="C17" s="6">
        <f t="shared" si="7"/>
        <v>9.6923969820081252E-2</v>
      </c>
      <c r="D17" s="6">
        <f t="shared" si="2"/>
        <v>2.3787413386670477E-2</v>
      </c>
      <c r="E17" s="6">
        <f t="shared" si="3"/>
        <v>2.0875000000000001E-2</v>
      </c>
      <c r="F17" s="6">
        <f t="shared" si="4"/>
        <v>4.4776787713249458E-2</v>
      </c>
      <c r="G17" s="6">
        <f t="shared" si="5"/>
        <v>0.12</v>
      </c>
      <c r="H17" s="6">
        <f t="shared" si="6"/>
        <v>1.0224072486837273E-2</v>
      </c>
      <c r="J17" s="12" t="str">
        <f>B4</f>
        <v>Critério 02</v>
      </c>
      <c r="K17" s="11">
        <f>C25</f>
        <v>0.10257958810891314</v>
      </c>
    </row>
    <row r="18" spans="2:11" x14ac:dyDescent="0.3">
      <c r="B18" s="9" t="str">
        <f t="shared" si="1"/>
        <v>Critério 05</v>
      </c>
      <c r="C18" s="6">
        <f t="shared" si="7"/>
        <v>6.4422518862449207E-2</v>
      </c>
      <c r="D18" s="6">
        <f t="shared" si="2"/>
        <v>2.3787413386670477E-2</v>
      </c>
      <c r="E18" s="6">
        <f t="shared" si="3"/>
        <v>4.1625000000000002E-2</v>
      </c>
      <c r="F18" s="6">
        <f t="shared" si="4"/>
        <v>1.4910670308512069E-2</v>
      </c>
      <c r="G18" s="6">
        <f t="shared" si="5"/>
        <v>0.04</v>
      </c>
      <c r="H18" s="6">
        <f t="shared" si="6"/>
        <v>1.0224072486837273E-2</v>
      </c>
      <c r="J18" s="12" t="str">
        <f>B5</f>
        <v>Critério 03</v>
      </c>
      <c r="K18" s="11">
        <f>C26</f>
        <v>0.19870294387266432</v>
      </c>
    </row>
    <row r="19" spans="2:11" x14ac:dyDescent="0.3">
      <c r="B19" s="9" t="str">
        <f t="shared" si="1"/>
        <v>Critério 06</v>
      </c>
      <c r="C19" s="6">
        <f t="shared" si="7"/>
        <v>9.6923969820081252E-2</v>
      </c>
      <c r="D19" s="6">
        <f t="shared" si="2"/>
        <v>2.3787413386670477E-2</v>
      </c>
      <c r="E19" s="6">
        <f t="shared" si="3"/>
        <v>2.0875000000000001E-2</v>
      </c>
      <c r="F19" s="6">
        <f t="shared" si="4"/>
        <v>0.26866072627949672</v>
      </c>
      <c r="G19" s="6">
        <f t="shared" si="5"/>
        <v>0.24</v>
      </c>
      <c r="H19" s="6">
        <f t="shared" si="6"/>
        <v>6.1221990939145342E-2</v>
      </c>
      <c r="J19" s="12" t="str">
        <f>B6</f>
        <v>Critério 04</v>
      </c>
      <c r="K19" s="11">
        <f>C27</f>
        <v>5.2764540567806412E-2</v>
      </c>
    </row>
    <row r="20" spans="2:11" x14ac:dyDescent="0.3">
      <c r="B20" s="7" t="s">
        <v>1</v>
      </c>
      <c r="C20" s="6">
        <f t="shared" ref="C20:H20" si="8">SUM(C14:C19)</f>
        <v>0.99999999999999989</v>
      </c>
      <c r="D20" s="6">
        <f t="shared" si="8"/>
        <v>0.99999999999999989</v>
      </c>
      <c r="E20" s="6">
        <f t="shared" si="8"/>
        <v>1</v>
      </c>
      <c r="F20" s="6">
        <f t="shared" si="8"/>
        <v>1.0000000000000002</v>
      </c>
      <c r="G20" s="6">
        <f t="shared" si="8"/>
        <v>1</v>
      </c>
      <c r="H20" s="6">
        <f t="shared" si="8"/>
        <v>1</v>
      </c>
      <c r="I20" s="1"/>
      <c r="J20" s="12" t="str">
        <f t="shared" ref="J20:J21" si="9">B7</f>
        <v>Critério 05</v>
      </c>
      <c r="K20" s="11">
        <f t="shared" ref="K20:K21" si="10">C28</f>
        <v>3.2494945840744839E-2</v>
      </c>
    </row>
    <row r="21" spans="2:11" x14ac:dyDescent="0.3">
      <c r="J21" s="12" t="str">
        <f t="shared" si="9"/>
        <v>Critério 06</v>
      </c>
      <c r="K21" s="11">
        <f t="shared" si="10"/>
        <v>0.1185781834042323</v>
      </c>
    </row>
    <row r="22" spans="2:11" x14ac:dyDescent="0.3">
      <c r="B22" s="2" t="s">
        <v>18</v>
      </c>
      <c r="C22" s="33" t="s">
        <v>19</v>
      </c>
      <c r="D22" s="33"/>
      <c r="E22" s="33"/>
      <c r="F22" s="33"/>
      <c r="G22" s="20"/>
      <c r="H22" s="20"/>
      <c r="K22" s="18">
        <f>SUM(K16:K21)</f>
        <v>1</v>
      </c>
    </row>
    <row r="23" spans="2:11" x14ac:dyDescent="0.3">
      <c r="B23" s="35" t="s">
        <v>20</v>
      </c>
      <c r="C23" s="35"/>
    </row>
    <row r="24" spans="2:11" x14ac:dyDescent="0.3">
      <c r="B24" s="19" t="str">
        <f t="shared" ref="B24:B29" si="11">B3</f>
        <v>Critério 01</v>
      </c>
      <c r="C24" s="10">
        <f t="shared" ref="C24:C29" si="12">AVERAGE(C14:H14)</f>
        <v>0.49487979820563899</v>
      </c>
      <c r="D24" s="11">
        <f>AVERAGE(C14:H14)</f>
        <v>0.49487979820563899</v>
      </c>
    </row>
    <row r="25" spans="2:11" x14ac:dyDescent="0.3">
      <c r="B25" s="19" t="str">
        <f t="shared" si="11"/>
        <v>Critério 02</v>
      </c>
      <c r="C25" s="10">
        <f t="shared" si="12"/>
        <v>0.10257958810891314</v>
      </c>
      <c r="D25" s="11">
        <f t="shared" ref="D25:D29" si="13">AVERAGE(C15:H15)</f>
        <v>0.10257958810891314</v>
      </c>
    </row>
    <row r="26" spans="2:11" x14ac:dyDescent="0.3">
      <c r="B26" s="19" t="str">
        <f t="shared" si="11"/>
        <v>Critério 03</v>
      </c>
      <c r="C26" s="10">
        <f t="shared" si="12"/>
        <v>0.19870294387266432</v>
      </c>
      <c r="D26" s="11">
        <f t="shared" si="13"/>
        <v>0.19870294387266432</v>
      </c>
    </row>
    <row r="27" spans="2:11" x14ac:dyDescent="0.3">
      <c r="B27" s="19" t="str">
        <f t="shared" si="11"/>
        <v>Critério 04</v>
      </c>
      <c r="C27" s="10">
        <f t="shared" si="12"/>
        <v>5.2764540567806412E-2</v>
      </c>
      <c r="D27" s="11">
        <f t="shared" si="13"/>
        <v>5.2764540567806412E-2</v>
      </c>
    </row>
    <row r="28" spans="2:11" x14ac:dyDescent="0.3">
      <c r="B28" s="19" t="str">
        <f t="shared" si="11"/>
        <v>Critério 05</v>
      </c>
      <c r="C28" s="10">
        <f t="shared" si="12"/>
        <v>3.2494945840744839E-2</v>
      </c>
      <c r="D28" s="11">
        <f t="shared" si="13"/>
        <v>3.2494945840744839E-2</v>
      </c>
    </row>
    <row r="29" spans="2:11" x14ac:dyDescent="0.3">
      <c r="B29" s="19" t="str">
        <f t="shared" si="11"/>
        <v>Critério 06</v>
      </c>
      <c r="C29" s="10">
        <f t="shared" si="12"/>
        <v>0.1185781834042323</v>
      </c>
      <c r="D29" s="11">
        <f t="shared" si="13"/>
        <v>0.1185781834042323</v>
      </c>
    </row>
    <row r="30" spans="2:11" x14ac:dyDescent="0.3">
      <c r="C30" s="22">
        <f>SUM(C24:C29)</f>
        <v>1</v>
      </c>
      <c r="D30" s="18">
        <f>SUM(D24:D29)</f>
        <v>1</v>
      </c>
    </row>
  </sheetData>
  <mergeCells count="6">
    <mergeCell ref="C1:F1"/>
    <mergeCell ref="C12:F12"/>
    <mergeCell ref="C22:F22"/>
    <mergeCell ref="J14:K14"/>
    <mergeCell ref="B23:C23"/>
    <mergeCell ref="J15:K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G1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showGridLines="0" tabSelected="1" workbookViewId="0">
      <selection activeCell="F21" sqref="F21"/>
    </sheetView>
  </sheetViews>
  <sheetFormatPr defaultRowHeight="14.4" x14ac:dyDescent="0.3"/>
  <cols>
    <col min="1" max="1" width="8" bestFit="1" customWidth="1"/>
    <col min="2" max="2" width="51.77734375" customWidth="1"/>
    <col min="3" max="3" width="15.88671875" bestFit="1" customWidth="1"/>
    <col min="4" max="4" width="20.6640625" customWidth="1"/>
    <col min="5" max="5" width="10.109375" bestFit="1" customWidth="1"/>
    <col min="6" max="6" width="10.109375" customWidth="1"/>
    <col min="7" max="7" width="10.109375" bestFit="1" customWidth="1"/>
    <col min="8" max="8" width="10.109375" customWidth="1"/>
    <col min="9" max="9" width="10.109375" bestFit="1" customWidth="1"/>
    <col min="10" max="10" width="10.109375" customWidth="1"/>
    <col min="11" max="11" width="10.109375" bestFit="1" customWidth="1"/>
    <col min="12" max="12" width="10.109375" customWidth="1"/>
    <col min="13" max="13" width="10.109375" bestFit="1" customWidth="1"/>
    <col min="14" max="14" width="20.88671875" customWidth="1"/>
    <col min="15" max="15" width="21" bestFit="1" customWidth="1"/>
    <col min="16" max="16" width="3.6640625" customWidth="1"/>
    <col min="18" max="18" width="3.88671875" customWidth="1"/>
  </cols>
  <sheetData>
    <row r="1" spans="1:17" ht="15" customHeight="1" x14ac:dyDescent="0.3">
      <c r="A1" s="37" t="s">
        <v>23</v>
      </c>
      <c r="B1" s="37"/>
      <c r="C1" s="37"/>
      <c r="D1" s="37"/>
      <c r="E1" s="37"/>
      <c r="F1" s="37"/>
      <c r="G1" s="29"/>
      <c r="H1" s="29"/>
      <c r="I1" s="29"/>
      <c r="J1" s="21"/>
      <c r="K1" s="21"/>
      <c r="L1" s="21"/>
      <c r="M1" s="21"/>
      <c r="N1" s="21"/>
    </row>
    <row r="2" spans="1:17" x14ac:dyDescent="0.3">
      <c r="B2" t="s">
        <v>26</v>
      </c>
      <c r="C2" s="38">
        <f>'Critérios '!K16</f>
        <v>0.49487979820563899</v>
      </c>
      <c r="D2" s="39"/>
      <c r="E2" s="38">
        <f>'Critérios '!K17</f>
        <v>0.10257958810891314</v>
      </c>
      <c r="F2" s="39"/>
      <c r="G2" s="38">
        <f>'Critérios '!K18</f>
        <v>0.19870294387266432</v>
      </c>
      <c r="H2" s="39"/>
      <c r="I2" s="38">
        <f>'Critérios '!K19</f>
        <v>5.2764540567806412E-2</v>
      </c>
      <c r="J2" s="39"/>
      <c r="K2" s="38">
        <f>'Critérios '!K20</f>
        <v>3.2494945840744839E-2</v>
      </c>
      <c r="L2" s="39"/>
      <c r="M2" s="38">
        <f>'Critérios '!K21</f>
        <v>0.1185781834042323</v>
      </c>
      <c r="N2" s="39"/>
    </row>
    <row r="3" spans="1:17" x14ac:dyDescent="0.3">
      <c r="A3" s="15" t="s">
        <v>24</v>
      </c>
      <c r="B3" s="15" t="s">
        <v>25</v>
      </c>
      <c r="C3" s="40" t="s">
        <v>39</v>
      </c>
      <c r="D3" s="41"/>
      <c r="E3" s="40" t="s">
        <v>40</v>
      </c>
      <c r="F3" s="41"/>
      <c r="G3" s="40" t="s">
        <v>35</v>
      </c>
      <c r="H3" s="41"/>
      <c r="I3" s="40" t="s">
        <v>34</v>
      </c>
      <c r="J3" s="41"/>
      <c r="K3" s="40" t="s">
        <v>36</v>
      </c>
      <c r="L3" s="41"/>
      <c r="M3" s="40" t="s">
        <v>38</v>
      </c>
      <c r="N3" s="41"/>
      <c r="O3" s="15" t="s">
        <v>27</v>
      </c>
      <c r="Q3" s="15" t="s">
        <v>28</v>
      </c>
    </row>
    <row r="4" spans="1:17" x14ac:dyDescent="0.3">
      <c r="A4" s="15">
        <v>1</v>
      </c>
      <c r="B4" s="15" t="s">
        <v>41</v>
      </c>
      <c r="C4" s="25">
        <v>900</v>
      </c>
      <c r="D4" s="26">
        <f>C4*C$2</f>
        <v>445.39181838507511</v>
      </c>
      <c r="E4" s="25">
        <v>700</v>
      </c>
      <c r="F4" s="26">
        <f>E4*E$2</f>
        <v>71.805711676239198</v>
      </c>
      <c r="G4" s="25">
        <v>750</v>
      </c>
      <c r="H4" s="26">
        <f>G4*G$2</f>
        <v>149.02720790449825</v>
      </c>
      <c r="I4" s="25">
        <v>600</v>
      </c>
      <c r="J4" s="26">
        <f>I4*I$2</f>
        <v>31.658724340683847</v>
      </c>
      <c r="K4" s="25">
        <v>700</v>
      </c>
      <c r="L4" s="26">
        <f>K4*K$2</f>
        <v>22.746462088521387</v>
      </c>
      <c r="M4" s="25">
        <v>800</v>
      </c>
      <c r="N4" s="26">
        <f>M4*M$2</f>
        <v>94.862546723385847</v>
      </c>
      <c r="O4" s="16">
        <f>D4+F4+H4+J4+L4+N4</f>
        <v>815.49247111840373</v>
      </c>
      <c r="Q4" s="15">
        <v>2</v>
      </c>
    </row>
    <row r="5" spans="1:17" x14ac:dyDescent="0.3">
      <c r="A5" s="15">
        <v>2</v>
      </c>
      <c r="B5" s="15" t="s">
        <v>42</v>
      </c>
      <c r="C5" s="25">
        <v>850</v>
      </c>
      <c r="D5" s="26">
        <f>C5*C$2</f>
        <v>420.64782847479313</v>
      </c>
      <c r="E5" s="25">
        <v>650</v>
      </c>
      <c r="F5" s="26">
        <f t="shared" ref="F5:F14" si="0">E5*E$2</f>
        <v>66.676732270793536</v>
      </c>
      <c r="G5" s="25">
        <v>800</v>
      </c>
      <c r="H5" s="26">
        <f t="shared" ref="H5:H14" si="1">G5*G$2</f>
        <v>158.96235509813147</v>
      </c>
      <c r="I5" s="25">
        <v>500</v>
      </c>
      <c r="J5" s="26">
        <f t="shared" ref="J5:J13" si="2">I5*I$2</f>
        <v>26.382270283903207</v>
      </c>
      <c r="K5" s="25">
        <v>600</v>
      </c>
      <c r="L5" s="26">
        <f t="shared" ref="L5:L13" si="3">K5*K$2</f>
        <v>19.496967504446904</v>
      </c>
      <c r="M5" s="25">
        <v>900</v>
      </c>
      <c r="N5" s="26">
        <f t="shared" ref="N5:N13" si="4">M5*M$2</f>
        <v>106.72036506380907</v>
      </c>
      <c r="O5" s="16">
        <f t="shared" ref="O5:O8" si="5">D5+F5+H5+J5+L5+N5</f>
        <v>798.88651869587727</v>
      </c>
      <c r="Q5" s="15">
        <v>3</v>
      </c>
    </row>
    <row r="6" spans="1:17" x14ac:dyDescent="0.3">
      <c r="A6" s="15">
        <v>3</v>
      </c>
      <c r="B6" s="15" t="s">
        <v>43</v>
      </c>
      <c r="C6" s="25">
        <v>950</v>
      </c>
      <c r="D6" s="26">
        <f t="shared" ref="D6:D14" si="6">C6*C$2</f>
        <v>470.13580829535704</v>
      </c>
      <c r="E6" s="25">
        <v>900</v>
      </c>
      <c r="F6" s="26">
        <f t="shared" si="0"/>
        <v>92.321629298021833</v>
      </c>
      <c r="G6" s="25">
        <v>950</v>
      </c>
      <c r="H6" s="26">
        <f t="shared" si="1"/>
        <v>188.76779667903111</v>
      </c>
      <c r="I6" s="25">
        <v>700</v>
      </c>
      <c r="J6" s="26">
        <f t="shared" si="2"/>
        <v>36.93517839746449</v>
      </c>
      <c r="K6" s="25">
        <v>800</v>
      </c>
      <c r="L6" s="26">
        <f t="shared" si="3"/>
        <v>25.99595667259587</v>
      </c>
      <c r="M6" s="25">
        <v>700</v>
      </c>
      <c r="N6" s="26">
        <f t="shared" si="4"/>
        <v>83.004728382962611</v>
      </c>
      <c r="O6" s="16">
        <f t="shared" si="5"/>
        <v>897.16109772543302</v>
      </c>
      <c r="Q6" s="15">
        <v>1</v>
      </c>
    </row>
    <row r="7" spans="1:17" x14ac:dyDescent="0.3">
      <c r="A7" s="15">
        <v>4</v>
      </c>
      <c r="B7" s="15" t="s">
        <v>44</v>
      </c>
      <c r="C7" s="25">
        <v>800</v>
      </c>
      <c r="D7" s="26">
        <f t="shared" si="6"/>
        <v>395.9038385645112</v>
      </c>
      <c r="E7" s="25">
        <v>750</v>
      </c>
      <c r="F7" s="26">
        <f t="shared" si="0"/>
        <v>76.934691081684861</v>
      </c>
      <c r="G7" s="25">
        <v>850</v>
      </c>
      <c r="H7" s="26">
        <f t="shared" si="1"/>
        <v>168.89750229176468</v>
      </c>
      <c r="I7" s="25">
        <v>650</v>
      </c>
      <c r="J7" s="26">
        <f t="shared" si="2"/>
        <v>34.296951369074165</v>
      </c>
      <c r="K7" s="25">
        <v>750</v>
      </c>
      <c r="L7" s="26">
        <f t="shared" si="3"/>
        <v>24.371209380558629</v>
      </c>
      <c r="M7" s="25">
        <v>650</v>
      </c>
      <c r="N7" s="26">
        <f t="shared" si="4"/>
        <v>77.075819212751</v>
      </c>
      <c r="O7" s="16">
        <f t="shared" si="5"/>
        <v>777.48001190034449</v>
      </c>
      <c r="Q7" s="15">
        <v>5</v>
      </c>
    </row>
    <row r="8" spans="1:17" x14ac:dyDescent="0.3">
      <c r="A8" s="15">
        <v>5</v>
      </c>
      <c r="B8" s="15" t="s">
        <v>45</v>
      </c>
      <c r="C8" s="25">
        <v>750</v>
      </c>
      <c r="D8" s="26">
        <f t="shared" si="6"/>
        <v>371.15984865422922</v>
      </c>
      <c r="E8" s="25">
        <v>800</v>
      </c>
      <c r="F8" s="26">
        <f t="shared" si="0"/>
        <v>82.063670487130508</v>
      </c>
      <c r="G8" s="25">
        <v>900</v>
      </c>
      <c r="H8" s="26">
        <f t="shared" si="1"/>
        <v>178.83264948539789</v>
      </c>
      <c r="I8" s="25">
        <v>600</v>
      </c>
      <c r="J8" s="26">
        <f t="shared" si="2"/>
        <v>31.658724340683847</v>
      </c>
      <c r="K8" s="25">
        <v>850</v>
      </c>
      <c r="L8" s="26">
        <f t="shared" si="3"/>
        <v>27.620703964633112</v>
      </c>
      <c r="M8" s="25">
        <v>750</v>
      </c>
      <c r="N8" s="26">
        <f t="shared" si="4"/>
        <v>88.933637553174222</v>
      </c>
      <c r="O8" s="16">
        <f t="shared" si="5"/>
        <v>780.26923448524883</v>
      </c>
      <c r="Q8" s="15">
        <v>4</v>
      </c>
    </row>
    <row r="9" spans="1:17" x14ac:dyDescent="0.3">
      <c r="A9" s="15">
        <v>6</v>
      </c>
      <c r="B9" s="15"/>
      <c r="C9" s="25"/>
      <c r="D9" s="26">
        <f t="shared" si="6"/>
        <v>0</v>
      </c>
      <c r="E9" s="25"/>
      <c r="F9" s="26">
        <f t="shared" si="0"/>
        <v>0</v>
      </c>
      <c r="G9" s="25"/>
      <c r="H9" s="26">
        <f t="shared" si="1"/>
        <v>0</v>
      </c>
      <c r="I9" s="25"/>
      <c r="J9" s="26">
        <f t="shared" si="2"/>
        <v>0</v>
      </c>
      <c r="K9" s="25"/>
      <c r="L9" s="26">
        <f t="shared" si="3"/>
        <v>0</v>
      </c>
      <c r="M9" s="25"/>
      <c r="N9" s="26">
        <f t="shared" si="4"/>
        <v>0</v>
      </c>
      <c r="O9" s="16">
        <f t="shared" ref="O5:O13" si="7">D9+F9+H9+J9</f>
        <v>0</v>
      </c>
      <c r="Q9" s="15"/>
    </row>
    <row r="10" spans="1:17" x14ac:dyDescent="0.3">
      <c r="A10" s="15">
        <v>7</v>
      </c>
      <c r="B10" s="15"/>
      <c r="C10" s="25"/>
      <c r="D10" s="26">
        <f t="shared" si="6"/>
        <v>0</v>
      </c>
      <c r="E10" s="25"/>
      <c r="F10" s="26">
        <f t="shared" si="0"/>
        <v>0</v>
      </c>
      <c r="G10" s="25"/>
      <c r="H10" s="26">
        <f t="shared" si="1"/>
        <v>0</v>
      </c>
      <c r="I10" s="25"/>
      <c r="J10" s="26">
        <f t="shared" si="2"/>
        <v>0</v>
      </c>
      <c r="K10" s="25"/>
      <c r="L10" s="26">
        <f t="shared" si="3"/>
        <v>0</v>
      </c>
      <c r="M10" s="25"/>
      <c r="N10" s="26">
        <f t="shared" si="4"/>
        <v>0</v>
      </c>
      <c r="O10" s="16">
        <f t="shared" si="7"/>
        <v>0</v>
      </c>
      <c r="Q10" s="15"/>
    </row>
    <row r="11" spans="1:17" x14ac:dyDescent="0.3">
      <c r="A11" s="15">
        <v>8</v>
      </c>
      <c r="B11" s="15"/>
      <c r="C11" s="25"/>
      <c r="D11" s="26">
        <f t="shared" si="6"/>
        <v>0</v>
      </c>
      <c r="E11" s="25"/>
      <c r="F11" s="26">
        <f t="shared" si="0"/>
        <v>0</v>
      </c>
      <c r="G11" s="25"/>
      <c r="H11" s="26">
        <f t="shared" si="1"/>
        <v>0</v>
      </c>
      <c r="I11" s="25"/>
      <c r="J11" s="26">
        <f t="shared" si="2"/>
        <v>0</v>
      </c>
      <c r="K11" s="25"/>
      <c r="L11" s="26">
        <f t="shared" si="3"/>
        <v>0</v>
      </c>
      <c r="M11" s="25"/>
      <c r="N11" s="26">
        <f t="shared" si="4"/>
        <v>0</v>
      </c>
      <c r="O11" s="16">
        <f t="shared" si="7"/>
        <v>0</v>
      </c>
      <c r="Q11" s="15"/>
    </row>
    <row r="12" spans="1:17" x14ac:dyDescent="0.3">
      <c r="A12" s="15">
        <v>9</v>
      </c>
      <c r="B12" s="15"/>
      <c r="C12" s="25"/>
      <c r="D12" s="26">
        <f t="shared" si="6"/>
        <v>0</v>
      </c>
      <c r="E12" s="25"/>
      <c r="F12" s="26">
        <f t="shared" si="0"/>
        <v>0</v>
      </c>
      <c r="G12" s="25"/>
      <c r="H12" s="26">
        <f t="shared" si="1"/>
        <v>0</v>
      </c>
      <c r="I12" s="25"/>
      <c r="J12" s="26">
        <f t="shared" si="2"/>
        <v>0</v>
      </c>
      <c r="K12" s="25"/>
      <c r="L12" s="26">
        <f t="shared" si="3"/>
        <v>0</v>
      </c>
      <c r="M12" s="25"/>
      <c r="N12" s="26">
        <f t="shared" si="4"/>
        <v>0</v>
      </c>
      <c r="O12" s="16">
        <f t="shared" si="7"/>
        <v>0</v>
      </c>
      <c r="Q12" s="15"/>
    </row>
    <row r="13" spans="1:17" hidden="1" x14ac:dyDescent="0.3">
      <c r="A13" s="15"/>
      <c r="B13" s="15"/>
      <c r="C13" s="25">
        <f>C12*$C$2</f>
        <v>0</v>
      </c>
      <c r="D13" s="26">
        <f t="shared" si="6"/>
        <v>0</v>
      </c>
      <c r="E13" s="25">
        <f>E12*$C$2</f>
        <v>0</v>
      </c>
      <c r="F13" s="26">
        <f t="shared" si="0"/>
        <v>0</v>
      </c>
      <c r="G13" s="25">
        <f>G12*$C$2</f>
        <v>0</v>
      </c>
      <c r="H13" s="26">
        <f t="shared" si="1"/>
        <v>0</v>
      </c>
      <c r="I13" s="25">
        <f>I12*$C$2</f>
        <v>0</v>
      </c>
      <c r="J13" s="26">
        <f t="shared" si="2"/>
        <v>0</v>
      </c>
      <c r="K13" s="25">
        <f>K12*$C$2</f>
        <v>0</v>
      </c>
      <c r="L13" s="26">
        <f t="shared" si="3"/>
        <v>0</v>
      </c>
      <c r="M13" s="25">
        <f>M12*$C$2</f>
        <v>0</v>
      </c>
      <c r="N13" s="26">
        <f t="shared" si="4"/>
        <v>0</v>
      </c>
      <c r="O13" s="16">
        <f t="shared" si="7"/>
        <v>0</v>
      </c>
      <c r="Q13" s="15"/>
    </row>
    <row r="14" spans="1:17" hidden="1" x14ac:dyDescent="0.3">
      <c r="C14" s="13" t="e">
        <f>#REF!*$C$2</f>
        <v>#REF!</v>
      </c>
      <c r="D14" s="26" t="e">
        <f t="shared" si="6"/>
        <v>#REF!</v>
      </c>
      <c r="E14" s="13" t="e">
        <f>#REF!*$C$2</f>
        <v>#REF!</v>
      </c>
      <c r="F14" s="26" t="e">
        <f t="shared" si="0"/>
        <v>#REF!</v>
      </c>
      <c r="G14" s="13" t="e">
        <f>#REF!*$C$2</f>
        <v>#REF!</v>
      </c>
      <c r="H14" s="26" t="e">
        <f t="shared" si="1"/>
        <v>#REF!</v>
      </c>
      <c r="I14" s="13" t="e">
        <f>#REF!*$C$2</f>
        <v>#REF!</v>
      </c>
      <c r="J14" s="13"/>
      <c r="K14" s="13" t="e">
        <f>#REF!*$C$2</f>
        <v>#REF!</v>
      </c>
      <c r="L14" s="13"/>
      <c r="M14" s="13" t="e">
        <f>#REF!*$C$2</f>
        <v>#REF!</v>
      </c>
      <c r="N14" s="13"/>
      <c r="O14" s="14"/>
    </row>
    <row r="17" spans="1:3" x14ac:dyDescent="0.3">
      <c r="A17" s="15" t="s">
        <v>28</v>
      </c>
      <c r="B17" s="15" t="s">
        <v>25</v>
      </c>
      <c r="C17" s="24" t="s">
        <v>29</v>
      </c>
    </row>
    <row r="18" spans="1:3" x14ac:dyDescent="0.3">
      <c r="A18" s="15">
        <v>1</v>
      </c>
      <c r="B18" s="31" t="s">
        <v>43</v>
      </c>
      <c r="C18" s="17" t="s">
        <v>46</v>
      </c>
    </row>
    <row r="19" spans="1:3" x14ac:dyDescent="0.3">
      <c r="A19" s="15">
        <v>2</v>
      </c>
      <c r="B19" s="31" t="s">
        <v>41</v>
      </c>
      <c r="C19" s="17" t="s">
        <v>48</v>
      </c>
    </row>
    <row r="20" spans="1:3" x14ac:dyDescent="0.3">
      <c r="A20" s="15">
        <v>3</v>
      </c>
      <c r="B20" s="31" t="s">
        <v>42</v>
      </c>
      <c r="C20" s="17" t="s">
        <v>47</v>
      </c>
    </row>
    <row r="21" spans="1:3" x14ac:dyDescent="0.3">
      <c r="A21" s="15">
        <v>4</v>
      </c>
      <c r="B21" s="15" t="s">
        <v>45</v>
      </c>
      <c r="C21" s="27" t="s">
        <v>49</v>
      </c>
    </row>
    <row r="22" spans="1:3" x14ac:dyDescent="0.3">
      <c r="A22" s="15">
        <v>5</v>
      </c>
      <c r="B22" s="42" t="s">
        <v>44</v>
      </c>
      <c r="C22" s="17" t="s">
        <v>50</v>
      </c>
    </row>
    <row r="23" spans="1:3" x14ac:dyDescent="0.3">
      <c r="A23" s="15">
        <v>6</v>
      </c>
      <c r="C23" s="17"/>
    </row>
    <row r="24" spans="1:3" x14ac:dyDescent="0.3">
      <c r="A24" s="15">
        <v>7</v>
      </c>
      <c r="B24" s="15"/>
      <c r="C24" s="17"/>
    </row>
    <row r="25" spans="1:3" x14ac:dyDescent="0.3">
      <c r="A25" s="15">
        <v>8</v>
      </c>
      <c r="B25" s="15"/>
      <c r="C25" s="17"/>
    </row>
    <row r="26" spans="1:3" x14ac:dyDescent="0.3">
      <c r="A26" s="15">
        <v>9</v>
      </c>
      <c r="B26" s="15"/>
      <c r="C26" s="17"/>
    </row>
  </sheetData>
  <sortState xmlns:xlrd2="http://schemas.microsoft.com/office/spreadsheetml/2017/richdata2" ref="A18:C26">
    <sortCondition ref="A18:A26"/>
  </sortState>
  <mergeCells count="13">
    <mergeCell ref="A1:F1"/>
    <mergeCell ref="K2:L2"/>
    <mergeCell ref="K3:L3"/>
    <mergeCell ref="M2:N2"/>
    <mergeCell ref="M3:N3"/>
    <mergeCell ref="C3:D3"/>
    <mergeCell ref="E3:F3"/>
    <mergeCell ref="G3:H3"/>
    <mergeCell ref="I3:J3"/>
    <mergeCell ref="C2:D2"/>
    <mergeCell ref="E2:F2"/>
    <mergeCell ref="G2:H2"/>
    <mergeCell ref="I2:J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Critérios </vt:lpstr>
      <vt:lpstr>Priorização dos Projetos</vt:lpstr>
    </vt:vector>
  </TitlesOfParts>
  <Company>Hospital Alemão Oswaldo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Cyril Jean Claude Zakhia</cp:lastModifiedBy>
  <cp:lastPrinted>2014-03-08T01:06:50Z</cp:lastPrinted>
  <dcterms:created xsi:type="dcterms:W3CDTF">2013-10-15T11:34:25Z</dcterms:created>
  <dcterms:modified xsi:type="dcterms:W3CDTF">2024-10-28T00:15:04Z</dcterms:modified>
</cp:coreProperties>
</file>