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ao365-my.sharepoint.com/personal/a1825952_adelaide_edu_au/Documents/literature review on secure programming paper/"/>
    </mc:Choice>
  </mc:AlternateContent>
  <xr:revisionPtr revIDLastSave="534" documentId="8_{F564BF6A-A574-4629-9A09-37F9169109BC}" xr6:coauthVersionLast="47" xr6:coauthVersionMax="47" xr10:uidLastSave="{80E158DA-2CB5-472E-921B-7B65A2DD6BA3}"/>
  <bookViews>
    <workbookView xWindow="-120" yWindow="-120" windowWidth="29040" windowHeight="15720" tabRatio="607" xr2:uid="{7E2C8EBA-5825-43EE-94C9-BA18B9712E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K43" i="1"/>
  <c r="I43" i="1"/>
  <c r="J43" i="1"/>
  <c r="H43" i="1"/>
  <c r="G43" i="1"/>
  <c r="F43" i="1"/>
  <c r="E43" i="1"/>
  <c r="D43" i="1"/>
  <c r="K44" i="1"/>
  <c r="J44" i="1"/>
  <c r="I44" i="1"/>
  <c r="H44" i="1"/>
  <c r="G44" i="1"/>
  <c r="F44" i="1"/>
  <c r="E44" i="1"/>
  <c r="D44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5" i="1" s="1"/>
  <c r="F73" i="1"/>
  <c r="F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5" i="1" s="1"/>
  <c r="E73" i="1"/>
  <c r="E57" i="1"/>
  <c r="D57" i="1"/>
  <c r="D64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55" i="1" s="1"/>
  <c r="D73" i="1"/>
  <c r="C57" i="1"/>
  <c r="C5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K42" i="1"/>
  <c r="J42" i="1"/>
  <c r="I42" i="1"/>
  <c r="H42" i="1"/>
  <c r="G42" i="1"/>
  <c r="F42" i="1"/>
  <c r="D42" i="1"/>
</calcChain>
</file>

<file path=xl/sharedStrings.xml><?xml version="1.0" encoding="utf-8"?>
<sst xmlns="http://schemas.openxmlformats.org/spreadsheetml/2006/main" count="129" uniqueCount="124">
  <si>
    <t>Digital Forensics</t>
    <phoneticPr fontId="1" type="noConversion"/>
  </si>
  <si>
    <t>Data Integrity and Authentication</t>
    <phoneticPr fontId="1" type="noConversion"/>
  </si>
  <si>
    <t>Access Control</t>
    <phoneticPr fontId="1" type="noConversion"/>
  </si>
  <si>
    <t>Secure Communication Protocols</t>
    <phoneticPr fontId="1" type="noConversion"/>
  </si>
  <si>
    <t>Cryptanalysis</t>
    <phoneticPr fontId="1" type="noConversion"/>
  </si>
  <si>
    <t>Data Privacy</t>
    <phoneticPr fontId="1" type="noConversion"/>
  </si>
  <si>
    <t>Information Storage Security</t>
    <phoneticPr fontId="1" type="noConversion"/>
  </si>
  <si>
    <t>Data Security</t>
    <phoneticPr fontId="1" type="noConversion"/>
  </si>
  <si>
    <t>Fundamental Principles</t>
    <phoneticPr fontId="1" type="noConversion"/>
  </si>
  <si>
    <t>Design</t>
    <phoneticPr fontId="1" type="noConversion"/>
  </si>
  <si>
    <t>Implementation</t>
    <phoneticPr fontId="1" type="noConversion"/>
  </si>
  <si>
    <t>Deployment and Maintenance</t>
    <phoneticPr fontId="1" type="noConversion"/>
  </si>
  <si>
    <t>Documentation</t>
    <phoneticPr fontId="1" type="noConversion"/>
  </si>
  <si>
    <t>Ethics</t>
    <phoneticPr fontId="1" type="noConversion"/>
  </si>
  <si>
    <t>Component Design</t>
    <phoneticPr fontId="1" type="noConversion"/>
  </si>
  <si>
    <t>Component Procurement</t>
    <phoneticPr fontId="1" type="noConversion"/>
  </si>
  <si>
    <t>Component Testing</t>
    <phoneticPr fontId="1" type="noConversion"/>
  </si>
  <si>
    <t>Component Reverse Engieering</t>
    <phoneticPr fontId="1" type="noConversion"/>
  </si>
  <si>
    <t>Component Security</t>
    <phoneticPr fontId="1" type="noConversion"/>
  </si>
  <si>
    <t>Connection Security</t>
    <phoneticPr fontId="1" type="noConversion"/>
  </si>
  <si>
    <t>Physical Media</t>
    <phoneticPr fontId="1" type="noConversion"/>
  </si>
  <si>
    <t>Hardware and Physical Component Interfaces and Connectors</t>
    <phoneticPr fontId="1" type="noConversion"/>
  </si>
  <si>
    <t>Distributed Systems Architecture</t>
    <phoneticPr fontId="1" type="noConversion"/>
  </si>
  <si>
    <t>Network Architecture</t>
    <phoneticPr fontId="1" type="noConversion"/>
  </si>
  <si>
    <t>Network Implementations</t>
    <phoneticPr fontId="1" type="noConversion"/>
  </si>
  <si>
    <t>Network Services</t>
    <phoneticPr fontId="1" type="noConversion"/>
  </si>
  <si>
    <t>Network Defense</t>
    <phoneticPr fontId="1" type="noConversion"/>
  </si>
  <si>
    <t>System Thinking</t>
    <phoneticPr fontId="1" type="noConversion"/>
  </si>
  <si>
    <t>System Management</t>
    <phoneticPr fontId="1" type="noConversion"/>
  </si>
  <si>
    <t>System Access and Control</t>
    <phoneticPr fontId="1" type="noConversion"/>
  </si>
  <si>
    <t>System Testing</t>
    <phoneticPr fontId="1" type="noConversion"/>
  </si>
  <si>
    <t>Common System Architectures</t>
    <phoneticPr fontId="1" type="noConversion"/>
  </si>
  <si>
    <t>System Security</t>
    <phoneticPr fontId="1" type="noConversion"/>
  </si>
  <si>
    <t>Social Engineering</t>
  </si>
  <si>
    <t>Identity Management</t>
    <phoneticPr fontId="1" type="noConversion"/>
  </si>
  <si>
    <t>Personal Compliance with Cybersecurity Rules/Policy/Ethical Norms</t>
  </si>
  <si>
    <t>Awareness and Understanding</t>
    <phoneticPr fontId="1" type="noConversion"/>
  </si>
  <si>
    <t>Personal Data Privacy and Security</t>
    <phoneticPr fontId="1" type="noConversion"/>
  </si>
  <si>
    <t>Usable Security and Privacy</t>
    <phoneticPr fontId="1" type="noConversion"/>
  </si>
  <si>
    <t>Human Security</t>
    <phoneticPr fontId="1" type="noConversion"/>
  </si>
  <si>
    <t>Risk Management</t>
    <phoneticPr fontId="1" type="noConversion"/>
  </si>
  <si>
    <t>Security Govemance &amp; Policy</t>
    <phoneticPr fontId="1" type="noConversion"/>
  </si>
  <si>
    <t>Analytical Tools</t>
    <phoneticPr fontId="1" type="noConversion"/>
  </si>
  <si>
    <t>Systems Administration</t>
    <phoneticPr fontId="1" type="noConversion"/>
  </si>
  <si>
    <t>Cybersecurity Planning</t>
    <phoneticPr fontId="1" type="noConversion"/>
  </si>
  <si>
    <t>Business Continuity, Disaster Recovery, and Incident Management</t>
    <phoneticPr fontId="1" type="noConversion"/>
  </si>
  <si>
    <t>Security Program Management</t>
    <phoneticPr fontId="1" type="noConversion"/>
  </si>
  <si>
    <t>Personnel Security</t>
    <phoneticPr fontId="1" type="noConversion"/>
  </si>
  <si>
    <t>Organizational Security</t>
    <phoneticPr fontId="1" type="noConversion"/>
  </si>
  <si>
    <t>Cybercrime</t>
    <phoneticPr fontId="1" type="noConversion"/>
  </si>
  <si>
    <t>Cyber Law</t>
    <phoneticPr fontId="1" type="noConversion"/>
  </si>
  <si>
    <t>Cyber Ethics</t>
    <phoneticPr fontId="1" type="noConversion"/>
  </si>
  <si>
    <t>Cyber Policy</t>
    <phoneticPr fontId="1" type="noConversion"/>
  </si>
  <si>
    <t>Privacy</t>
    <phoneticPr fontId="1" type="noConversion"/>
  </si>
  <si>
    <t>Societal Security</t>
    <phoneticPr fontId="1" type="noConversion"/>
  </si>
  <si>
    <t>tools</t>
    <phoneticPr fontId="1" type="noConversion"/>
  </si>
  <si>
    <t>Clinic</t>
    <phoneticPr fontId="1" type="noConversion"/>
  </si>
  <si>
    <t>Games</t>
    <phoneticPr fontId="1" type="noConversion"/>
  </si>
  <si>
    <t>Embedding Secure Coding Instruction into the IDE: A Field Study in an Advanced CS Course</t>
  </si>
  <si>
    <t>A framework for teaching secure coding practices to STEM students with mobile devices</t>
  </si>
  <si>
    <t>A System for Visualizing the Process Address Space in the Context of Teaching Secure Coding in C</t>
  </si>
  <si>
    <t xml:space="preserve">A Feasibility Study of Using Code Clone Detection for Secure Programming Education </t>
  </si>
  <si>
    <t>Developers’ Privacy Education: A game framework to stimulate secure coding behaviour</t>
  </si>
  <si>
    <t>Can gamification help to teach Cybersecurity?</t>
  </si>
  <si>
    <t>Tool support for secure programming by security testing</t>
  </si>
  <si>
    <t>Reflections on Training Next-Gen Industry Workforce on Secure Software Development</t>
  </si>
  <si>
    <t xml:space="preserve">Evaluating Two Methods for Integrating Secure Programming Education </t>
    <phoneticPr fontId="1" type="noConversion"/>
  </si>
  <si>
    <t>Towards Finding the Missing Pieces to Teach Secure Programming Skills to Students</t>
    <phoneticPr fontId="1" type="noConversion"/>
  </si>
  <si>
    <t>Gamifying software security education and training via secure coding duels in code hunt</t>
    <phoneticPr fontId="1" type="noConversion"/>
  </si>
  <si>
    <t>Evaluating Two Methods for Integrating Secure Programming Education</t>
    <phoneticPr fontId="1" type="noConversion"/>
  </si>
  <si>
    <t xml:space="preserve">Teaching Secure Coding Practices to STEM Students </t>
    <phoneticPr fontId="1" type="noConversion"/>
  </si>
  <si>
    <t xml:space="preserve">Interactive support for secure programming education </t>
    <phoneticPr fontId="1" type="noConversion"/>
  </si>
  <si>
    <t xml:space="preserve">Aligning a Serious Game, Secure Programming and CyBOK-Linked Learning Outcomes </t>
  </si>
  <si>
    <t>Measuring Self-efficacy in Secure Programming</t>
  </si>
  <si>
    <t>A Clinic for "Secure" Programming</t>
  </si>
  <si>
    <t>Uni Adelaide: COMP SCI 3307 - Secure Programming</t>
  </si>
  <si>
    <t>University courses</t>
    <phoneticPr fontId="1" type="noConversion"/>
  </si>
  <si>
    <t>Sydney University of Technology: 41184 Secure Programming and Penetration Testing</t>
  </si>
  <si>
    <t>University of Western Australia: Secure Coding [CITS3007]</t>
  </si>
  <si>
    <t>La Trobe University: Secure Programming: Requirement Analysis and Design</t>
  </si>
  <si>
    <t>AUS</t>
    <phoneticPr fontId="1" type="noConversion"/>
  </si>
  <si>
    <t>USA</t>
    <phoneticPr fontId="1" type="noConversion"/>
  </si>
  <si>
    <t>La Trobe University: Secure Programming: Implementation and Testing</t>
  </si>
  <si>
    <t>Saint Louis University: Cyber Secure Coding with C++</t>
  </si>
  <si>
    <t>University of Memphis: Secure Coding and Testing</t>
  </si>
  <si>
    <t>Analysis and Testing</t>
    <phoneticPr fontId="1" type="noConversion"/>
  </si>
  <si>
    <t>Carnegie Mellon University: Secure Coding</t>
  </si>
  <si>
    <t>Data &amp; Software</t>
    <phoneticPr fontId="1" type="noConversion"/>
  </si>
  <si>
    <t>Data &amp; Human</t>
    <phoneticPr fontId="1" type="noConversion"/>
  </si>
  <si>
    <t>Software &amp; Human</t>
    <phoneticPr fontId="1" type="noConversion"/>
  </si>
  <si>
    <t>Data &amp; Software &amp; Human</t>
    <phoneticPr fontId="1" type="noConversion"/>
  </si>
  <si>
    <t>No. of papers:</t>
    <phoneticPr fontId="1" type="noConversion"/>
  </si>
  <si>
    <t>Uni outlines:</t>
    <phoneticPr fontId="1" type="noConversion"/>
  </si>
  <si>
    <t>Cryptography</t>
    <phoneticPr fontId="1" type="noConversion"/>
  </si>
  <si>
    <t>Software Security</t>
    <phoneticPr fontId="1" type="noConversion"/>
  </si>
  <si>
    <t>URL:</t>
    <phoneticPr fontId="1" type="noConversion"/>
  </si>
  <si>
    <t>https://dl.acm.org/doi/10.1145/2445196.2445396</t>
  </si>
  <si>
    <t>https://dl.acm.org/doi/10.1145/3159450.3159511</t>
  </si>
  <si>
    <t>https://dl.acm.org/doi/10.1145/3545945.3569730</t>
  </si>
  <si>
    <t>https://dl.acm.org/doi/10.1145/2746194.2746220</t>
  </si>
  <si>
    <t>https://dl.acm.org/doi/10.1145/2676723.2677280</t>
  </si>
  <si>
    <t>https://dl.acm.org/doi/10.1145/2528908.2528911</t>
  </si>
  <si>
    <t>https://dl.acm.org/doi/10.1145/2638404.2675735</t>
  </si>
  <si>
    <t>https://dl.acm.org/doi/pdf/10.1145/3328778.3366894</t>
  </si>
  <si>
    <t>https://ieeexplore.ieee.org/stamp/stamp.jsp?tp=&amp;arnumber=9842461</t>
  </si>
  <si>
    <t>https://ieeexplore.ieee.org/document/10189484</t>
  </si>
  <si>
    <t>https://ieeexplore.ieee.org/stamp/stamp.jsp?tp=&amp;arnumber=10031716</t>
  </si>
  <si>
    <t>https://ieeexplore.ieee.org/stamp/stamp.jsp?tp=&amp;arnumber=7107462</t>
  </si>
  <si>
    <t xml:space="preserve"> https://dl.acm.org/doi/abs/10.1145/3593663.3593665</t>
  </si>
  <si>
    <t>https://ieeexplore.ieee.org/document/9799302</t>
  </si>
  <si>
    <t>https://link.springer.com/chapter/10.1007/978-3-031-08172-9_2</t>
  </si>
  <si>
    <t>https://link.springer.com/chapter/10.1007/978-3-030-80865-5_6</t>
  </si>
  <si>
    <t xml:space="preserve"> https://ieeexplore.ieee.org/document/5439528?signout=success</t>
  </si>
  <si>
    <t xml:space="preserve">Bismarck State College: Secure Programming </t>
    <phoneticPr fontId="1" type="noConversion"/>
  </si>
  <si>
    <t>SecTutor: An Intelligent Tutoring System for Secure Programming</t>
    <phoneticPr fontId="1" type="noConversion"/>
  </si>
  <si>
    <t>https://www.adelaide.edu.au/course-outlines/108955/1/sem-2/</t>
  </si>
  <si>
    <t>https://handbook.uts.edu.au/subjects/41184.html</t>
  </si>
  <si>
    <t>https://handbooks.uwa.edu.au/unitdetails?code=CITS3007</t>
  </si>
  <si>
    <t>https://shortcourses.latrobe.edu.au/secure-programming-requirement-analysis-and-design</t>
  </si>
  <si>
    <t>https://shortcourses.latrobe.edu.au/secure-programming-implementation-and-testing</t>
  </si>
  <si>
    <t>https://bismarckstate.edu/academics/programs/Secure%20Programming/</t>
  </si>
  <si>
    <t>https://workforcecenter.slu.edu/search/publicCourseSearchDetails.do?method=load&amp;courseId=1505677</t>
  </si>
  <si>
    <t>https://www.memphis.edu/cs/courses/syllabi/4432.pdf</t>
  </si>
  <si>
    <t>https://www.cylab.cmu.edu/education/course-list/secure-coding.html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</si>
</sst>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4" fillId="0" borderId="0" xfId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2" fillId="10" borderId="0" xfId="0" applyFont="1" applyFill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66FF"/>
      <color rgb="FF0099FF"/>
      <color rgb="FF0066CC"/>
      <color rgb="FF33CCCC"/>
      <color rgb="FF00CC99"/>
      <color rgb="FF66FF66"/>
      <color rgb="FFFFFF99"/>
      <color rgb="FFFFFF00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10.1145/2638404.2675735" TargetMode="External"/><Relationship Id="rId13" Type="http://schemas.openxmlformats.org/officeDocument/2006/relationships/hyperlink" Target="https://ieeexplore.ieee.org/stamp/stamp.jsp?tp=&amp;arnumber=7107462" TargetMode="External"/><Relationship Id="rId18" Type="http://schemas.openxmlformats.org/officeDocument/2006/relationships/hyperlink" Target="https://ieeexplore.ieee.org/document/5439528?signout=success" TargetMode="External"/><Relationship Id="rId26" Type="http://schemas.openxmlformats.org/officeDocument/2006/relationships/hyperlink" Target="https://www.memphis.edu/cs/courses/syllabi/4432.pdf" TargetMode="External"/><Relationship Id="rId3" Type="http://schemas.openxmlformats.org/officeDocument/2006/relationships/hyperlink" Target="https://dl.acm.org/doi/10.1145/3159450.3159511" TargetMode="External"/><Relationship Id="rId21" Type="http://schemas.openxmlformats.org/officeDocument/2006/relationships/hyperlink" Target="https://handbooks.uwa.edu.au/unitdetails?code=CITS3007" TargetMode="External"/><Relationship Id="rId7" Type="http://schemas.openxmlformats.org/officeDocument/2006/relationships/hyperlink" Target="https://dl.acm.org/doi/10.1145/2528908.2528911" TargetMode="External"/><Relationship Id="rId12" Type="http://schemas.openxmlformats.org/officeDocument/2006/relationships/hyperlink" Target="https://ieeexplore.ieee.org/stamp/stamp.jsp?tp=&amp;arnumber=10031716" TargetMode="External"/><Relationship Id="rId17" Type="http://schemas.openxmlformats.org/officeDocument/2006/relationships/hyperlink" Target="https://link.springer.com/chapter/10.1007/978-3-030-80865-5_6" TargetMode="External"/><Relationship Id="rId25" Type="http://schemas.openxmlformats.org/officeDocument/2006/relationships/hyperlink" Target="https://workforcecenter.slu.edu/search/publicCourseSearchDetails.do?method=load&amp;courseId=1505677" TargetMode="External"/><Relationship Id="rId2" Type="http://schemas.openxmlformats.org/officeDocument/2006/relationships/hyperlink" Target="https://dl.acm.org/doi/10.1145/3159450.3159511" TargetMode="External"/><Relationship Id="rId16" Type="http://schemas.openxmlformats.org/officeDocument/2006/relationships/hyperlink" Target="https://link.springer.com/chapter/10.1007/978-3-031-08172-9_2" TargetMode="External"/><Relationship Id="rId20" Type="http://schemas.openxmlformats.org/officeDocument/2006/relationships/hyperlink" Target="https://handbook.uts.edu.au/subjects/41184.html" TargetMode="External"/><Relationship Id="rId1" Type="http://schemas.openxmlformats.org/officeDocument/2006/relationships/hyperlink" Target="https://dl.acm.org/doi/10.1145/2445196.2445396" TargetMode="External"/><Relationship Id="rId6" Type="http://schemas.openxmlformats.org/officeDocument/2006/relationships/hyperlink" Target="https://dl.acm.org/doi/10.1145/2676723.2677280" TargetMode="External"/><Relationship Id="rId11" Type="http://schemas.openxmlformats.org/officeDocument/2006/relationships/hyperlink" Target="https://ieeexplore.ieee.org/document/10189484" TargetMode="External"/><Relationship Id="rId24" Type="http://schemas.openxmlformats.org/officeDocument/2006/relationships/hyperlink" Target="https://bismarckstate.edu/academics/programs/Secure%20Programming/" TargetMode="External"/><Relationship Id="rId5" Type="http://schemas.openxmlformats.org/officeDocument/2006/relationships/hyperlink" Target="https://dl.acm.org/doi/10.1145/2746194.2746220" TargetMode="External"/><Relationship Id="rId15" Type="http://schemas.openxmlformats.org/officeDocument/2006/relationships/hyperlink" Target="https://ieeexplore.ieee.org/document/9799302" TargetMode="External"/><Relationship Id="rId23" Type="http://schemas.openxmlformats.org/officeDocument/2006/relationships/hyperlink" Target="https://shortcourses.latrobe.edu.au/secure-programming-implementation-and-testin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ieeexplore.ieee.org/stamp/stamp.jsp?tp=&amp;arnumber=9842461" TargetMode="External"/><Relationship Id="rId19" Type="http://schemas.openxmlformats.org/officeDocument/2006/relationships/hyperlink" Target="https://www.adelaide.edu.au/course-outlines/108955/1/sem-2/" TargetMode="External"/><Relationship Id="rId4" Type="http://schemas.openxmlformats.org/officeDocument/2006/relationships/hyperlink" Target="https://dl.acm.org/doi/10.1145/3545945.3569730" TargetMode="External"/><Relationship Id="rId9" Type="http://schemas.openxmlformats.org/officeDocument/2006/relationships/hyperlink" Target="https://dl.acm.org/doi/pdf/10.1145/3328778.3366894" TargetMode="External"/><Relationship Id="rId14" Type="http://schemas.openxmlformats.org/officeDocument/2006/relationships/hyperlink" Target="https://dl.acm.org/doi/abs/10.1145/3593663.3593665" TargetMode="External"/><Relationship Id="rId22" Type="http://schemas.openxmlformats.org/officeDocument/2006/relationships/hyperlink" Target="https://shortcourses.latrobe.edu.au/secure-programming-requirement-analysis-and-design" TargetMode="External"/><Relationship Id="rId27" Type="http://schemas.openxmlformats.org/officeDocument/2006/relationships/hyperlink" Target="https://www.cylab.cmu.edu/education/course-list/secure-cod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F101-3E75-4066-9BE2-74BABCCE9E24}">
  <dimension ref="A1:BA73"/>
  <sheetViews>
    <sheetView tabSelected="1" zoomScale="70" zoomScaleNormal="70" workbookViewId="0">
      <selection activeCell="E42" sqref="E42"/>
    </sheetView>
  </sheetViews>
  <sheetFormatPr defaultColWidth="9.140625" defaultRowHeight="15.75" x14ac:dyDescent="0.25"/>
  <cols>
    <col min="1" max="1" width="94.28515625" style="1" bestFit="1" customWidth="1"/>
    <col min="2" max="2" width="102.28515625" style="1" bestFit="1" customWidth="1"/>
    <col min="3" max="3" width="19.28515625" style="1" bestFit="1" customWidth="1"/>
    <col min="4" max="4" width="20.5703125" style="1" bestFit="1" customWidth="1"/>
    <col min="5" max="5" width="39.5703125" style="1" bestFit="1" customWidth="1"/>
    <col min="6" max="6" width="30.28515625" style="1" bestFit="1" customWidth="1"/>
    <col min="7" max="7" width="39.85546875" style="1" bestFit="1" customWidth="1"/>
    <col min="8" max="8" width="19.42578125" style="1" bestFit="1" customWidth="1"/>
    <col min="9" max="9" width="27.7109375" style="1" bestFit="1" customWidth="1"/>
    <col min="10" max="10" width="33.85546875" style="1" bestFit="1" customWidth="1"/>
    <col min="11" max="11" width="24.85546875" style="1" bestFit="1" customWidth="1"/>
    <col min="12" max="12" width="8.140625" style="1" bestFit="1" customWidth="1"/>
    <col min="13" max="13" width="17" style="1" bestFit="1" customWidth="1"/>
    <col min="14" max="14" width="20.85546875" style="1" bestFit="1" customWidth="1"/>
    <col min="15" max="15" width="32" style="1" bestFit="1" customWidth="1"/>
    <col min="16" max="16" width="16.5703125" style="1" bestFit="1" customWidth="1"/>
    <col min="17" max="17" width="7.28515625" style="1" bestFit="1" customWidth="1"/>
    <col min="18" max="18" width="20.42578125" style="1" bestFit="1" customWidth="1"/>
    <col min="19" max="19" width="26.42578125" style="1" bestFit="1" customWidth="1"/>
    <col min="20" max="20" width="20.85546875" style="1" bestFit="1" customWidth="1"/>
    <col min="21" max="21" width="33.28515625" style="1" bestFit="1" customWidth="1"/>
    <col min="22" max="22" width="16.42578125" style="1" bestFit="1" customWidth="1"/>
    <col min="23" max="23" width="65" style="1" bestFit="1" customWidth="1"/>
    <col min="24" max="24" width="34.7109375" style="1" bestFit="1" customWidth="1"/>
    <col min="25" max="25" width="22.7109375" style="1" bestFit="1" customWidth="1"/>
    <col min="26" max="26" width="27.42578125" style="1" bestFit="1" customWidth="1"/>
    <col min="27" max="27" width="18.42578125" style="1" bestFit="1" customWidth="1"/>
    <col min="28" max="28" width="18.7109375" style="1" bestFit="1" customWidth="1"/>
    <col min="29" max="29" width="17.5703125" style="1" bestFit="1" customWidth="1"/>
    <col min="30" max="30" width="22.5703125" style="1" bestFit="1" customWidth="1"/>
    <col min="31" max="31" width="28.5703125" style="1" bestFit="1" customWidth="1"/>
    <col min="32" max="32" width="16.42578125" style="1" bestFit="1" customWidth="1"/>
    <col min="33" max="33" width="32.28515625" style="1" bestFit="1" customWidth="1"/>
    <col min="34" max="34" width="23" style="1" bestFit="1" customWidth="1"/>
    <col min="35" max="35" width="19.7109375" style="1" bestFit="1" customWidth="1"/>
    <col min="36" max="36" width="71.42578125" style="1" bestFit="1" customWidth="1"/>
    <col min="37" max="37" width="32.42578125" style="1" bestFit="1" customWidth="1"/>
    <col min="38" max="38" width="36.7109375" style="1" bestFit="1" customWidth="1"/>
    <col min="39" max="39" width="29.28515625" style="1" bestFit="1" customWidth="1"/>
    <col min="40" max="40" width="19.42578125" style="1" bestFit="1" customWidth="1"/>
    <col min="41" max="41" width="30.85546875" style="1" bestFit="1" customWidth="1"/>
    <col min="42" max="42" width="17.140625" style="1" bestFit="1" customWidth="1"/>
    <col min="43" max="43" width="25.140625" style="1" bestFit="1" customWidth="1"/>
    <col min="44" max="44" width="24.42578125" style="1" bestFit="1" customWidth="1"/>
    <col min="45" max="45" width="69.85546875" style="1" bestFit="1" customWidth="1"/>
    <col min="46" max="46" width="32.5703125" style="1" bestFit="1" customWidth="1"/>
    <col min="47" max="47" width="19.7109375" style="1" bestFit="1" customWidth="1"/>
    <col min="48" max="48" width="12.42578125" style="1" bestFit="1" customWidth="1"/>
    <col min="49" max="49" width="11.42578125" style="1" bestFit="1" customWidth="1"/>
    <col min="50" max="50" width="13.5703125" style="1" bestFit="1" customWidth="1"/>
    <col min="51" max="51" width="13.28515625" style="1" bestFit="1" customWidth="1"/>
    <col min="52" max="52" width="8.28515625" style="1" bestFit="1" customWidth="1"/>
    <col min="53" max="16384" width="9.140625" style="1"/>
  </cols>
  <sheetData>
    <row r="1" spans="1:52" x14ac:dyDescent="0.25">
      <c r="A1" s="1" t="s">
        <v>95</v>
      </c>
      <c r="C1" s="16" t="s">
        <v>7</v>
      </c>
      <c r="D1" s="16"/>
      <c r="E1" s="16"/>
      <c r="F1" s="16"/>
      <c r="G1" s="16"/>
      <c r="H1" s="16"/>
      <c r="I1" s="16"/>
      <c r="J1" s="16"/>
      <c r="K1" s="17" t="s">
        <v>94</v>
      </c>
      <c r="L1" s="17"/>
      <c r="M1" s="17"/>
      <c r="N1" s="17"/>
      <c r="O1" s="17"/>
      <c r="P1" s="17"/>
      <c r="Q1" s="17"/>
      <c r="R1" s="18" t="s">
        <v>18</v>
      </c>
      <c r="S1" s="18"/>
      <c r="T1" s="18"/>
      <c r="U1" s="18"/>
      <c r="V1" s="19" t="s">
        <v>19</v>
      </c>
      <c r="W1" s="19"/>
      <c r="X1" s="19"/>
      <c r="Y1" s="19"/>
      <c r="Z1" s="19"/>
      <c r="AA1" s="19"/>
      <c r="AB1" s="19"/>
      <c r="AC1" s="20" t="s">
        <v>32</v>
      </c>
      <c r="AD1" s="20"/>
      <c r="AE1" s="20"/>
      <c r="AF1" s="20"/>
      <c r="AG1" s="20"/>
      <c r="AH1" s="21" t="s">
        <v>39</v>
      </c>
      <c r="AI1" s="21"/>
      <c r="AJ1" s="21"/>
      <c r="AK1" s="21"/>
      <c r="AL1" s="21"/>
      <c r="AM1" s="21"/>
      <c r="AN1" s="14" t="s">
        <v>48</v>
      </c>
      <c r="AO1" s="14"/>
      <c r="AP1" s="14"/>
      <c r="AQ1" s="14"/>
      <c r="AR1" s="14"/>
      <c r="AS1" s="14"/>
      <c r="AT1" s="14"/>
      <c r="AU1" s="14"/>
      <c r="AV1" s="15" t="s">
        <v>54</v>
      </c>
      <c r="AW1" s="15"/>
      <c r="AX1" s="15"/>
      <c r="AY1" s="15"/>
      <c r="AZ1" s="15"/>
    </row>
    <row r="2" spans="1:52" x14ac:dyDescent="0.25">
      <c r="C2" s="2" t="s">
        <v>93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3" t="s">
        <v>8</v>
      </c>
      <c r="L2" s="3" t="s">
        <v>9</v>
      </c>
      <c r="M2" s="3" t="s">
        <v>10</v>
      </c>
      <c r="N2" s="3" t="s">
        <v>85</v>
      </c>
      <c r="O2" s="3" t="s">
        <v>11</v>
      </c>
      <c r="P2" s="3" t="s">
        <v>12</v>
      </c>
      <c r="Q2" s="3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7" t="s">
        <v>34</v>
      </c>
      <c r="AI2" s="7" t="s">
        <v>33</v>
      </c>
      <c r="AJ2" s="7" t="s">
        <v>35</v>
      </c>
      <c r="AK2" s="7" t="s">
        <v>36</v>
      </c>
      <c r="AL2" s="7" t="s">
        <v>37</v>
      </c>
      <c r="AM2" s="7" t="s">
        <v>38</v>
      </c>
      <c r="AN2" s="8" t="s">
        <v>40</v>
      </c>
      <c r="AO2" s="8" t="s">
        <v>41</v>
      </c>
      <c r="AP2" s="8" t="s">
        <v>42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9" t="s">
        <v>49</v>
      </c>
      <c r="AW2" s="9" t="s">
        <v>50</v>
      </c>
      <c r="AX2" s="9" t="s">
        <v>51</v>
      </c>
      <c r="AY2" s="9" t="s">
        <v>52</v>
      </c>
      <c r="AZ2" s="9" t="s">
        <v>53</v>
      </c>
    </row>
    <row r="3" spans="1:52" x14ac:dyDescent="0.25">
      <c r="B3" s="1" t="s">
        <v>55</v>
      </c>
    </row>
    <row r="4" spans="1:52" x14ac:dyDescent="0.25">
      <c r="A4" s="13" t="s">
        <v>96</v>
      </c>
      <c r="B4" s="1" t="s">
        <v>71</v>
      </c>
      <c r="K4" s="1">
        <v>1</v>
      </c>
      <c r="M4" s="1">
        <v>1</v>
      </c>
    </row>
    <row r="5" spans="1:52" x14ac:dyDescent="0.25">
      <c r="A5" s="13" t="s">
        <v>97</v>
      </c>
      <c r="B5" s="1" t="s">
        <v>69</v>
      </c>
      <c r="K5" s="1">
        <v>1</v>
      </c>
      <c r="M5" s="1">
        <v>1</v>
      </c>
    </row>
    <row r="6" spans="1:52" x14ac:dyDescent="0.25">
      <c r="A6" s="13" t="s">
        <v>100</v>
      </c>
      <c r="B6" s="1" t="s">
        <v>58</v>
      </c>
      <c r="AK6" s="1">
        <v>1</v>
      </c>
    </row>
    <row r="7" spans="1:52" x14ac:dyDescent="0.25">
      <c r="A7" s="13" t="s">
        <v>101</v>
      </c>
      <c r="B7" s="1" t="s">
        <v>70</v>
      </c>
      <c r="D7" s="1">
        <v>1</v>
      </c>
      <c r="H7" s="1">
        <v>1</v>
      </c>
      <c r="K7" s="1">
        <v>1</v>
      </c>
      <c r="M7" s="1">
        <v>1</v>
      </c>
      <c r="AK7" s="1">
        <v>1</v>
      </c>
      <c r="AT7" s="1">
        <v>1</v>
      </c>
    </row>
    <row r="8" spans="1:52" x14ac:dyDescent="0.25">
      <c r="A8" s="13" t="s">
        <v>103</v>
      </c>
      <c r="B8" s="1" t="s">
        <v>60</v>
      </c>
      <c r="M8" s="1">
        <v>1</v>
      </c>
      <c r="AK8" s="1">
        <v>1</v>
      </c>
    </row>
    <row r="9" spans="1:52" x14ac:dyDescent="0.25">
      <c r="A9" s="13" t="s">
        <v>104</v>
      </c>
      <c r="B9" s="1" t="s">
        <v>61</v>
      </c>
      <c r="C9" s="1">
        <v>1</v>
      </c>
      <c r="M9" s="1">
        <v>1</v>
      </c>
    </row>
    <row r="10" spans="1:52" x14ac:dyDescent="0.25">
      <c r="A10" s="13" t="s">
        <v>107</v>
      </c>
      <c r="B10" s="1" t="s">
        <v>64</v>
      </c>
      <c r="E10" s="1">
        <v>1</v>
      </c>
      <c r="M10" s="1">
        <v>1</v>
      </c>
    </row>
    <row r="11" spans="1:52" x14ac:dyDescent="0.25">
      <c r="A11" s="13" t="s">
        <v>110</v>
      </c>
      <c r="B11" s="1" t="s">
        <v>114</v>
      </c>
    </row>
    <row r="12" spans="1:52" x14ac:dyDescent="0.25">
      <c r="B12" s="1" t="s">
        <v>56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x14ac:dyDescent="0.25">
      <c r="A13" s="13" t="s">
        <v>97</v>
      </c>
      <c r="B13" s="1" t="s">
        <v>66</v>
      </c>
      <c r="C13" s="1">
        <v>1</v>
      </c>
      <c r="H13" s="1">
        <v>1</v>
      </c>
      <c r="K13" s="1">
        <v>1</v>
      </c>
      <c r="M13" s="1">
        <v>1</v>
      </c>
      <c r="AK13" s="1">
        <v>1</v>
      </c>
      <c r="AL13" s="1">
        <v>1</v>
      </c>
    </row>
    <row r="14" spans="1:52" x14ac:dyDescent="0.25">
      <c r="A14" s="13" t="s">
        <v>98</v>
      </c>
      <c r="B14" s="1" t="s">
        <v>67</v>
      </c>
      <c r="K14" s="1">
        <v>1</v>
      </c>
      <c r="AK14" s="1">
        <v>1</v>
      </c>
    </row>
    <row r="15" spans="1:52" x14ac:dyDescent="0.25">
      <c r="A15" s="13" t="s">
        <v>111</v>
      </c>
      <c r="B15" s="1" t="s">
        <v>73</v>
      </c>
      <c r="C15" s="1">
        <v>1</v>
      </c>
      <c r="M15" s="1">
        <v>1</v>
      </c>
    </row>
    <row r="16" spans="1:52" x14ac:dyDescent="0.25">
      <c r="A16" s="13" t="s">
        <v>112</v>
      </c>
      <c r="B16" s="1" t="s">
        <v>74</v>
      </c>
      <c r="M16" s="1">
        <v>1</v>
      </c>
      <c r="AK16" s="1">
        <v>1</v>
      </c>
    </row>
    <row r="17" spans="1:53" x14ac:dyDescent="0.25">
      <c r="B17" s="1" t="s">
        <v>57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3" x14ac:dyDescent="0.25">
      <c r="A18" s="13" t="s">
        <v>99</v>
      </c>
      <c r="B18" s="1" t="s">
        <v>68</v>
      </c>
      <c r="E18" s="1">
        <v>1</v>
      </c>
      <c r="F18" s="1">
        <v>1</v>
      </c>
      <c r="I18" s="1">
        <v>1</v>
      </c>
      <c r="M18" s="1">
        <v>1</v>
      </c>
      <c r="Z18" s="1">
        <v>1</v>
      </c>
    </row>
    <row r="19" spans="1:53" x14ac:dyDescent="0.25">
      <c r="A19" s="13" t="s">
        <v>102</v>
      </c>
      <c r="B19" s="1" t="s">
        <v>59</v>
      </c>
      <c r="E19" s="1">
        <v>1</v>
      </c>
      <c r="M19" s="1">
        <v>1</v>
      </c>
    </row>
    <row r="20" spans="1:53" x14ac:dyDescent="0.25">
      <c r="A20" s="13" t="s">
        <v>105</v>
      </c>
      <c r="B20" s="1" t="s">
        <v>62</v>
      </c>
      <c r="AC20" s="1">
        <v>1</v>
      </c>
      <c r="AN20" s="1">
        <v>1</v>
      </c>
    </row>
    <row r="21" spans="1:53" x14ac:dyDescent="0.25">
      <c r="A21" s="13" t="s">
        <v>106</v>
      </c>
      <c r="B21" s="1" t="s">
        <v>63</v>
      </c>
      <c r="C21" s="1">
        <v>1</v>
      </c>
      <c r="E21" s="1">
        <v>1</v>
      </c>
      <c r="F21" s="1">
        <v>1</v>
      </c>
      <c r="M21" s="1">
        <v>1</v>
      </c>
      <c r="AK21" s="1">
        <v>1</v>
      </c>
    </row>
    <row r="22" spans="1:53" x14ac:dyDescent="0.25">
      <c r="A22" s="13" t="s">
        <v>108</v>
      </c>
      <c r="B22" s="1" t="s">
        <v>65</v>
      </c>
      <c r="H22" s="1">
        <v>1</v>
      </c>
      <c r="M22" s="1">
        <v>1</v>
      </c>
      <c r="AK22" s="1">
        <v>1</v>
      </c>
    </row>
    <row r="23" spans="1:53" x14ac:dyDescent="0.25">
      <c r="A23" s="13" t="s">
        <v>109</v>
      </c>
      <c r="B23" s="1" t="s">
        <v>72</v>
      </c>
      <c r="C23" s="1">
        <v>1</v>
      </c>
      <c r="E23" s="1">
        <v>1</v>
      </c>
      <c r="G23" s="1">
        <v>1</v>
      </c>
      <c r="M23" s="1">
        <v>1</v>
      </c>
    </row>
    <row r="25" spans="1:53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</row>
    <row r="26" spans="1:53" x14ac:dyDescent="0.25">
      <c r="B26" s="1" t="s">
        <v>76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3" x14ac:dyDescent="0.25">
      <c r="B27" s="1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3" x14ac:dyDescent="0.25">
      <c r="A28" s="13" t="s">
        <v>115</v>
      </c>
      <c r="B28" s="1" t="s">
        <v>75</v>
      </c>
      <c r="E28" s="1">
        <v>1</v>
      </c>
      <c r="M28" s="1">
        <v>1</v>
      </c>
      <c r="Q28" s="1">
        <v>1</v>
      </c>
      <c r="S28" s="1">
        <v>1</v>
      </c>
    </row>
    <row r="29" spans="1:53" x14ac:dyDescent="0.25">
      <c r="A29" s="13" t="s">
        <v>116</v>
      </c>
      <c r="B29" s="1" t="s">
        <v>77</v>
      </c>
      <c r="N29" s="1">
        <v>1</v>
      </c>
    </row>
    <row r="30" spans="1:53" x14ac:dyDescent="0.25">
      <c r="A30" s="13" t="s">
        <v>117</v>
      </c>
      <c r="B30" s="1" t="s">
        <v>78</v>
      </c>
      <c r="K30" s="1">
        <v>1</v>
      </c>
      <c r="M30" s="1">
        <v>1</v>
      </c>
    </row>
    <row r="31" spans="1:53" x14ac:dyDescent="0.25">
      <c r="A31" s="13" t="s">
        <v>118</v>
      </c>
      <c r="B31" s="1" t="s">
        <v>79</v>
      </c>
      <c r="L31" s="1">
        <v>1</v>
      </c>
      <c r="N31" s="1">
        <v>1</v>
      </c>
    </row>
    <row r="32" spans="1:53" x14ac:dyDescent="0.25">
      <c r="A32" s="13" t="s">
        <v>119</v>
      </c>
      <c r="B32" s="1" t="s">
        <v>82</v>
      </c>
      <c r="M32" s="1">
        <v>1</v>
      </c>
      <c r="N32" s="1">
        <v>1</v>
      </c>
    </row>
    <row r="33" spans="1:52" x14ac:dyDescent="0.25">
      <c r="B33" s="1" t="s">
        <v>81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x14ac:dyDescent="0.25">
      <c r="A34" s="13" t="s">
        <v>120</v>
      </c>
      <c r="B34" s="1" t="s">
        <v>113</v>
      </c>
    </row>
    <row r="35" spans="1:52" x14ac:dyDescent="0.25">
      <c r="A35" s="13" t="s">
        <v>121</v>
      </c>
      <c r="B35" s="1" t="s">
        <v>83</v>
      </c>
      <c r="C35" s="1">
        <v>1</v>
      </c>
      <c r="D35" s="1">
        <v>1</v>
      </c>
      <c r="M35" s="1">
        <v>1</v>
      </c>
    </row>
    <row r="36" spans="1:52" x14ac:dyDescent="0.25">
      <c r="A36" s="13" t="s">
        <v>122</v>
      </c>
      <c r="B36" s="1" t="s">
        <v>84</v>
      </c>
      <c r="N36" s="1">
        <v>1</v>
      </c>
    </row>
    <row r="37" spans="1:52" x14ac:dyDescent="0.25">
      <c r="A37" s="13" t="s">
        <v>123</v>
      </c>
      <c r="B37" s="1" t="s">
        <v>86</v>
      </c>
      <c r="D37" s="1">
        <v>1</v>
      </c>
      <c r="M37" s="1">
        <v>1</v>
      </c>
    </row>
    <row r="42" spans="1:52" x14ac:dyDescent="0.25">
      <c r="D42" s="1" t="str">
        <f>C1</f>
        <v>Data Security</v>
      </c>
      <c r="E42" s="1" t="str">
        <f>K1</f>
        <v>Software Security</v>
      </c>
      <c r="F42" s="1" t="str">
        <f>R1</f>
        <v>Component Security</v>
      </c>
      <c r="G42" s="1" t="str">
        <f>V1</f>
        <v>Connection Security</v>
      </c>
      <c r="H42" s="1" t="str">
        <f>AC1</f>
        <v>System Security</v>
      </c>
      <c r="I42" s="1" t="str">
        <f>AH1</f>
        <v>Human Security</v>
      </c>
      <c r="J42" s="1" t="str">
        <f>AN1</f>
        <v>Organizational Security</v>
      </c>
      <c r="K42" s="1" t="str">
        <f>AV1</f>
        <v>Societal Security</v>
      </c>
    </row>
    <row r="43" spans="1:52" x14ac:dyDescent="0.25">
      <c r="B43" s="10" t="s">
        <v>92</v>
      </c>
      <c r="C43" s="1">
        <v>9</v>
      </c>
      <c r="D43" s="12">
        <f>(SUM(C28:J32) + SUM(C34:J37))/C43</f>
        <v>0.44444444444444442</v>
      </c>
      <c r="E43" s="12">
        <f>(SUM(K28:Q32)+SUM(K34:Q37))/C43</f>
        <v>1.3333333333333333</v>
      </c>
      <c r="F43" s="12">
        <f>(SUM(R28:U32)+SUM(R34:U37))/C43</f>
        <v>0.1111111111111111</v>
      </c>
      <c r="G43" s="12">
        <f>(SUM(V28:AB32)+SUM(V34:AB37))/C43</f>
        <v>0</v>
      </c>
      <c r="H43" s="12">
        <f>(SUM(AC28:AG32)+SUM(AC34:AG37))/C43</f>
        <v>0</v>
      </c>
      <c r="I43" s="12">
        <f>(SUM(AH28:AM32)+SUM(AH34:AM37))/C43</f>
        <v>0</v>
      </c>
      <c r="J43" s="12">
        <f>(SUM(AN28:AU32)+SUM(AN34:AU37 ))/C43</f>
        <v>0</v>
      </c>
      <c r="K43" s="12">
        <f>(SUM(AV28:AZ32)+SUM(AV34:AZ37))/C43</f>
        <v>0</v>
      </c>
    </row>
    <row r="44" spans="1:52" x14ac:dyDescent="0.25">
      <c r="B44" s="10" t="s">
        <v>91</v>
      </c>
      <c r="C44" s="1">
        <v>17</v>
      </c>
      <c r="D44" s="12">
        <f>SUM(C3:J24)/C44</f>
        <v>1.0588235294117647</v>
      </c>
      <c r="E44" s="12">
        <f>SUM(K3:Q24)/C44</f>
        <v>1.1176470588235294</v>
      </c>
      <c r="F44" s="12">
        <f>SUM(R3:U24)/C44</f>
        <v>0</v>
      </c>
      <c r="G44" s="12">
        <f>SUM(V3:AB24)/C44</f>
        <v>5.8823529411764705E-2</v>
      </c>
      <c r="H44" s="12">
        <f>SUM(V3:AB24)/C44</f>
        <v>5.8823529411764705E-2</v>
      </c>
      <c r="I44" s="12">
        <f>SUM(AH3:AM24)/C44</f>
        <v>0.52941176470588236</v>
      </c>
      <c r="J44" s="12">
        <f>SUM(AN3:AU24)/C44</f>
        <v>0.11764705882352941</v>
      </c>
      <c r="K44" s="12">
        <f>-SUM(AV3:BA24)/C44</f>
        <v>0</v>
      </c>
    </row>
    <row r="54" spans="3:6" x14ac:dyDescent="0.25">
      <c r="C54" s="11" t="s">
        <v>87</v>
      </c>
      <c r="D54" s="11" t="s">
        <v>88</v>
      </c>
      <c r="E54" s="11" t="s">
        <v>89</v>
      </c>
      <c r="F54" s="11" t="s">
        <v>90</v>
      </c>
    </row>
    <row r="55" spans="3:6" x14ac:dyDescent="0.25">
      <c r="C55" s="1">
        <f>COUNTIF(C57:C73, TRUE)</f>
        <v>10</v>
      </c>
      <c r="D55" s="1">
        <f>COUNTIF(D57:D73, TRUE)</f>
        <v>4</v>
      </c>
      <c r="E55" s="1">
        <f>COUNTIF(E57:E73, TRUE)</f>
        <v>7</v>
      </c>
      <c r="F55" s="1">
        <f>COUNTIF(F57:F73, TRUE)</f>
        <v>4</v>
      </c>
    </row>
    <row r="56" spans="3:6" x14ac:dyDescent="0.25">
      <c r="C56" s="11" t="s">
        <v>87</v>
      </c>
      <c r="D56" s="11" t="s">
        <v>88</v>
      </c>
      <c r="E56" s="11" t="s">
        <v>89</v>
      </c>
      <c r="F56" s="11" t="s">
        <v>90</v>
      </c>
    </row>
    <row r="57" spans="3:6" x14ac:dyDescent="0.25">
      <c r="C57" s="1" t="b">
        <f>AND(SUM(C4:J4)&gt; 0, SUM(K4:Q4) &gt;0)</f>
        <v>0</v>
      </c>
      <c r="D57" s="1" t="b">
        <f>AND(SUM(C4:J4)&gt; 0, SUM(AH4:AM4) &gt;0)</f>
        <v>0</v>
      </c>
      <c r="E57" s="1" t="b">
        <f>AND(SUM(K4:Q4)&gt; 0, SUM(AH4:AM4) &gt;0)</f>
        <v>0</v>
      </c>
      <c r="F57" s="1" t="b">
        <f>AND(SUM(C4:J4)&gt; 0, SUM(K4:Q4) &gt;0, SUM(AH4:AM4) &gt;0)</f>
        <v>0</v>
      </c>
    </row>
    <row r="58" spans="3:6" x14ac:dyDescent="0.25">
      <c r="C58" s="1" t="b">
        <f t="shared" ref="C58:C63" si="0">AND(SUM(C5:J5)&gt; 0, SUM(K5:Q5) &gt;0)</f>
        <v>0</v>
      </c>
      <c r="D58" s="1" t="b">
        <f t="shared" ref="D58:D63" si="1">AND(SUM(C5:J5)&gt; 0, SUM(AH5:AM5) &gt;0)</f>
        <v>0</v>
      </c>
      <c r="E58" s="1" t="b">
        <f t="shared" ref="E58:E63" si="2">AND(SUM(K5:Q5)&gt; 0, SUM(AH5:AM5) &gt;0)</f>
        <v>0</v>
      </c>
      <c r="F58" s="1" t="b">
        <f t="shared" ref="F58:F63" si="3">AND(SUM(C5:J5)&gt; 0, SUM(K5:Q5) &gt;0, SUM(AH5:AM5) &gt;0)</f>
        <v>0</v>
      </c>
    </row>
    <row r="59" spans="3:6" x14ac:dyDescent="0.25">
      <c r="C59" s="1" t="b">
        <f t="shared" si="0"/>
        <v>0</v>
      </c>
      <c r="D59" s="1" t="b">
        <f t="shared" si="1"/>
        <v>0</v>
      </c>
      <c r="E59" s="1" t="b">
        <f t="shared" si="2"/>
        <v>0</v>
      </c>
      <c r="F59" s="1" t="b">
        <f t="shared" si="3"/>
        <v>0</v>
      </c>
    </row>
    <row r="60" spans="3:6" x14ac:dyDescent="0.25">
      <c r="C60" s="1" t="b">
        <f t="shared" si="0"/>
        <v>1</v>
      </c>
      <c r="D60" s="1" t="b">
        <f t="shared" si="1"/>
        <v>1</v>
      </c>
      <c r="E60" s="1" t="b">
        <f t="shared" si="2"/>
        <v>1</v>
      </c>
      <c r="F60" s="1" t="b">
        <f t="shared" si="3"/>
        <v>1</v>
      </c>
    </row>
    <row r="61" spans="3:6" x14ac:dyDescent="0.25">
      <c r="C61" s="1" t="b">
        <f t="shared" si="0"/>
        <v>0</v>
      </c>
      <c r="D61" s="1" t="b">
        <f t="shared" si="1"/>
        <v>0</v>
      </c>
      <c r="E61" s="1" t="b">
        <f t="shared" si="2"/>
        <v>1</v>
      </c>
      <c r="F61" s="1" t="b">
        <f t="shared" si="3"/>
        <v>0</v>
      </c>
    </row>
    <row r="62" spans="3:6" x14ac:dyDescent="0.25">
      <c r="C62" s="1" t="b">
        <f t="shared" si="0"/>
        <v>1</v>
      </c>
      <c r="D62" s="1" t="b">
        <f t="shared" si="1"/>
        <v>0</v>
      </c>
      <c r="E62" s="1" t="b">
        <f t="shared" si="2"/>
        <v>0</v>
      </c>
      <c r="F62" s="1" t="b">
        <f t="shared" si="3"/>
        <v>0</v>
      </c>
    </row>
    <row r="63" spans="3:6" x14ac:dyDescent="0.25">
      <c r="C63" s="1" t="b">
        <f t="shared" si="0"/>
        <v>1</v>
      </c>
      <c r="D63" s="1" t="b">
        <f t="shared" si="1"/>
        <v>0</v>
      </c>
      <c r="E63" s="1" t="b">
        <f t="shared" si="2"/>
        <v>0</v>
      </c>
      <c r="F63" s="1" t="b">
        <f t="shared" si="3"/>
        <v>0</v>
      </c>
    </row>
    <row r="64" spans="3:6" x14ac:dyDescent="0.25">
      <c r="C64" s="1" t="b">
        <f>AND(SUM(C13:J13)&gt; 0, SUM(K13:Q13) &gt;0)</f>
        <v>1</v>
      </c>
      <c r="D64" s="1" t="b">
        <f>AND(SUM(C13:J13)&gt; 0, SUM(AH13:AM13) &gt;0)</f>
        <v>1</v>
      </c>
      <c r="E64" s="1" t="b">
        <f>AND(SUM(K13:Q13)&gt; 0, SUM(AH13:AM13) &gt;0)</f>
        <v>1</v>
      </c>
      <c r="F64" s="1" t="b">
        <f>AND(SUM(C13:J13)&gt; 0, SUM(K13:Q13) &gt;0, SUM(AH13:AM13) &gt;0)</f>
        <v>1</v>
      </c>
    </row>
    <row r="65" spans="3:6" x14ac:dyDescent="0.25">
      <c r="C65" s="1" t="b">
        <f>AND(SUM(C14:J14)&gt; 0, SUM(K14:Q14) &gt;0)</f>
        <v>0</v>
      </c>
      <c r="D65" s="1" t="b">
        <f>AND(SUM(C14:J14)&gt; 0, SUM(AH14:AM14) &gt;0)</f>
        <v>0</v>
      </c>
      <c r="E65" s="1" t="b">
        <f>AND(SUM(K14:Q14)&gt; 0, SUM(AH14:AM14) &gt;0)</f>
        <v>1</v>
      </c>
      <c r="F65" s="1" t="b">
        <f>AND(SUM(C14:J14)&gt; 0, SUM(K14:Q14) &gt;0, SUM(AH14:AM14) &gt;0)</f>
        <v>0</v>
      </c>
    </row>
    <row r="66" spans="3:6" x14ac:dyDescent="0.25">
      <c r="C66" s="1" t="b">
        <f>AND(SUM(C15:J15)&gt; 0, SUM(K15:Q15) &gt;0)</f>
        <v>1</v>
      </c>
      <c r="D66" s="1" t="b">
        <f>AND(SUM(C15:J15)&gt; 0, SUM(AH15:AM15) &gt;0)</f>
        <v>0</v>
      </c>
      <c r="E66" s="1" t="b">
        <f>AND(SUM(K15:Q15)&gt; 0, SUM(AH15:AM15) &gt;0)</f>
        <v>0</v>
      </c>
      <c r="F66" s="1" t="b">
        <f>AND(SUM(C15:J15)&gt; 0, SUM(K15:Q15) &gt;0, SUM(AH15:AM15) &gt;0)</f>
        <v>0</v>
      </c>
    </row>
    <row r="67" spans="3:6" x14ac:dyDescent="0.25">
      <c r="C67" s="1" t="b">
        <f>AND(SUM(C16:J16)&gt; 0, SUM(K16:Q16) &gt;0)</f>
        <v>0</v>
      </c>
      <c r="D67" s="1" t="b">
        <f>AND(SUM(C16:J16)&gt; 0, SUM(AH16:AM16) &gt;0)</f>
        <v>0</v>
      </c>
      <c r="E67" s="1" t="b">
        <f>AND(SUM(K16:Q16)&gt; 0, SUM(AH16:AM16) &gt;0)</f>
        <v>1</v>
      </c>
      <c r="F67" s="1" t="b">
        <f>AND(SUM(C16:J16)&gt; 0, SUM(K16:Q16) &gt;0, SUM(AH16:AM16) &gt;0)</f>
        <v>0</v>
      </c>
    </row>
    <row r="68" spans="3:6" x14ac:dyDescent="0.25">
      <c r="C68" s="1" t="b">
        <f t="shared" ref="C68:C73" si="4">AND(SUM(C18:J18)&gt; 0, SUM(K18:Q18) &gt;0)</f>
        <v>1</v>
      </c>
      <c r="D68" s="1" t="b">
        <f t="shared" ref="D68:D73" si="5">AND(SUM(C18:J18)&gt; 0, SUM(AH18:AM18) &gt;0)</f>
        <v>0</v>
      </c>
      <c r="E68" s="1" t="b">
        <f t="shared" ref="E68:E73" si="6">AND(SUM(K18:Q18)&gt; 0, SUM(AH18:AM18) &gt;0)</f>
        <v>0</v>
      </c>
      <c r="F68" s="1" t="b">
        <f t="shared" ref="F68:F73" si="7">AND(SUM(C18:J18)&gt; 0, SUM(K18:Q18) &gt;0, SUM(AH18:AM18) &gt;0)</f>
        <v>0</v>
      </c>
    </row>
    <row r="69" spans="3:6" x14ac:dyDescent="0.25">
      <c r="C69" s="1" t="b">
        <f t="shared" si="4"/>
        <v>1</v>
      </c>
      <c r="D69" s="1" t="b">
        <f t="shared" si="5"/>
        <v>0</v>
      </c>
      <c r="E69" s="1" t="b">
        <f t="shared" si="6"/>
        <v>0</v>
      </c>
      <c r="F69" s="1" t="b">
        <f t="shared" si="7"/>
        <v>0</v>
      </c>
    </row>
    <row r="70" spans="3:6" x14ac:dyDescent="0.25">
      <c r="C70" s="1" t="b">
        <f t="shared" si="4"/>
        <v>0</v>
      </c>
      <c r="D70" s="1" t="b">
        <f t="shared" si="5"/>
        <v>0</v>
      </c>
      <c r="E70" s="1" t="b">
        <f t="shared" si="6"/>
        <v>0</v>
      </c>
      <c r="F70" s="1" t="b">
        <f t="shared" si="7"/>
        <v>0</v>
      </c>
    </row>
    <row r="71" spans="3:6" x14ac:dyDescent="0.25">
      <c r="C71" s="1" t="b">
        <f t="shared" si="4"/>
        <v>1</v>
      </c>
      <c r="D71" s="1" t="b">
        <f t="shared" si="5"/>
        <v>1</v>
      </c>
      <c r="E71" s="1" t="b">
        <f t="shared" si="6"/>
        <v>1</v>
      </c>
      <c r="F71" s="1" t="b">
        <f t="shared" si="7"/>
        <v>1</v>
      </c>
    </row>
    <row r="72" spans="3:6" x14ac:dyDescent="0.25">
      <c r="C72" s="1" t="b">
        <f t="shared" si="4"/>
        <v>1</v>
      </c>
      <c r="D72" s="1" t="b">
        <f t="shared" si="5"/>
        <v>1</v>
      </c>
      <c r="E72" s="1" t="b">
        <f t="shared" si="6"/>
        <v>1</v>
      </c>
      <c r="F72" s="1" t="b">
        <f t="shared" si="7"/>
        <v>1</v>
      </c>
    </row>
    <row r="73" spans="3:6" x14ac:dyDescent="0.25">
      <c r="C73" s="1" t="b">
        <f t="shared" si="4"/>
        <v>1</v>
      </c>
      <c r="D73" s="1" t="b">
        <f t="shared" si="5"/>
        <v>0</v>
      </c>
      <c r="E73" s="1" t="b">
        <f t="shared" si="6"/>
        <v>0</v>
      </c>
      <c r="F73" s="1" t="b">
        <f t="shared" si="7"/>
        <v>0</v>
      </c>
    </row>
  </sheetData>
  <mergeCells count="12">
    <mergeCell ref="C12:AZ12"/>
    <mergeCell ref="C17:AZ17"/>
    <mergeCell ref="C27:AZ27"/>
    <mergeCell ref="C26:AZ26"/>
    <mergeCell ref="AN1:AU1"/>
    <mergeCell ref="AV1:AZ1"/>
    <mergeCell ref="C1:J1"/>
    <mergeCell ref="K1:Q1"/>
    <mergeCell ref="R1:U1"/>
    <mergeCell ref="V1:AB1"/>
    <mergeCell ref="AC1:AG1"/>
    <mergeCell ref="AH1:AM1"/>
  </mergeCells>
  <phoneticPr fontId="1" type="noConversion"/>
  <conditionalFormatting sqref="C3:AZ11 C13:AZ16 C12 C18:AZ25 C17 C28:AZ37 C26:C27">
    <cfRule type="cellIs" dxfId="0" priority="1" operator="greaterThan">
      <formula>0</formula>
    </cfRule>
  </conditionalFormatting>
  <hyperlinks>
    <hyperlink ref="A4" r:id="rId1" xr:uid="{2F3C5585-E846-4515-9D9A-4C07B3AC3849}"/>
    <hyperlink ref="A5" r:id="rId2" xr:uid="{68FDC2E4-1108-499B-92C3-92DA6EADC824}"/>
    <hyperlink ref="A13" r:id="rId3" xr:uid="{A60A33F2-AB81-4A2F-B057-F2B01BB03E59}"/>
    <hyperlink ref="A14" r:id="rId4" xr:uid="{CA8A2077-D311-4492-847E-5DEEB8449996}"/>
    <hyperlink ref="A18" r:id="rId5" xr:uid="{64791F74-A566-4A09-932F-B4B2914C0131}"/>
    <hyperlink ref="A6" r:id="rId6" xr:uid="{6BFED605-B70D-4158-922F-156874B9DB11}"/>
    <hyperlink ref="A7" r:id="rId7" xr:uid="{C34D2697-FEFF-4E13-BB4C-7D07C8408B6F}"/>
    <hyperlink ref="A19" r:id="rId8" xr:uid="{20797326-10FB-4D43-A5FA-AB71CBB0D672}"/>
    <hyperlink ref="A8" r:id="rId9" xr:uid="{C36FD7C7-0073-4BAE-AC84-7AE17DEA854C}"/>
    <hyperlink ref="A9" r:id="rId10" xr:uid="{698610DC-BD94-4C03-8CC7-E1FD2082B20F}"/>
    <hyperlink ref="A20" r:id="rId11" xr:uid="{CCE1F612-9F80-4CA1-AA0B-9CA3B86B0DE9}"/>
    <hyperlink ref="A21" r:id="rId12" xr:uid="{16118725-1D10-44A5-A3B1-9530C4E97B15}"/>
    <hyperlink ref="A10" r:id="rId13" xr:uid="{20B350E3-2A64-4D67-A02A-B33F9A52A10B}"/>
    <hyperlink ref="A22" r:id="rId14" xr:uid="{950E1966-5A6A-4038-87C5-8C1231D9C064}"/>
    <hyperlink ref="A23" r:id="rId15" xr:uid="{9CEEE66F-BD75-4E0B-A7A7-B84FD82E718B}"/>
    <hyperlink ref="A11" r:id="rId16" xr:uid="{C0E60372-07B7-473A-A243-EDCE5FB25D31}"/>
    <hyperlink ref="A15" r:id="rId17" xr:uid="{499F3E31-8600-43B6-918C-9EEB4EEEE5C1}"/>
    <hyperlink ref="A16" r:id="rId18" xr:uid="{C1FC285E-EB66-4949-9AE0-680AFA0D4DDD}"/>
    <hyperlink ref="A28" r:id="rId19" xr:uid="{29C5C613-A758-4F77-8517-AD247FBDE117}"/>
    <hyperlink ref="A29" r:id="rId20" xr:uid="{CD5C0B5F-F193-4F6F-97B9-5F617A41555C}"/>
    <hyperlink ref="A30" r:id="rId21" xr:uid="{088607B9-C692-4CC9-B6A1-611C2999A672}"/>
    <hyperlink ref="A31" r:id="rId22" xr:uid="{7B6E15A9-3DE8-4AB9-ABC9-7FCE89B1867E}"/>
    <hyperlink ref="A32" r:id="rId23" xr:uid="{8474FA8A-5E7D-4365-BD59-93500788FF30}"/>
    <hyperlink ref="A34" r:id="rId24" xr:uid="{A7CB6693-15B8-47CB-9E55-27F92F5453FB}"/>
    <hyperlink ref="A35" r:id="rId25" xr:uid="{A93AA774-D304-49D1-9036-1A7EE67FCFD6}"/>
    <hyperlink ref="A36" r:id="rId26" xr:uid="{35527ED4-CD51-4051-807E-B0089B8F4531}"/>
    <hyperlink ref="A37" r:id="rId27" xr:uid="{1AE007F0-4B4D-4F7A-9F2E-6F9FDCA897E2}"/>
  </hyperlinks>
  <pageMargins left="0.7" right="0.7" top="0.75" bottom="0.75" header="0.3" footer="0.3"/>
  <pageSetup paperSize="9" orientation="portrait" r:id="rId28"/>
  <ignoredErrors>
    <ignoredError sqref="D58 D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Cyrus Hui (Student)</dc:creator>
  <cp:lastModifiedBy>Yin Cyrus Hui (Student)</cp:lastModifiedBy>
  <dcterms:created xsi:type="dcterms:W3CDTF">2024-05-01T11:46:44Z</dcterms:created>
  <dcterms:modified xsi:type="dcterms:W3CDTF">2024-05-30T09:36:51Z</dcterms:modified>
</cp:coreProperties>
</file>