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Lukas\Projekt_CzechMarketCap\Data\COLT\"/>
    </mc:Choice>
  </mc:AlternateContent>
  <xr:revisionPtr revIDLastSave="0" documentId="13_ncr:1_{A97DDE30-3F2B-474D-BC6C-087E43CE4D3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Balance_sheet" sheetId="2" r:id="rId1"/>
    <sheet name="P&amp;L" sheetId="1" r:id="rId2"/>
    <sheet name="CF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3" i="3" l="1"/>
  <c r="E33" i="3"/>
  <c r="F33" i="3"/>
  <c r="G33" i="3"/>
  <c r="H33" i="3"/>
  <c r="I33" i="3"/>
  <c r="J33" i="3"/>
  <c r="K33" i="3"/>
  <c r="C33" i="3"/>
  <c r="D29" i="3"/>
  <c r="E29" i="3"/>
  <c r="F29" i="3"/>
  <c r="G29" i="3"/>
  <c r="H29" i="3"/>
  <c r="I29" i="3"/>
  <c r="J29" i="3"/>
  <c r="K29" i="3"/>
  <c r="C29" i="3"/>
  <c r="J17" i="3"/>
  <c r="J21" i="3" s="1"/>
  <c r="J34" i="3" s="1"/>
  <c r="J37" i="3" s="1"/>
  <c r="B17" i="3"/>
  <c r="B21" i="3" s="1"/>
  <c r="C13" i="3"/>
  <c r="C17" i="3" s="1"/>
  <c r="C21" i="3" s="1"/>
  <c r="C34" i="3" s="1"/>
  <c r="C37" i="3" s="1"/>
  <c r="D13" i="3"/>
  <c r="D17" i="3" s="1"/>
  <c r="D21" i="3" s="1"/>
  <c r="E13" i="3"/>
  <c r="E17" i="3" s="1"/>
  <c r="E21" i="3" s="1"/>
  <c r="E34" i="3" s="1"/>
  <c r="E37" i="3" s="1"/>
  <c r="F13" i="3"/>
  <c r="F17" i="3" s="1"/>
  <c r="F21" i="3" s="1"/>
  <c r="G13" i="3"/>
  <c r="G17" i="3" s="1"/>
  <c r="G21" i="3" s="1"/>
  <c r="G34" i="3" s="1"/>
  <c r="G37" i="3" s="1"/>
  <c r="H13" i="3"/>
  <c r="H17" i="3" s="1"/>
  <c r="H21" i="3" s="1"/>
  <c r="H34" i="3" s="1"/>
  <c r="H37" i="3" s="1"/>
  <c r="I13" i="3"/>
  <c r="I17" i="3" s="1"/>
  <c r="I21" i="3" s="1"/>
  <c r="I34" i="3" s="1"/>
  <c r="I37" i="3" s="1"/>
  <c r="J13" i="3"/>
  <c r="K13" i="3"/>
  <c r="K17" i="3" s="1"/>
  <c r="K21" i="3" s="1"/>
  <c r="K34" i="3" s="1"/>
  <c r="K37" i="3" s="1"/>
  <c r="B13" i="3"/>
  <c r="C53" i="2"/>
  <c r="D53" i="2"/>
  <c r="E53" i="2"/>
  <c r="F53" i="2"/>
  <c r="F54" i="2" s="1"/>
  <c r="G53" i="2"/>
  <c r="G54" i="2" s="1"/>
  <c r="H53" i="2"/>
  <c r="H54" i="2" s="1"/>
  <c r="I53" i="2"/>
  <c r="I54" i="2" s="1"/>
  <c r="I55" i="2" s="1"/>
  <c r="J53" i="2"/>
  <c r="J54" i="2" s="1"/>
  <c r="J55" i="2" s="1"/>
  <c r="B53" i="2"/>
  <c r="B43" i="2"/>
  <c r="B54" i="2" s="1"/>
  <c r="C43" i="2"/>
  <c r="C54" i="2" s="1"/>
  <c r="D43" i="2"/>
  <c r="E43" i="2"/>
  <c r="E54" i="2" s="1"/>
  <c r="F43" i="2"/>
  <c r="B29" i="2"/>
  <c r="C29" i="2"/>
  <c r="D29" i="2"/>
  <c r="E29" i="2"/>
  <c r="G29" i="2"/>
  <c r="H29" i="2"/>
  <c r="I29" i="2"/>
  <c r="J29" i="2"/>
  <c r="G32" i="2"/>
  <c r="G55" i="2" s="1"/>
  <c r="H32" i="2"/>
  <c r="I32" i="2"/>
  <c r="J32" i="2"/>
  <c r="B32" i="2"/>
  <c r="C32" i="2"/>
  <c r="C55" i="2" s="1"/>
  <c r="D32" i="2"/>
  <c r="E32" i="2"/>
  <c r="E55" i="2" s="1"/>
  <c r="F32" i="2"/>
  <c r="F29" i="2"/>
  <c r="B20" i="2"/>
  <c r="C19" i="2"/>
  <c r="D19" i="2"/>
  <c r="E19" i="2"/>
  <c r="F19" i="2"/>
  <c r="G19" i="2"/>
  <c r="H19" i="2"/>
  <c r="I19" i="2"/>
  <c r="J19" i="2"/>
  <c r="B19" i="2"/>
  <c r="C11" i="2"/>
  <c r="C20" i="2" s="1"/>
  <c r="D11" i="2"/>
  <c r="E11" i="2"/>
  <c r="E20" i="2" s="1"/>
  <c r="F11" i="2"/>
  <c r="G11" i="2"/>
  <c r="G20" i="2" s="1"/>
  <c r="H11" i="2"/>
  <c r="H20" i="2" s="1"/>
  <c r="I11" i="2"/>
  <c r="I20" i="2" s="1"/>
  <c r="J11" i="2"/>
  <c r="J20" i="2" s="1"/>
  <c r="B11" i="2"/>
  <c r="B24" i="1"/>
  <c r="C24" i="1"/>
  <c r="D24" i="1"/>
  <c r="E24" i="1"/>
  <c r="F24" i="1"/>
  <c r="B12" i="1"/>
  <c r="B19" i="1" s="1"/>
  <c r="B21" i="1" s="1"/>
  <c r="B25" i="1" s="1"/>
  <c r="C12" i="1"/>
  <c r="C19" i="1" s="1"/>
  <c r="C21" i="1" s="1"/>
  <c r="C25" i="1" s="1"/>
  <c r="D12" i="1"/>
  <c r="D19" i="1" s="1"/>
  <c r="D21" i="1" s="1"/>
  <c r="E12" i="1"/>
  <c r="E19" i="1" s="1"/>
  <c r="E21" i="1" s="1"/>
  <c r="E25" i="1" s="1"/>
  <c r="F12" i="1"/>
  <c r="F19" i="1" s="1"/>
  <c r="F21" i="1" s="1"/>
  <c r="F25" i="1" s="1"/>
  <c r="F34" i="3" l="1"/>
  <c r="F37" i="3" s="1"/>
  <c r="B55" i="2"/>
  <c r="H55" i="2"/>
  <c r="F55" i="2"/>
  <c r="D54" i="2"/>
  <c r="D55" i="2" s="1"/>
  <c r="D25" i="1"/>
  <c r="D34" i="3"/>
  <c r="D37" i="3" s="1"/>
  <c r="D20" i="2"/>
  <c r="F20" i="2"/>
</calcChain>
</file>

<file path=xl/sharedStrings.xml><?xml version="1.0" encoding="utf-8"?>
<sst xmlns="http://schemas.openxmlformats.org/spreadsheetml/2006/main" count="143" uniqueCount="113">
  <si>
    <t>Výnosy z prodeje vlastních výrobků, zboží a služeb</t>
  </si>
  <si>
    <t>Ostatní provozní výnosy</t>
  </si>
  <si>
    <t>Změna stavu zásob vlastní výroby</t>
  </si>
  <si>
    <t>Aktivace</t>
  </si>
  <si>
    <t>Spotřeba surovin a materiálu</t>
  </si>
  <si>
    <t>Služby</t>
  </si>
  <si>
    <t>Osobní náklady</t>
  </si>
  <si>
    <t>Odpisy a amortizace</t>
  </si>
  <si>
    <t>Ostatní provozní náklady</t>
  </si>
  <si>
    <t>Opravné položky</t>
  </si>
  <si>
    <t>Provozní výsledek hospodaření</t>
  </si>
  <si>
    <t>Výnosové úroky</t>
  </si>
  <si>
    <t>Nákladové úroky</t>
  </si>
  <si>
    <t>Ostatní finanční výnosy</t>
  </si>
  <si>
    <t>Ostatní finanční náklady</t>
  </si>
  <si>
    <t>Zisk/ztráta z derivátových operací</t>
  </si>
  <si>
    <t>Podíl na zisku společností pod podstatným vlivem po zdanění</t>
  </si>
  <si>
    <t>Výsledek hospodaření před zdaněním</t>
  </si>
  <si>
    <t>Daň z příjmů</t>
  </si>
  <si>
    <t>Výsledek hospodaření za účetní období</t>
  </si>
  <si>
    <t>1H2020</t>
  </si>
  <si>
    <t>2H2020</t>
  </si>
  <si>
    <t>1H2021</t>
  </si>
  <si>
    <t>2H2021</t>
  </si>
  <si>
    <t>1H2022</t>
  </si>
  <si>
    <t>2H2022</t>
  </si>
  <si>
    <t>Zajištění peněžních toků - přecenění efektivní části zajišťovacích nástrojů</t>
  </si>
  <si>
    <t>Přecenění cizí měny zahraničních jednotek</t>
  </si>
  <si>
    <t>Ostatní úplný výsledek</t>
  </si>
  <si>
    <t>Úplný výsledek hospodaření za období</t>
  </si>
  <si>
    <t>Vlastníkům společnosti</t>
  </si>
  <si>
    <t>Nekontrolním podílům</t>
  </si>
  <si>
    <t>Zředěný EPS</t>
  </si>
  <si>
    <t>Základní EPS</t>
  </si>
  <si>
    <t>Aktiva</t>
  </si>
  <si>
    <t>Dlouhodobá aktiva</t>
  </si>
  <si>
    <t>Nehmotná aktiva</t>
  </si>
  <si>
    <t>Goodwill</t>
  </si>
  <si>
    <t>Pozemky, budovy a zařízení</t>
  </si>
  <si>
    <t>Cenné papíry a podíly v ekvivalenci</t>
  </si>
  <si>
    <t>Finanční deriváty</t>
  </si>
  <si>
    <t>Dlouhodobé pohledávky</t>
  </si>
  <si>
    <t>Ostatní pohledávky</t>
  </si>
  <si>
    <t>Odložená daňová pohledávka</t>
  </si>
  <si>
    <t>Dlouhodobá aktiva celkem</t>
  </si>
  <si>
    <t>Zásoby</t>
  </si>
  <si>
    <t>Pohledávky z obchodních vztahů a jiné pohledávky</t>
  </si>
  <si>
    <t>Poskytnuté půjčky</t>
  </si>
  <si>
    <t>Daňové pohledávky</t>
  </si>
  <si>
    <t>Peníze a peněžní ekvivalenty</t>
  </si>
  <si>
    <t>Krátkodobá aktiva celkem</t>
  </si>
  <si>
    <t>Aktiva celkem</t>
  </si>
  <si>
    <t>1H2023</t>
  </si>
  <si>
    <t>2H2023</t>
  </si>
  <si>
    <t>1H2024</t>
  </si>
  <si>
    <t>Základní kapitál</t>
  </si>
  <si>
    <t>Vlastní podíly</t>
  </si>
  <si>
    <t>Emisní ážio</t>
  </si>
  <si>
    <t>Kapitálové fondy</t>
  </si>
  <si>
    <t>Fondy ze zajištění peněžních toků</t>
  </si>
  <si>
    <t>Fond z přepočtu cizích měn</t>
  </si>
  <si>
    <t>Kumulované zisky</t>
  </si>
  <si>
    <t>Vlastní kapitál připadající vlastníkům společnosti</t>
  </si>
  <si>
    <t>Nekontrolní podíly</t>
  </si>
  <si>
    <t>Vlastní kapitál celkem</t>
  </si>
  <si>
    <t>Dluhopisy, bankovní úvěry a půjčky</t>
  </si>
  <si>
    <t>Závazky z nájemních smluv</t>
  </si>
  <si>
    <t>Jiné finanční závazky</t>
  </si>
  <si>
    <t>Závazky z obchodních vztahů a jinné závazky</t>
  </si>
  <si>
    <t>Ostatní závazky</t>
  </si>
  <si>
    <t>Rezervy</t>
  </si>
  <si>
    <t>Odložený daňový závazek</t>
  </si>
  <si>
    <t>Závazky ze zaměstnaneckých požitků</t>
  </si>
  <si>
    <t>Dlouhodobé závazky celkem</t>
  </si>
  <si>
    <t>Daňové závazky</t>
  </si>
  <si>
    <t>Krátkodobé závazky celkem</t>
  </si>
  <si>
    <t>Závazky celkem</t>
  </si>
  <si>
    <t>Vlastní kapitál a závazky celkem</t>
  </si>
  <si>
    <t>Výsledek hospodaření za běžnou činnost před zdaněním</t>
  </si>
  <si>
    <t>Odpisy dlouhodobých aktiv</t>
  </si>
  <si>
    <t>Změna stavu opravných položek a rezerv</t>
  </si>
  <si>
    <t>Ztráta z prodeje dlouhodobých aktiv</t>
  </si>
  <si>
    <t>Nákladové a výnosové úroky</t>
  </si>
  <si>
    <t>Podíl na zisku společnosti s podstatným vlivem</t>
  </si>
  <si>
    <t>Nerealizovaná kurzové zisky/ztráty</t>
  </si>
  <si>
    <t>Úhrady vázané na akcie</t>
  </si>
  <si>
    <t>Úpravy o ostatní nepeněžní operace</t>
  </si>
  <si>
    <t>Čistý provozní peněžní tok před změnami pracovního kapitálu</t>
  </si>
  <si>
    <t>Změna stavu pohledávek a časového rozlišení aktiv</t>
  </si>
  <si>
    <t>Změna stavu závazků a časového rozlišení pasiv</t>
  </si>
  <si>
    <t>Změna stavu zásob</t>
  </si>
  <si>
    <t>Peněžní tok z provozní činnosti</t>
  </si>
  <si>
    <t>Vyplacené úroky</t>
  </si>
  <si>
    <t>Přijaté úroky</t>
  </si>
  <si>
    <t>Zaplacená daň z příjmů za běžnou činnost</t>
  </si>
  <si>
    <t>Čístý peněžní tok z provozní činnosti</t>
  </si>
  <si>
    <t>2H2024</t>
  </si>
  <si>
    <t xml:space="preserve">Podmíněná protihodnota - přecenění </t>
  </si>
  <si>
    <t>Nabytí dlouhodobých aktiv</t>
  </si>
  <si>
    <t>Příjmy z prodeje dlouhodobých aktiv</t>
  </si>
  <si>
    <t>Nabytí dceřiných společností - zahajovací rozvaha</t>
  </si>
  <si>
    <t>Nabytí dceřiných společností - peníze a peněžní ekvivalenty</t>
  </si>
  <si>
    <t>Pořízení jiných investic</t>
  </si>
  <si>
    <t>Poskytnuté úvěry</t>
  </si>
  <si>
    <t>Čistý peněžní tok z investiční činnosti</t>
  </si>
  <si>
    <t>Příjem z emise dluhopisů</t>
  </si>
  <si>
    <t>Dividendy vyplacené vlastníkům</t>
  </si>
  <si>
    <t>Splácení úvěrů a úroků</t>
  </si>
  <si>
    <t>Čistý peněžní tok z finanční činnosti</t>
  </si>
  <si>
    <t>Čistá změna peněžních prostředků peněžních ekvivaletnů</t>
  </si>
  <si>
    <t>Počáteční stav peněžních prostředků a peněžních ekvivalentů</t>
  </si>
  <si>
    <t>Vliv směnného kurzu na peněžní prostředky a peněžní ekvivalenty</t>
  </si>
  <si>
    <t>Konečný stav peněžních prostředků a peněžních ekvivalentů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</si>
</sst>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6CA85-FFD4-4B67-934B-CB1E359B1ACF}">
  <dimension ref="A1:J55"/>
  <sheetViews>
    <sheetView tabSelected="1" workbookViewId="0">
      <pane xSplit="1" topLeftCell="B1" activePane="topRight" state="frozen"/>
      <selection pane="topRight" activeCell="C25" sqref="C25"/>
    </sheetView>
  </sheetViews>
  <sheetFormatPr defaultRowHeight="15" x14ac:dyDescent="0.25"/>
  <cols>
    <col min="1" max="1" width="25.5703125" bestFit="1" customWidth="1"/>
  </cols>
  <sheetData>
    <row r="1" spans="1:10" x14ac:dyDescent="0.25">
      <c r="A1" t="s">
        <v>34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52</v>
      </c>
      <c r="I1" t="s">
        <v>53</v>
      </c>
      <c r="J1" t="s">
        <v>54</v>
      </c>
    </row>
    <row r="2" spans="1:10" x14ac:dyDescent="0.25">
      <c r="A2" t="s">
        <v>35</v>
      </c>
    </row>
    <row r="3" spans="1:10" x14ac:dyDescent="0.25">
      <c r="A3" t="s">
        <v>36</v>
      </c>
      <c r="D3">
        <v>3505464</v>
      </c>
      <c r="F3">
        <v>3507336</v>
      </c>
    </row>
    <row r="4" spans="1:10" x14ac:dyDescent="0.25">
      <c r="A4" t="s">
        <v>37</v>
      </c>
      <c r="D4">
        <v>2390127</v>
      </c>
      <c r="F4">
        <v>2390127</v>
      </c>
    </row>
    <row r="5" spans="1:10" x14ac:dyDescent="0.25">
      <c r="A5" t="s">
        <v>38</v>
      </c>
      <c r="D5">
        <v>2810115</v>
      </c>
      <c r="F5">
        <v>2910429</v>
      </c>
    </row>
    <row r="6" spans="1:10" x14ac:dyDescent="0.25">
      <c r="A6" t="s">
        <v>39</v>
      </c>
      <c r="D6">
        <v>109445</v>
      </c>
      <c r="F6">
        <v>97618</v>
      </c>
    </row>
    <row r="7" spans="1:10" x14ac:dyDescent="0.25">
      <c r="A7" t="s">
        <v>40</v>
      </c>
      <c r="D7">
        <v>171195</v>
      </c>
      <c r="F7">
        <v>289050</v>
      </c>
    </row>
    <row r="8" spans="1:10" x14ac:dyDescent="0.25">
      <c r="A8" t="s">
        <v>41</v>
      </c>
      <c r="D8">
        <v>58999</v>
      </c>
      <c r="F8">
        <v>38919</v>
      </c>
    </row>
    <row r="9" spans="1:10" x14ac:dyDescent="0.25">
      <c r="A9" t="s">
        <v>42</v>
      </c>
      <c r="D9">
        <v>11163</v>
      </c>
      <c r="F9">
        <v>4991</v>
      </c>
    </row>
    <row r="10" spans="1:10" x14ac:dyDescent="0.25">
      <c r="A10" t="s">
        <v>43</v>
      </c>
      <c r="D10">
        <v>0</v>
      </c>
      <c r="F10">
        <v>0</v>
      </c>
    </row>
    <row r="11" spans="1:10" x14ac:dyDescent="0.25">
      <c r="A11" t="s">
        <v>44</v>
      </c>
      <c r="B11">
        <f>SUM(B2:B10)</f>
        <v>0</v>
      </c>
      <c r="C11">
        <f t="shared" ref="C11:J11" si="0">SUM(C2:C10)</f>
        <v>0</v>
      </c>
      <c r="D11">
        <f t="shared" si="0"/>
        <v>9056508</v>
      </c>
      <c r="E11">
        <f t="shared" si="0"/>
        <v>0</v>
      </c>
      <c r="F11">
        <f t="shared" si="0"/>
        <v>9238470</v>
      </c>
      <c r="G11">
        <f t="shared" si="0"/>
        <v>0</v>
      </c>
      <c r="H11">
        <f t="shared" si="0"/>
        <v>0</v>
      </c>
      <c r="I11">
        <f t="shared" si="0"/>
        <v>0</v>
      </c>
      <c r="J11">
        <f t="shared" si="0"/>
        <v>0</v>
      </c>
    </row>
    <row r="12" spans="1:10" x14ac:dyDescent="0.25">
      <c r="A12" t="s">
        <v>45</v>
      </c>
      <c r="D12">
        <v>2861673</v>
      </c>
      <c r="F12">
        <v>3966687</v>
      </c>
    </row>
    <row r="13" spans="1:10" x14ac:dyDescent="0.25">
      <c r="A13" t="s">
        <v>46</v>
      </c>
      <c r="D13">
        <v>1012879</v>
      </c>
      <c r="F13">
        <v>1290328</v>
      </c>
    </row>
    <row r="14" spans="1:10" x14ac:dyDescent="0.25">
      <c r="A14" t="s">
        <v>47</v>
      </c>
      <c r="D14">
        <v>197973</v>
      </c>
      <c r="F14">
        <v>24200</v>
      </c>
    </row>
    <row r="15" spans="1:10" x14ac:dyDescent="0.25">
      <c r="A15" t="s">
        <v>40</v>
      </c>
      <c r="D15">
        <v>156118</v>
      </c>
      <c r="F15">
        <v>86974</v>
      </c>
    </row>
    <row r="16" spans="1:10" x14ac:dyDescent="0.25">
      <c r="A16" t="s">
        <v>42</v>
      </c>
      <c r="D16">
        <v>148098</v>
      </c>
      <c r="F16">
        <v>234759</v>
      </c>
    </row>
    <row r="17" spans="1:10" x14ac:dyDescent="0.25">
      <c r="A17" t="s">
        <v>48</v>
      </c>
      <c r="D17">
        <v>6357</v>
      </c>
      <c r="F17">
        <v>40724</v>
      </c>
    </row>
    <row r="18" spans="1:10" x14ac:dyDescent="0.25">
      <c r="A18" t="s">
        <v>49</v>
      </c>
      <c r="D18">
        <v>3573467</v>
      </c>
      <c r="F18">
        <v>3408710</v>
      </c>
    </row>
    <row r="19" spans="1:10" x14ac:dyDescent="0.25">
      <c r="A19" t="s">
        <v>50</v>
      </c>
      <c r="B19">
        <f>SUM(B12:B18)</f>
        <v>0</v>
      </c>
      <c r="C19">
        <f t="shared" ref="C19:J19" si="1">SUM(C12:C18)</f>
        <v>0</v>
      </c>
      <c r="D19">
        <f t="shared" si="1"/>
        <v>7956565</v>
      </c>
      <c r="E19">
        <f t="shared" si="1"/>
        <v>0</v>
      </c>
      <c r="F19">
        <f t="shared" si="1"/>
        <v>9052382</v>
      </c>
      <c r="G19">
        <f t="shared" si="1"/>
        <v>0</v>
      </c>
      <c r="H19">
        <f t="shared" si="1"/>
        <v>0</v>
      </c>
      <c r="I19">
        <f t="shared" si="1"/>
        <v>0</v>
      </c>
      <c r="J19">
        <f t="shared" si="1"/>
        <v>0</v>
      </c>
    </row>
    <row r="20" spans="1:10" x14ac:dyDescent="0.25">
      <c r="A20" t="s">
        <v>51</v>
      </c>
      <c r="B20">
        <f>B11+B19</f>
        <v>0</v>
      </c>
      <c r="C20">
        <f t="shared" ref="C20:J20" si="2">C11+C19</f>
        <v>0</v>
      </c>
      <c r="D20">
        <f t="shared" si="2"/>
        <v>17013073</v>
      </c>
      <c r="E20">
        <f t="shared" si="2"/>
        <v>0</v>
      </c>
      <c r="F20">
        <f t="shared" si="2"/>
        <v>18290852</v>
      </c>
      <c r="G20">
        <f t="shared" si="2"/>
        <v>0</v>
      </c>
      <c r="H20">
        <f t="shared" si="2"/>
        <v>0</v>
      </c>
      <c r="I20">
        <f t="shared" si="2"/>
        <v>0</v>
      </c>
      <c r="J20">
        <f t="shared" si="2"/>
        <v>0</v>
      </c>
    </row>
    <row r="22" spans="1:10" x14ac:dyDescent="0.25">
      <c r="A22" t="s">
        <v>55</v>
      </c>
      <c r="D22">
        <v>3374</v>
      </c>
      <c r="F22">
        <v>3410</v>
      </c>
    </row>
    <row r="23" spans="1:10" x14ac:dyDescent="0.25">
      <c r="A23" t="s">
        <v>56</v>
      </c>
      <c r="D23">
        <v>0</v>
      </c>
      <c r="F23">
        <v>-227211</v>
      </c>
    </row>
    <row r="24" spans="1:10" x14ac:dyDescent="0.25">
      <c r="A24" t="s">
        <v>57</v>
      </c>
      <c r="D24">
        <v>1139211</v>
      </c>
      <c r="F24">
        <v>1366386</v>
      </c>
    </row>
    <row r="25" spans="1:10" x14ac:dyDescent="0.25">
      <c r="A25" t="s">
        <v>58</v>
      </c>
      <c r="D25">
        <v>1641512</v>
      </c>
      <c r="F25">
        <v>1641512</v>
      </c>
    </row>
    <row r="26" spans="1:10" x14ac:dyDescent="0.25">
      <c r="A26" t="s">
        <v>59</v>
      </c>
      <c r="D26">
        <v>119983</v>
      </c>
      <c r="F26">
        <v>233047</v>
      </c>
    </row>
    <row r="27" spans="1:10" x14ac:dyDescent="0.25">
      <c r="A27" t="s">
        <v>60</v>
      </c>
      <c r="D27">
        <v>-201398</v>
      </c>
      <c r="F27">
        <v>-304772</v>
      </c>
    </row>
    <row r="28" spans="1:10" x14ac:dyDescent="0.25">
      <c r="A28" t="s">
        <v>61</v>
      </c>
      <c r="D28">
        <v>2539146</v>
      </c>
      <c r="F28">
        <v>2834215</v>
      </c>
    </row>
    <row r="29" spans="1:10" x14ac:dyDescent="0.25">
      <c r="A29" t="s">
        <v>62</v>
      </c>
      <c r="B29">
        <f t="shared" ref="B29:E29" si="3">SUM(B22:B28)</f>
        <v>0</v>
      </c>
      <c r="C29">
        <f t="shared" si="3"/>
        <v>0</v>
      </c>
      <c r="D29">
        <f t="shared" si="3"/>
        <v>5241828</v>
      </c>
      <c r="E29">
        <f t="shared" si="3"/>
        <v>0</v>
      </c>
      <c r="F29">
        <f>SUM(F22:F28)</f>
        <v>5546587</v>
      </c>
      <c r="G29">
        <f t="shared" ref="G29:J29" si="4">SUM(G22:G28)</f>
        <v>0</v>
      </c>
      <c r="H29">
        <f t="shared" si="4"/>
        <v>0</v>
      </c>
      <c r="I29">
        <f t="shared" si="4"/>
        <v>0</v>
      </c>
      <c r="J29">
        <f t="shared" si="4"/>
        <v>0</v>
      </c>
    </row>
    <row r="30" spans="1:10" x14ac:dyDescent="0.25">
      <c r="A30" t="s">
        <v>62</v>
      </c>
      <c r="D30">
        <v>5241828</v>
      </c>
      <c r="F30">
        <v>5546587</v>
      </c>
    </row>
    <row r="31" spans="1:10" x14ac:dyDescent="0.25">
      <c r="A31" t="s">
        <v>63</v>
      </c>
      <c r="D31">
        <v>0</v>
      </c>
      <c r="F31">
        <v>0</v>
      </c>
    </row>
    <row r="32" spans="1:10" x14ac:dyDescent="0.25">
      <c r="A32" t="s">
        <v>64</v>
      </c>
      <c r="B32">
        <f t="shared" ref="B32:E32" si="5">SUM(B30:B31)</f>
        <v>0</v>
      </c>
      <c r="C32">
        <f t="shared" si="5"/>
        <v>0</v>
      </c>
      <c r="D32">
        <f t="shared" si="5"/>
        <v>5241828</v>
      </c>
      <c r="E32">
        <f t="shared" si="5"/>
        <v>0</v>
      </c>
      <c r="F32">
        <f>SUM(F30:F31)</f>
        <v>5546587</v>
      </c>
      <c r="G32">
        <f t="shared" ref="G32:J32" si="6">SUM(G30:G31)</f>
        <v>0</v>
      </c>
      <c r="H32">
        <f t="shared" si="6"/>
        <v>0</v>
      </c>
      <c r="I32">
        <f t="shared" si="6"/>
        <v>0</v>
      </c>
      <c r="J32">
        <f t="shared" si="6"/>
        <v>0</v>
      </c>
    </row>
    <row r="34" spans="1:6" x14ac:dyDescent="0.25">
      <c r="A34" t="s">
        <v>65</v>
      </c>
      <c r="D34">
        <v>4972647</v>
      </c>
      <c r="F34">
        <v>6960529</v>
      </c>
    </row>
    <row r="35" spans="1:6" x14ac:dyDescent="0.25">
      <c r="A35" t="s">
        <v>40</v>
      </c>
      <c r="D35">
        <v>270515</v>
      </c>
      <c r="F35">
        <v>381985</v>
      </c>
    </row>
    <row r="36" spans="1:6" x14ac:dyDescent="0.25">
      <c r="A36" t="s">
        <v>66</v>
      </c>
      <c r="D36">
        <v>32606</v>
      </c>
      <c r="F36">
        <v>26414</v>
      </c>
    </row>
    <row r="37" spans="1:6" x14ac:dyDescent="0.25">
      <c r="A37" t="s">
        <v>67</v>
      </c>
      <c r="D37">
        <v>372531</v>
      </c>
      <c r="F37">
        <v>213094</v>
      </c>
    </row>
    <row r="38" spans="1:6" x14ac:dyDescent="0.25">
      <c r="A38" t="s">
        <v>68</v>
      </c>
      <c r="D38">
        <v>5422</v>
      </c>
      <c r="F38">
        <v>5788</v>
      </c>
    </row>
    <row r="39" spans="1:6" x14ac:dyDescent="0.25">
      <c r="A39" t="s">
        <v>69</v>
      </c>
      <c r="D39">
        <v>27357</v>
      </c>
      <c r="F39">
        <v>23290</v>
      </c>
    </row>
    <row r="40" spans="1:6" x14ac:dyDescent="0.25">
      <c r="A40" t="s">
        <v>70</v>
      </c>
      <c r="D40">
        <v>63695</v>
      </c>
      <c r="F40">
        <v>68713</v>
      </c>
    </row>
    <row r="41" spans="1:6" x14ac:dyDescent="0.25">
      <c r="A41" t="s">
        <v>71</v>
      </c>
      <c r="D41">
        <v>789646</v>
      </c>
      <c r="F41">
        <v>778959</v>
      </c>
    </row>
    <row r="42" spans="1:6" x14ac:dyDescent="0.25">
      <c r="A42" t="s">
        <v>72</v>
      </c>
      <c r="D42">
        <v>357707</v>
      </c>
      <c r="F42">
        <v>378869</v>
      </c>
    </row>
    <row r="43" spans="1:6" x14ac:dyDescent="0.25">
      <c r="A43" t="s">
        <v>73</v>
      </c>
      <c r="B43">
        <f t="shared" ref="B43:E43" si="7">SUM(B34:B42)</f>
        <v>0</v>
      </c>
      <c r="C43">
        <f t="shared" si="7"/>
        <v>0</v>
      </c>
      <c r="D43">
        <f t="shared" si="7"/>
        <v>6892126</v>
      </c>
      <c r="E43">
        <f t="shared" si="7"/>
        <v>0</v>
      </c>
      <c r="F43">
        <f>SUM(F34:F42)</f>
        <v>8837641</v>
      </c>
    </row>
    <row r="44" spans="1:6" x14ac:dyDescent="0.25">
      <c r="A44" t="s">
        <v>65</v>
      </c>
      <c r="D44">
        <v>2317579</v>
      </c>
      <c r="F44">
        <v>143669</v>
      </c>
    </row>
    <row r="45" spans="1:6" x14ac:dyDescent="0.25">
      <c r="A45" t="s">
        <v>40</v>
      </c>
      <c r="D45">
        <v>20097</v>
      </c>
      <c r="F45">
        <v>141922</v>
      </c>
    </row>
    <row r="46" spans="1:6" x14ac:dyDescent="0.25">
      <c r="A46" t="s">
        <v>66</v>
      </c>
      <c r="D46">
        <v>20695</v>
      </c>
      <c r="F46">
        <v>21042</v>
      </c>
    </row>
    <row r="47" spans="1:6" x14ac:dyDescent="0.25">
      <c r="A47" t="s">
        <v>67</v>
      </c>
      <c r="D47">
        <v>185568</v>
      </c>
      <c r="F47">
        <v>423007</v>
      </c>
    </row>
    <row r="48" spans="1:6" x14ac:dyDescent="0.25">
      <c r="A48" t="s">
        <v>68</v>
      </c>
      <c r="D48">
        <v>1116373</v>
      </c>
      <c r="F48">
        <v>1719817</v>
      </c>
    </row>
    <row r="49" spans="1:10" x14ac:dyDescent="0.25">
      <c r="A49" t="s">
        <v>69</v>
      </c>
      <c r="D49">
        <v>1073755</v>
      </c>
      <c r="F49">
        <v>1185402</v>
      </c>
    </row>
    <row r="50" spans="1:10" x14ac:dyDescent="0.25">
      <c r="A50" t="s">
        <v>70</v>
      </c>
      <c r="D50">
        <v>50780</v>
      </c>
      <c r="F50">
        <v>59100</v>
      </c>
    </row>
    <row r="51" spans="1:10" x14ac:dyDescent="0.25">
      <c r="A51" t="s">
        <v>74</v>
      </c>
      <c r="D51">
        <v>76156</v>
      </c>
      <c r="F51">
        <v>191870</v>
      </c>
    </row>
    <row r="52" spans="1:10" x14ac:dyDescent="0.25">
      <c r="A52" t="s">
        <v>72</v>
      </c>
      <c r="D52">
        <v>18116</v>
      </c>
      <c r="F52">
        <v>20795</v>
      </c>
    </row>
    <row r="53" spans="1:10" x14ac:dyDescent="0.25">
      <c r="A53" t="s">
        <v>75</v>
      </c>
      <c r="B53">
        <f>SUM(B44:B52)</f>
        <v>0</v>
      </c>
      <c r="C53">
        <f t="shared" ref="C53:J53" si="8">SUM(C44:C52)</f>
        <v>0</v>
      </c>
      <c r="D53">
        <f t="shared" si="8"/>
        <v>4879119</v>
      </c>
      <c r="E53">
        <f t="shared" si="8"/>
        <v>0</v>
      </c>
      <c r="F53">
        <f t="shared" si="8"/>
        <v>3906624</v>
      </c>
      <c r="G53">
        <f t="shared" si="8"/>
        <v>0</v>
      </c>
      <c r="H53">
        <f t="shared" si="8"/>
        <v>0</v>
      </c>
      <c r="I53">
        <f t="shared" si="8"/>
        <v>0</v>
      </c>
      <c r="J53">
        <f t="shared" si="8"/>
        <v>0</v>
      </c>
    </row>
    <row r="54" spans="1:10" x14ac:dyDescent="0.25">
      <c r="A54" t="s">
        <v>76</v>
      </c>
      <c r="B54">
        <f>B43+B53</f>
        <v>0</v>
      </c>
      <c r="C54">
        <f t="shared" ref="C54:J54" si="9">C43+C53</f>
        <v>0</v>
      </c>
      <c r="D54">
        <f t="shared" si="9"/>
        <v>11771245</v>
      </c>
      <c r="E54">
        <f t="shared" si="9"/>
        <v>0</v>
      </c>
      <c r="F54">
        <f t="shared" si="9"/>
        <v>12744265</v>
      </c>
      <c r="G54">
        <f t="shared" si="9"/>
        <v>0</v>
      </c>
      <c r="H54">
        <f t="shared" si="9"/>
        <v>0</v>
      </c>
      <c r="I54">
        <f t="shared" si="9"/>
        <v>0</v>
      </c>
      <c r="J54">
        <f t="shared" si="9"/>
        <v>0</v>
      </c>
    </row>
    <row r="55" spans="1:10" x14ac:dyDescent="0.25">
      <c r="A55" t="s">
        <v>77</v>
      </c>
      <c r="B55">
        <f>B32+B54</f>
        <v>0</v>
      </c>
      <c r="C55">
        <f t="shared" ref="C55:J55" si="10">C32+C54</f>
        <v>0</v>
      </c>
      <c r="D55">
        <f t="shared" si="10"/>
        <v>17013073</v>
      </c>
      <c r="E55">
        <f t="shared" si="10"/>
        <v>0</v>
      </c>
      <c r="F55">
        <f t="shared" si="10"/>
        <v>18290852</v>
      </c>
      <c r="G55">
        <f t="shared" si="10"/>
        <v>0</v>
      </c>
      <c r="H55">
        <f t="shared" si="10"/>
        <v>0</v>
      </c>
      <c r="I55">
        <f t="shared" si="10"/>
        <v>0</v>
      </c>
      <c r="J55">
        <f t="shared" si="10"/>
        <v>0</v>
      </c>
    </row>
  </sheetData>
  <phoneticPr fontId="1" type="noConversion"/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1"/>
  <sheetViews>
    <sheetView workbookViewId="0">
      <pane xSplit="1" topLeftCell="B1" activePane="topRight" state="frozen"/>
      <selection pane="topRight" sqref="A1:XFD1"/>
    </sheetView>
  </sheetViews>
  <sheetFormatPr defaultRowHeight="15" x14ac:dyDescent="0.25"/>
  <cols>
    <col min="1" max="1" width="46" bestFit="1" customWidth="1"/>
  </cols>
  <sheetData>
    <row r="1" spans="1:7" x14ac:dyDescent="0.25"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</row>
    <row r="2" spans="1:7" x14ac:dyDescent="0.25">
      <c r="A2" t="s">
        <v>0</v>
      </c>
      <c r="D2">
        <v>4728737</v>
      </c>
      <c r="F2">
        <v>7049170</v>
      </c>
    </row>
    <row r="3" spans="1:7" x14ac:dyDescent="0.25">
      <c r="A3" t="s">
        <v>1</v>
      </c>
      <c r="D3">
        <v>26376</v>
      </c>
      <c r="F3">
        <v>36851</v>
      </c>
    </row>
    <row r="4" spans="1:7" x14ac:dyDescent="0.25">
      <c r="A4" t="s">
        <v>2</v>
      </c>
      <c r="D4">
        <v>-38555</v>
      </c>
      <c r="F4">
        <v>972245</v>
      </c>
    </row>
    <row r="5" spans="1:7" x14ac:dyDescent="0.25">
      <c r="A5" t="s">
        <v>3</v>
      </c>
      <c r="D5">
        <v>65849</v>
      </c>
      <c r="F5">
        <v>96972</v>
      </c>
    </row>
    <row r="6" spans="1:7" x14ac:dyDescent="0.25">
      <c r="A6" t="s">
        <v>4</v>
      </c>
      <c r="D6">
        <v>-2029634</v>
      </c>
      <c r="F6">
        <v>-3973056</v>
      </c>
    </row>
    <row r="7" spans="1:7" x14ac:dyDescent="0.25">
      <c r="A7" t="s">
        <v>5</v>
      </c>
      <c r="D7">
        <v>-886013</v>
      </c>
      <c r="F7">
        <v>-971228</v>
      </c>
    </row>
    <row r="8" spans="1:7" x14ac:dyDescent="0.25">
      <c r="A8" t="s">
        <v>6</v>
      </c>
      <c r="D8">
        <v>-787331</v>
      </c>
      <c r="F8">
        <v>-1369613</v>
      </c>
    </row>
    <row r="9" spans="1:7" x14ac:dyDescent="0.25">
      <c r="A9" t="s">
        <v>7</v>
      </c>
      <c r="D9">
        <v>-271933</v>
      </c>
      <c r="F9">
        <v>-421584</v>
      </c>
    </row>
    <row r="10" spans="1:7" x14ac:dyDescent="0.25">
      <c r="A10" t="s">
        <v>8</v>
      </c>
      <c r="D10">
        <v>-95291</v>
      </c>
      <c r="F10">
        <v>-116775</v>
      </c>
    </row>
    <row r="11" spans="1:7" x14ac:dyDescent="0.25">
      <c r="A11" t="s">
        <v>9</v>
      </c>
      <c r="D11">
        <v>0</v>
      </c>
      <c r="F11">
        <v>637</v>
      </c>
    </row>
    <row r="12" spans="1:7" x14ac:dyDescent="0.25">
      <c r="A12" t="s">
        <v>10</v>
      </c>
      <c r="B12">
        <f t="shared" ref="B12:E12" si="0">SUM(B2:B11)</f>
        <v>0</v>
      </c>
      <c r="C12">
        <f t="shared" si="0"/>
        <v>0</v>
      </c>
      <c r="D12">
        <f t="shared" si="0"/>
        <v>712205</v>
      </c>
      <c r="E12">
        <f t="shared" si="0"/>
        <v>0</v>
      </c>
      <c r="F12">
        <f>SUM(F2:F11)</f>
        <v>1303619</v>
      </c>
    </row>
    <row r="13" spans="1:7" x14ac:dyDescent="0.25">
      <c r="A13" t="s">
        <v>11</v>
      </c>
      <c r="D13">
        <v>8210</v>
      </c>
      <c r="F13">
        <v>152478</v>
      </c>
    </row>
    <row r="14" spans="1:7" x14ac:dyDescent="0.25">
      <c r="A14" t="s">
        <v>12</v>
      </c>
      <c r="D14">
        <v>-62075</v>
      </c>
      <c r="F14">
        <v>-240933</v>
      </c>
    </row>
    <row r="15" spans="1:7" x14ac:dyDescent="0.25">
      <c r="A15" t="s">
        <v>13</v>
      </c>
      <c r="D15">
        <v>476749</v>
      </c>
      <c r="F15">
        <v>134022</v>
      </c>
    </row>
    <row r="16" spans="1:7" x14ac:dyDescent="0.25">
      <c r="A16" t="s">
        <v>14</v>
      </c>
      <c r="D16">
        <v>-393886</v>
      </c>
      <c r="F16">
        <v>-47971</v>
      </c>
    </row>
    <row r="17" spans="1:6" x14ac:dyDescent="0.25">
      <c r="A17" t="s">
        <v>15</v>
      </c>
      <c r="D17">
        <v>0</v>
      </c>
      <c r="F17">
        <v>80279</v>
      </c>
    </row>
    <row r="18" spans="1:6" x14ac:dyDescent="0.25">
      <c r="A18" t="s">
        <v>16</v>
      </c>
      <c r="D18">
        <v>7791</v>
      </c>
      <c r="F18">
        <v>11303</v>
      </c>
    </row>
    <row r="19" spans="1:6" x14ac:dyDescent="0.25">
      <c r="A19" t="s">
        <v>17</v>
      </c>
      <c r="B19">
        <f t="shared" ref="B19:E19" si="1">SUM(B13:B18)+B12</f>
        <v>0</v>
      </c>
      <c r="C19">
        <f t="shared" si="1"/>
        <v>0</v>
      </c>
      <c r="D19">
        <f t="shared" si="1"/>
        <v>748994</v>
      </c>
      <c r="E19">
        <f t="shared" si="1"/>
        <v>0</v>
      </c>
      <c r="F19">
        <f>SUM(F13:F18)+F12</f>
        <v>1392797</v>
      </c>
    </row>
    <row r="20" spans="1:6" x14ac:dyDescent="0.25">
      <c r="A20" t="s">
        <v>18</v>
      </c>
      <c r="D20">
        <v>-161079</v>
      </c>
      <c r="F20">
        <v>-288092</v>
      </c>
    </row>
    <row r="21" spans="1:6" x14ac:dyDescent="0.25">
      <c r="A21" t="s">
        <v>19</v>
      </c>
      <c r="B21">
        <f t="shared" ref="B21:E21" si="2">B19+B20</f>
        <v>0</v>
      </c>
      <c r="C21">
        <f t="shared" si="2"/>
        <v>0</v>
      </c>
      <c r="D21">
        <f t="shared" si="2"/>
        <v>587915</v>
      </c>
      <c r="E21">
        <f t="shared" si="2"/>
        <v>0</v>
      </c>
      <c r="F21">
        <f>F19+F20</f>
        <v>1104705</v>
      </c>
    </row>
    <row r="22" spans="1:6" x14ac:dyDescent="0.25">
      <c r="A22" t="s">
        <v>26</v>
      </c>
      <c r="D22">
        <v>-3430</v>
      </c>
      <c r="F22">
        <v>113064</v>
      </c>
    </row>
    <row r="23" spans="1:6" x14ac:dyDescent="0.25">
      <c r="A23" t="s">
        <v>27</v>
      </c>
      <c r="D23">
        <v>-29577</v>
      </c>
      <c r="F23">
        <v>-103374</v>
      </c>
    </row>
    <row r="24" spans="1:6" x14ac:dyDescent="0.25">
      <c r="A24" t="s">
        <v>28</v>
      </c>
      <c r="B24">
        <f t="shared" ref="B24:E24" si="3">SUM(B22:B23)</f>
        <v>0</v>
      </c>
      <c r="C24">
        <f t="shared" si="3"/>
        <v>0</v>
      </c>
      <c r="D24">
        <f t="shared" si="3"/>
        <v>-33007</v>
      </c>
      <c r="E24">
        <f t="shared" si="3"/>
        <v>0</v>
      </c>
      <c r="F24">
        <f>SUM(F22:F23)</f>
        <v>9690</v>
      </c>
    </row>
    <row r="25" spans="1:6" x14ac:dyDescent="0.25">
      <c r="A25" t="s">
        <v>29</v>
      </c>
      <c r="B25">
        <f t="shared" ref="B25:E25" si="4">B21+B24</f>
        <v>0</v>
      </c>
      <c r="C25">
        <f t="shared" si="4"/>
        <v>0</v>
      </c>
      <c r="D25">
        <f t="shared" si="4"/>
        <v>554908</v>
      </c>
      <c r="E25">
        <f t="shared" si="4"/>
        <v>0</v>
      </c>
      <c r="F25">
        <f>F21+F24</f>
        <v>1114395</v>
      </c>
    </row>
    <row r="26" spans="1:6" x14ac:dyDescent="0.25">
      <c r="A26" t="s">
        <v>30</v>
      </c>
      <c r="D26">
        <v>584766</v>
      </c>
      <c r="F26">
        <v>1104705</v>
      </c>
    </row>
    <row r="27" spans="1:6" x14ac:dyDescent="0.25">
      <c r="A27" t="s">
        <v>31</v>
      </c>
      <c r="D27">
        <v>3149</v>
      </c>
      <c r="F27">
        <v>0</v>
      </c>
    </row>
    <row r="28" spans="1:6" x14ac:dyDescent="0.25">
      <c r="A28" t="s">
        <v>30</v>
      </c>
      <c r="D28">
        <v>551393</v>
      </c>
      <c r="F28">
        <v>1114395</v>
      </c>
    </row>
    <row r="29" spans="1:6" x14ac:dyDescent="0.25">
      <c r="A29" t="s">
        <v>33</v>
      </c>
      <c r="D29">
        <v>3515</v>
      </c>
      <c r="F29">
        <v>0</v>
      </c>
    </row>
    <row r="30" spans="1:6" x14ac:dyDescent="0.25">
      <c r="A30" t="s">
        <v>32</v>
      </c>
      <c r="D30">
        <v>17</v>
      </c>
      <c r="F30">
        <v>33</v>
      </c>
    </row>
    <row r="31" spans="1:6" x14ac:dyDescent="0.25">
      <c r="D31">
        <v>17</v>
      </c>
      <c r="F31">
        <v>32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5BC51-84D4-4F5F-980C-B0161071308E}">
  <dimension ref="A1:K37"/>
  <sheetViews>
    <sheetView workbookViewId="0">
      <selection activeCell="I16" sqref="I16"/>
    </sheetView>
  </sheetViews>
  <sheetFormatPr defaultRowHeight="15" x14ac:dyDescent="0.25"/>
  <sheetData>
    <row r="1" spans="1:11" x14ac:dyDescent="0.25"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52</v>
      </c>
      <c r="I1" t="s">
        <v>53</v>
      </c>
      <c r="J1" t="s">
        <v>54</v>
      </c>
      <c r="K1" t="s">
        <v>96</v>
      </c>
    </row>
    <row r="2" spans="1:11" x14ac:dyDescent="0.25">
      <c r="A2" t="s">
        <v>78</v>
      </c>
      <c r="D2">
        <v>741203</v>
      </c>
      <c r="F2">
        <v>1392797</v>
      </c>
    </row>
    <row r="3" spans="1:11" x14ac:dyDescent="0.25">
      <c r="A3" t="s">
        <v>79</v>
      </c>
      <c r="D3">
        <v>271933</v>
      </c>
      <c r="F3">
        <v>421584</v>
      </c>
    </row>
    <row r="4" spans="1:11" x14ac:dyDescent="0.25">
      <c r="A4" t="s">
        <v>80</v>
      </c>
      <c r="D4">
        <v>63573</v>
      </c>
      <c r="F4">
        <v>-2160</v>
      </c>
    </row>
    <row r="5" spans="1:11" x14ac:dyDescent="0.25">
      <c r="A5" t="s">
        <v>81</v>
      </c>
      <c r="D5">
        <v>4</v>
      </c>
      <c r="F5">
        <v>0</v>
      </c>
    </row>
    <row r="6" spans="1:11" x14ac:dyDescent="0.25">
      <c r="A6" t="s">
        <v>82</v>
      </c>
      <c r="D6">
        <v>53865</v>
      </c>
      <c r="F6">
        <v>88455</v>
      </c>
    </row>
    <row r="7" spans="1:11" x14ac:dyDescent="0.25">
      <c r="A7" t="s">
        <v>83</v>
      </c>
      <c r="D7">
        <v>7791</v>
      </c>
      <c r="F7">
        <v>11303</v>
      </c>
    </row>
    <row r="8" spans="1:11" x14ac:dyDescent="0.25">
      <c r="A8" t="s">
        <v>84</v>
      </c>
      <c r="D8">
        <v>0</v>
      </c>
      <c r="F8">
        <v>-362175</v>
      </c>
    </row>
    <row r="9" spans="1:11" x14ac:dyDescent="0.25">
      <c r="A9" t="s">
        <v>97</v>
      </c>
      <c r="D9">
        <v>43943</v>
      </c>
      <c r="F9">
        <v>28856</v>
      </c>
    </row>
    <row r="10" spans="1:11" x14ac:dyDescent="0.25">
      <c r="A10" t="s">
        <v>26</v>
      </c>
      <c r="D10">
        <v>-3430</v>
      </c>
      <c r="F10">
        <v>113064</v>
      </c>
    </row>
    <row r="11" spans="1:11" x14ac:dyDescent="0.25">
      <c r="A11" t="s">
        <v>85</v>
      </c>
      <c r="D11">
        <v>0</v>
      </c>
      <c r="F11">
        <v>33780</v>
      </c>
    </row>
    <row r="12" spans="1:11" x14ac:dyDescent="0.25">
      <c r="A12" t="s">
        <v>86</v>
      </c>
      <c r="D12">
        <v>-149856</v>
      </c>
      <c r="F12">
        <v>6562</v>
      </c>
    </row>
    <row r="13" spans="1:11" x14ac:dyDescent="0.25">
      <c r="A13" t="s">
        <v>87</v>
      </c>
      <c r="B13">
        <f>SUM(B2:B12)</f>
        <v>0</v>
      </c>
      <c r="C13">
        <f t="shared" ref="C13:K13" si="0">SUM(C2:C12)</f>
        <v>0</v>
      </c>
      <c r="D13">
        <f t="shared" si="0"/>
        <v>1029026</v>
      </c>
      <c r="E13">
        <f t="shared" si="0"/>
        <v>0</v>
      </c>
      <c r="F13">
        <f t="shared" si="0"/>
        <v>1732066</v>
      </c>
      <c r="G13">
        <f t="shared" si="0"/>
        <v>0</v>
      </c>
      <c r="H13">
        <f t="shared" si="0"/>
        <v>0</v>
      </c>
      <c r="I13">
        <f t="shared" si="0"/>
        <v>0</v>
      </c>
      <c r="J13">
        <f t="shared" si="0"/>
        <v>0</v>
      </c>
      <c r="K13">
        <f t="shared" si="0"/>
        <v>0</v>
      </c>
    </row>
    <row r="14" spans="1:11" x14ac:dyDescent="0.25">
      <c r="A14" t="s">
        <v>88</v>
      </c>
      <c r="D14">
        <v>-498392</v>
      </c>
      <c r="F14">
        <v>-345765</v>
      </c>
    </row>
    <row r="15" spans="1:11" x14ac:dyDescent="0.25">
      <c r="A15" t="s">
        <v>89</v>
      </c>
      <c r="D15">
        <v>1097039</v>
      </c>
      <c r="F15">
        <v>925684</v>
      </c>
    </row>
    <row r="16" spans="1:11" x14ac:dyDescent="0.25">
      <c r="A16" t="s">
        <v>90</v>
      </c>
      <c r="D16">
        <v>-213246</v>
      </c>
      <c r="F16">
        <v>-1101192</v>
      </c>
    </row>
    <row r="17" spans="1:11" x14ac:dyDescent="0.25">
      <c r="A17" t="s">
        <v>91</v>
      </c>
      <c r="B17">
        <f>SUM(B13:B16)</f>
        <v>0</v>
      </c>
      <c r="C17">
        <f t="shared" ref="C17:K17" si="1">SUM(C13:C16)</f>
        <v>0</v>
      </c>
      <c r="D17">
        <f t="shared" si="1"/>
        <v>1414427</v>
      </c>
      <c r="E17">
        <f t="shared" si="1"/>
        <v>0</v>
      </c>
      <c r="F17">
        <f t="shared" si="1"/>
        <v>1210793</v>
      </c>
      <c r="G17">
        <f t="shared" si="1"/>
        <v>0</v>
      </c>
      <c r="H17">
        <f t="shared" si="1"/>
        <v>0</v>
      </c>
      <c r="I17">
        <f t="shared" si="1"/>
        <v>0</v>
      </c>
      <c r="J17">
        <f t="shared" si="1"/>
        <v>0</v>
      </c>
      <c r="K17">
        <f t="shared" si="1"/>
        <v>0</v>
      </c>
    </row>
    <row r="18" spans="1:11" x14ac:dyDescent="0.25">
      <c r="A18" t="s">
        <v>92</v>
      </c>
      <c r="D18">
        <v>-45847</v>
      </c>
      <c r="F18">
        <v>-97264</v>
      </c>
    </row>
    <row r="19" spans="1:11" x14ac:dyDescent="0.25">
      <c r="A19" t="s">
        <v>93</v>
      </c>
      <c r="D19">
        <v>5682</v>
      </c>
      <c r="F19">
        <v>111135</v>
      </c>
    </row>
    <row r="20" spans="1:11" x14ac:dyDescent="0.25">
      <c r="A20" t="s">
        <v>94</v>
      </c>
      <c r="D20">
        <v>-180668</v>
      </c>
      <c r="F20">
        <v>-174260</v>
      </c>
    </row>
    <row r="21" spans="1:11" x14ac:dyDescent="0.25">
      <c r="A21" t="s">
        <v>95</v>
      </c>
      <c r="B21">
        <f>SUM(B17:B20)</f>
        <v>0</v>
      </c>
      <c r="C21">
        <f t="shared" ref="C21:K21" si="2">SUM(C17:C20)</f>
        <v>0</v>
      </c>
      <c r="D21">
        <f t="shared" si="2"/>
        <v>1193594</v>
      </c>
      <c r="E21">
        <f t="shared" si="2"/>
        <v>0</v>
      </c>
      <c r="F21">
        <f t="shared" si="2"/>
        <v>1050404</v>
      </c>
      <c r="G21">
        <f t="shared" si="2"/>
        <v>0</v>
      </c>
      <c r="H21">
        <f t="shared" si="2"/>
        <v>0</v>
      </c>
      <c r="I21">
        <f t="shared" si="2"/>
        <v>0</v>
      </c>
      <c r="J21">
        <f t="shared" si="2"/>
        <v>0</v>
      </c>
      <c r="K21">
        <f t="shared" si="2"/>
        <v>0</v>
      </c>
    </row>
    <row r="22" spans="1:11" x14ac:dyDescent="0.25">
      <c r="A22" t="s">
        <v>98</v>
      </c>
      <c r="D22">
        <v>-239722</v>
      </c>
      <c r="F22">
        <v>-252379</v>
      </c>
    </row>
    <row r="23" spans="1:11" x14ac:dyDescent="0.25">
      <c r="A23" t="s">
        <v>99</v>
      </c>
      <c r="D23">
        <v>332</v>
      </c>
      <c r="F23">
        <v>-29084</v>
      </c>
    </row>
    <row r="24" spans="1:11" x14ac:dyDescent="0.25">
      <c r="A24" t="s">
        <v>100</v>
      </c>
      <c r="D24">
        <v>-4695237</v>
      </c>
      <c r="F24">
        <v>0</v>
      </c>
    </row>
    <row r="25" spans="1:11" x14ac:dyDescent="0.25">
      <c r="A25" t="s">
        <v>101</v>
      </c>
      <c r="D25">
        <v>-416378</v>
      </c>
      <c r="F25">
        <v>0</v>
      </c>
    </row>
    <row r="26" spans="1:11" x14ac:dyDescent="0.25">
      <c r="A26" t="s">
        <v>102</v>
      </c>
      <c r="D26">
        <v>0</v>
      </c>
      <c r="F26">
        <v>-16675</v>
      </c>
    </row>
    <row r="27" spans="1:11" x14ac:dyDescent="0.25">
      <c r="A27" t="s">
        <v>103</v>
      </c>
      <c r="D27">
        <v>0</v>
      </c>
      <c r="F27">
        <v>190000</v>
      </c>
    </row>
    <row r="28" spans="1:11" x14ac:dyDescent="0.25">
      <c r="A28" t="s">
        <v>72</v>
      </c>
      <c r="D28">
        <v>0</v>
      </c>
      <c r="F28">
        <v>-7477</v>
      </c>
    </row>
    <row r="29" spans="1:11" x14ac:dyDescent="0.25">
      <c r="A29" t="s">
        <v>104</v>
      </c>
      <c r="C29">
        <f>SUM(C22:C28)</f>
        <v>0</v>
      </c>
      <c r="D29">
        <f t="shared" ref="D29:K29" si="3">SUM(D22:D28)</f>
        <v>-5351005</v>
      </c>
      <c r="E29">
        <f t="shared" si="3"/>
        <v>0</v>
      </c>
      <c r="F29">
        <f t="shared" si="3"/>
        <v>-115615</v>
      </c>
      <c r="G29">
        <f t="shared" si="3"/>
        <v>0</v>
      </c>
      <c r="H29">
        <f t="shared" si="3"/>
        <v>0</v>
      </c>
      <c r="I29">
        <f t="shared" si="3"/>
        <v>0</v>
      </c>
      <c r="J29">
        <f t="shared" si="3"/>
        <v>0</v>
      </c>
      <c r="K29">
        <f t="shared" si="3"/>
        <v>0</v>
      </c>
    </row>
    <row r="30" spans="1:11" x14ac:dyDescent="0.25">
      <c r="A30" t="s">
        <v>105</v>
      </c>
      <c r="D30">
        <v>5286152</v>
      </c>
      <c r="F30">
        <v>1984796</v>
      </c>
    </row>
    <row r="31" spans="1:11" x14ac:dyDescent="0.25">
      <c r="A31" t="s">
        <v>106</v>
      </c>
      <c r="D31">
        <v>0</v>
      </c>
      <c r="F31">
        <v>-843416</v>
      </c>
    </row>
    <row r="32" spans="1:11" x14ac:dyDescent="0.25">
      <c r="A32" t="s">
        <v>107</v>
      </c>
      <c r="D32">
        <v>0</v>
      </c>
      <c r="F32">
        <v>-2317579</v>
      </c>
    </row>
    <row r="33" spans="1:11" x14ac:dyDescent="0.25">
      <c r="A33" t="s">
        <v>108</v>
      </c>
      <c r="C33">
        <f>SUM(C30:C32)</f>
        <v>0</v>
      </c>
      <c r="D33">
        <f t="shared" ref="D33:K33" si="4">SUM(D30:D32)</f>
        <v>5286152</v>
      </c>
      <c r="E33">
        <f t="shared" si="4"/>
        <v>0</v>
      </c>
      <c r="F33">
        <f t="shared" si="4"/>
        <v>-1176199</v>
      </c>
      <c r="G33">
        <f t="shared" si="4"/>
        <v>0</v>
      </c>
      <c r="H33">
        <f t="shared" si="4"/>
        <v>0</v>
      </c>
      <c r="I33">
        <f t="shared" si="4"/>
        <v>0</v>
      </c>
      <c r="J33">
        <f t="shared" si="4"/>
        <v>0</v>
      </c>
      <c r="K33">
        <f t="shared" si="4"/>
        <v>0</v>
      </c>
    </row>
    <row r="34" spans="1:11" x14ac:dyDescent="0.25">
      <c r="A34" t="s">
        <v>109</v>
      </c>
      <c r="C34">
        <f>C21+C29+C33</f>
        <v>0</v>
      </c>
      <c r="D34">
        <f t="shared" ref="D34:K34" si="5">D21+D29+D33</f>
        <v>1128741</v>
      </c>
      <c r="E34">
        <f t="shared" si="5"/>
        <v>0</v>
      </c>
      <c r="F34">
        <f t="shared" si="5"/>
        <v>-241410</v>
      </c>
      <c r="G34">
        <f t="shared" si="5"/>
        <v>0</v>
      </c>
      <c r="H34">
        <f t="shared" si="5"/>
        <v>0</v>
      </c>
      <c r="I34">
        <f t="shared" si="5"/>
        <v>0</v>
      </c>
      <c r="J34">
        <f t="shared" si="5"/>
        <v>0</v>
      </c>
      <c r="K34">
        <f t="shared" si="5"/>
        <v>0</v>
      </c>
    </row>
    <row r="35" spans="1:11" x14ac:dyDescent="0.25">
      <c r="A35" t="s">
        <v>110</v>
      </c>
      <c r="D35">
        <v>2358608</v>
      </c>
      <c r="F35">
        <v>3573467</v>
      </c>
    </row>
    <row r="36" spans="1:11" x14ac:dyDescent="0.25">
      <c r="A36" t="s">
        <v>111</v>
      </c>
      <c r="D36">
        <v>-9874</v>
      </c>
      <c r="F36">
        <v>76653</v>
      </c>
    </row>
    <row r="37" spans="1:11" x14ac:dyDescent="0.25">
      <c r="A37" t="s">
        <v>112</v>
      </c>
      <c r="C37">
        <f>SUM(C34:C36)</f>
        <v>0</v>
      </c>
      <c r="D37">
        <f t="shared" ref="D37:K37" si="6">SUM(D34:D36)</f>
        <v>3477475</v>
      </c>
      <c r="E37">
        <f t="shared" si="6"/>
        <v>0</v>
      </c>
      <c r="F37">
        <f t="shared" si="6"/>
        <v>3408710</v>
      </c>
      <c r="G37">
        <f t="shared" si="6"/>
        <v>0</v>
      </c>
      <c r="H37">
        <f t="shared" si="6"/>
        <v>0</v>
      </c>
      <c r="I37">
        <f t="shared" si="6"/>
        <v>0</v>
      </c>
      <c r="J37">
        <f t="shared" si="6"/>
        <v>0</v>
      </c>
      <c r="K37">
        <f t="shared" si="6"/>
        <v>0</v>
      </c>
    </row>
  </sheetData>
  <phoneticPr fontId="1" type="noConversion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Balance_sheet</vt:lpstr>
      <vt:lpstr>P&amp;L</vt:lpstr>
      <vt:lpstr>CF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lksha</dc:creator>
  <cp:lastModifiedBy>Georg</cp:lastModifiedBy>
  <dcterms:created xsi:type="dcterms:W3CDTF">2015-06-05T18:19:34Z</dcterms:created>
  <dcterms:modified xsi:type="dcterms:W3CDTF">2024-11-03T13:38:14Z</dcterms:modified>
</cp:coreProperties>
</file>