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实操\vscode实操\华数杯国际模板01\data\"/>
    </mc:Choice>
  </mc:AlternateContent>
  <xr:revisionPtr revIDLastSave="0" documentId="13_ncr:1_{2B490537-12A8-4394-8B6C-167C4794344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8" i="2" s="1"/>
  <c r="H19" i="2" s="1"/>
  <c r="H20" i="2" s="1"/>
  <c r="H21" i="2" s="1"/>
  <c r="H22" i="2" s="1"/>
  <c r="G22" i="2"/>
  <c r="F22" i="2"/>
  <c r="E22" i="2"/>
  <c r="G21" i="2"/>
  <c r="F21" i="2"/>
  <c r="E21" i="2"/>
  <c r="B21" i="2"/>
  <c r="G20" i="2"/>
  <c r="F20" i="2"/>
  <c r="E20" i="2"/>
  <c r="G19" i="2"/>
  <c r="F19" i="2"/>
  <c r="E19" i="2"/>
  <c r="G18" i="2"/>
  <c r="F18" i="2"/>
  <c r="E18" i="2"/>
  <c r="G17" i="2"/>
  <c r="F17" i="2"/>
  <c r="E17" i="2"/>
  <c r="B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</calcChain>
</file>

<file path=xl/sharedStrings.xml><?xml version="1.0" encoding="utf-8"?>
<sst xmlns="http://schemas.openxmlformats.org/spreadsheetml/2006/main" count="42" uniqueCount="32">
  <si>
    <t>年份</t>
  </si>
  <si>
    <t>合计</t>
  </si>
  <si>
    <t>农、林、牧、渔业</t>
  </si>
  <si>
    <t>采矿业</t>
  </si>
  <si>
    <t>制造业</t>
  </si>
  <si>
    <t>电力、热力、燃气及水生产和供应业</t>
  </si>
  <si>
    <t>建筑业</t>
  </si>
  <si>
    <t>批发和零售业</t>
  </si>
  <si>
    <t>交通运输、仓储和邮政业</t>
  </si>
  <si>
    <t>住宿和餐饮业</t>
  </si>
  <si>
    <t>信息传输、软件和信息技术服务业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</si>
  <si>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</si>
  <si>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</si>
  <si>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</si>
  <si>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</si>
  <si>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</si>
  <si>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</si>
  <si>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</si>
  <si>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</si>
  <si>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</si>
  <si>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</si>
  <si>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</si>
  <si>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Years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</si>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</sst>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2"/>
      <color rgb="FF060607"/>
      <name val="仿宋"/>
      <family val="3"/>
      <charset val="134"/>
    </font>
    <font>
      <sz val="12"/>
      <color rgb="FF060607"/>
      <name val="仿宋"/>
      <family val="3"/>
      <charset val="134"/>
    </font>
    <font>
      <b/>
      <sz val="12"/>
      <color rgb="FF060607"/>
      <name val="仿宋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3"/>
  <sheetViews>
    <sheetView workbookViewId="0">
      <selection sqref="A1:A16"/>
    </sheetView>
  </sheetViews>
  <sheetFormatPr defaultColWidth="9" defaultRowHeight="14" x14ac:dyDescent="0.25"/>
  <cols>
    <col min="2" max="2" width="10"/>
    <col min="5" max="5" width="10"/>
    <col min="12" max="13" width="10"/>
    <col min="24" max="24" width="9.54296875"/>
    <col min="31" max="31" width="9.54296875"/>
  </cols>
  <sheetData>
    <row r="1" spans="1:22" ht="90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" x14ac:dyDescent="0.25">
      <c r="A2" s="3">
        <v>2003</v>
      </c>
      <c r="B2" s="3">
        <v>55566.1</v>
      </c>
      <c r="C2" s="3">
        <v>1652.3</v>
      </c>
      <c r="D2" s="3">
        <v>1775.2</v>
      </c>
      <c r="E2" s="3">
        <v>14689.5</v>
      </c>
      <c r="F2" s="3">
        <v>3962.4</v>
      </c>
      <c r="G2" s="3">
        <v>924</v>
      </c>
      <c r="H2" s="3">
        <v>9221</v>
      </c>
      <c r="I2" s="3">
        <v>6289.4</v>
      </c>
      <c r="J2" s="3">
        <v>423.1</v>
      </c>
      <c r="K2" s="3">
        <v>1660.7</v>
      </c>
      <c r="L2" s="3">
        <v>90.1</v>
      </c>
      <c r="M2" s="3">
        <v>13143.4</v>
      </c>
      <c r="N2" s="3">
        <v>375.5</v>
      </c>
      <c r="O2" s="3">
        <v>285.8</v>
      </c>
      <c r="P2" s="3">
        <v>4365.1000000000004</v>
      </c>
      <c r="Q2" s="3">
        <v>241.6</v>
      </c>
      <c r="R2" s="3">
        <v>1671</v>
      </c>
      <c r="S2" s="3">
        <v>4051</v>
      </c>
      <c r="T2" s="3">
        <v>531.1</v>
      </c>
      <c r="U2" s="3">
        <v>2153.1</v>
      </c>
      <c r="V2" s="3">
        <v>2.5</v>
      </c>
    </row>
    <row r="3" spans="1:22" ht="15" x14ac:dyDescent="0.25">
      <c r="A3" s="3">
        <v>2004</v>
      </c>
      <c r="B3" s="3">
        <v>70477.399999999994</v>
      </c>
      <c r="C3" s="3">
        <v>1890.7</v>
      </c>
      <c r="D3" s="3">
        <v>2395.9</v>
      </c>
      <c r="E3" s="3">
        <v>19685.5</v>
      </c>
      <c r="F3" s="3">
        <v>5795.1</v>
      </c>
      <c r="G3" s="3">
        <v>964</v>
      </c>
      <c r="H3" s="3">
        <v>1273.0999999999999</v>
      </c>
      <c r="I3" s="3">
        <v>7646.2</v>
      </c>
      <c r="J3" s="3">
        <v>560.1</v>
      </c>
      <c r="K3" s="3">
        <v>1657.7</v>
      </c>
      <c r="L3" s="3">
        <v>136</v>
      </c>
      <c r="M3" s="3">
        <v>16678.900000000001</v>
      </c>
      <c r="N3" s="3">
        <v>420.8</v>
      </c>
      <c r="O3" s="3">
        <v>333.1</v>
      </c>
      <c r="P3" s="3">
        <v>5071.7</v>
      </c>
      <c r="Q3" s="3">
        <v>313.7</v>
      </c>
      <c r="R3" s="3">
        <v>2024</v>
      </c>
      <c r="S3" s="3">
        <v>516.70000000000005</v>
      </c>
      <c r="T3" s="3">
        <v>773.1</v>
      </c>
      <c r="U3" s="3">
        <v>2437</v>
      </c>
      <c r="V3" s="3">
        <v>2</v>
      </c>
    </row>
    <row r="4" spans="1:22" ht="15" x14ac:dyDescent="0.25">
      <c r="A4" s="3">
        <v>2005</v>
      </c>
      <c r="B4" s="3">
        <v>88773.6</v>
      </c>
      <c r="C4" s="3">
        <v>2323.6999999999998</v>
      </c>
      <c r="D4" s="3">
        <v>3687.4</v>
      </c>
      <c r="E4" s="3">
        <v>26576</v>
      </c>
      <c r="F4" s="3">
        <v>7554.4</v>
      </c>
      <c r="G4" s="3">
        <v>1119</v>
      </c>
      <c r="H4" s="3">
        <v>1716</v>
      </c>
      <c r="I4" s="3">
        <v>9614.1</v>
      </c>
      <c r="J4" s="3">
        <v>808.1</v>
      </c>
      <c r="K4" s="3">
        <v>1581.8</v>
      </c>
      <c r="L4" s="3">
        <v>109.6</v>
      </c>
      <c r="M4" s="3">
        <v>19505.3</v>
      </c>
      <c r="N4" s="3">
        <v>549.6</v>
      </c>
      <c r="O4" s="3">
        <v>435.1</v>
      </c>
      <c r="P4" s="3">
        <v>6274.1</v>
      </c>
      <c r="Q4" s="3">
        <v>363.5</v>
      </c>
      <c r="R4" s="3">
        <v>2209</v>
      </c>
      <c r="S4" s="3">
        <v>661.8</v>
      </c>
      <c r="T4" s="3">
        <v>857.1</v>
      </c>
      <c r="U4" s="3">
        <v>2926.1</v>
      </c>
      <c r="V4" s="3">
        <v>0.2</v>
      </c>
    </row>
    <row r="5" spans="1:22" ht="15" x14ac:dyDescent="0.25">
      <c r="A5" s="3">
        <v>2006</v>
      </c>
      <c r="B5" s="3">
        <v>109998.2</v>
      </c>
      <c r="C5" s="3">
        <v>2749.9</v>
      </c>
      <c r="D5" s="3">
        <v>4678.3999999999996</v>
      </c>
      <c r="E5" s="3">
        <v>34089.5</v>
      </c>
      <c r="F5" s="3">
        <v>8585.1</v>
      </c>
      <c r="G5" s="3">
        <v>1125</v>
      </c>
      <c r="H5" s="3">
        <v>2265.3000000000002</v>
      </c>
      <c r="I5" s="3">
        <v>12138.1</v>
      </c>
      <c r="J5" s="3">
        <v>1095.7</v>
      </c>
      <c r="K5" s="3">
        <v>1875.9</v>
      </c>
      <c r="L5" s="3">
        <v>121.4</v>
      </c>
      <c r="M5" s="3">
        <v>24524.400000000001</v>
      </c>
      <c r="N5" s="3">
        <v>725.6</v>
      </c>
      <c r="O5" s="3">
        <v>495.3</v>
      </c>
      <c r="P5" s="3">
        <v>8152.7</v>
      </c>
      <c r="Q5" s="3">
        <v>389.5</v>
      </c>
      <c r="R5" s="3">
        <v>2270</v>
      </c>
      <c r="S5" s="3">
        <v>769</v>
      </c>
      <c r="T5" s="3">
        <v>955.4</v>
      </c>
      <c r="U5" s="3">
        <v>2990.1</v>
      </c>
      <c r="V5" s="3">
        <v>0.1</v>
      </c>
    </row>
    <row r="6" spans="1:22" ht="15" x14ac:dyDescent="0.25">
      <c r="A6" s="3">
        <v>2007</v>
      </c>
      <c r="B6" s="3">
        <v>137323.9</v>
      </c>
      <c r="C6" s="3">
        <v>3403.5</v>
      </c>
      <c r="D6" s="3">
        <v>5878.8</v>
      </c>
      <c r="E6" s="3">
        <v>44505.1</v>
      </c>
      <c r="F6" s="3">
        <v>9467.1</v>
      </c>
      <c r="G6" s="3">
        <v>1302.3</v>
      </c>
      <c r="H6" s="3">
        <v>2880.3</v>
      </c>
      <c r="I6" s="3">
        <v>14154</v>
      </c>
      <c r="J6" s="3">
        <v>1519.4</v>
      </c>
      <c r="K6" s="3">
        <v>1848.1</v>
      </c>
      <c r="L6" s="3">
        <v>157.6</v>
      </c>
      <c r="M6" s="3">
        <v>32438.9</v>
      </c>
      <c r="N6" s="3">
        <v>949.3</v>
      </c>
      <c r="O6" s="3">
        <v>560</v>
      </c>
      <c r="P6" s="3">
        <v>10154.299999999999</v>
      </c>
      <c r="Q6" s="3">
        <v>434.7</v>
      </c>
      <c r="R6" s="3">
        <v>2375</v>
      </c>
      <c r="S6" s="3">
        <v>885</v>
      </c>
      <c r="T6" s="3">
        <v>1243.4000000000001</v>
      </c>
      <c r="U6" s="3">
        <v>3166.1</v>
      </c>
      <c r="V6" s="3"/>
    </row>
    <row r="7" spans="1:22" ht="15" x14ac:dyDescent="0.25">
      <c r="A7" s="3">
        <v>2008</v>
      </c>
      <c r="B7" s="3">
        <v>172828.4</v>
      </c>
      <c r="C7" s="3">
        <v>5064.5</v>
      </c>
      <c r="D7" s="3">
        <v>7706.8</v>
      </c>
      <c r="E7" s="3">
        <v>56702.400000000001</v>
      </c>
      <c r="F7" s="3">
        <v>10997.2</v>
      </c>
      <c r="G7" s="3">
        <v>3741.8</v>
      </c>
      <c r="H7" s="3">
        <v>17024.400000000001</v>
      </c>
      <c r="I7" s="3">
        <v>1959.2</v>
      </c>
      <c r="J7" s="3">
        <v>2162.6</v>
      </c>
      <c r="K7" s="3">
        <v>260.60000000000002</v>
      </c>
      <c r="L7" s="3">
        <v>40441.800000000003</v>
      </c>
      <c r="M7" s="3">
        <v>1355.9</v>
      </c>
      <c r="N7" s="3">
        <v>782</v>
      </c>
      <c r="O7" s="3">
        <v>13634.1</v>
      </c>
      <c r="P7" s="3">
        <v>622.1</v>
      </c>
      <c r="Q7" s="3">
        <v>2523</v>
      </c>
      <c r="R7" s="3">
        <v>1155.0999999999999</v>
      </c>
      <c r="S7" s="3">
        <v>1589.1</v>
      </c>
      <c r="T7" s="3">
        <v>3748.1</v>
      </c>
      <c r="U7" s="3">
        <v>0.3</v>
      </c>
      <c r="V7" s="7"/>
    </row>
    <row r="8" spans="1:22" ht="15" x14ac:dyDescent="0.25">
      <c r="A8" s="3">
        <v>2009</v>
      </c>
      <c r="B8" s="3">
        <v>224598.1</v>
      </c>
      <c r="C8" s="3">
        <v>6894.9</v>
      </c>
      <c r="D8" s="3">
        <v>9210.7999999999993</v>
      </c>
      <c r="E8" s="3">
        <v>70612.899999999994</v>
      </c>
      <c r="F8" s="3">
        <v>14434.6</v>
      </c>
      <c r="G8" s="3">
        <v>1992.5</v>
      </c>
      <c r="H8" s="3">
        <v>5132.8</v>
      </c>
      <c r="I8" s="3">
        <v>24974.1</v>
      </c>
      <c r="J8" s="3">
        <v>2625.4</v>
      </c>
      <c r="K8" s="3">
        <v>2589.1</v>
      </c>
      <c r="L8" s="3">
        <v>360.2</v>
      </c>
      <c r="M8" s="3">
        <v>49368.5</v>
      </c>
      <c r="N8" s="3">
        <v>2036.2</v>
      </c>
      <c r="O8" s="3">
        <v>1200.8</v>
      </c>
      <c r="P8" s="3">
        <v>19874.400000000001</v>
      </c>
      <c r="Q8" s="3">
        <v>801.1</v>
      </c>
      <c r="R8" s="3">
        <v>3621</v>
      </c>
      <c r="S8" s="3">
        <v>1858.1</v>
      </c>
      <c r="T8" s="3">
        <v>2383.4</v>
      </c>
      <c r="U8" s="3">
        <v>4736.1000000000004</v>
      </c>
      <c r="V8" s="3">
        <v>0.2</v>
      </c>
    </row>
    <row r="9" spans="1:22" ht="15" x14ac:dyDescent="0.25">
      <c r="A9" s="3">
        <v>2010</v>
      </c>
      <c r="B9" s="3">
        <v>278121.90000000002</v>
      </c>
      <c r="C9" s="3">
        <v>7923.1</v>
      </c>
      <c r="D9" s="3">
        <v>11000.9</v>
      </c>
      <c r="E9" s="3">
        <v>88619.199999999997</v>
      </c>
      <c r="F9" s="3">
        <v>15679.7</v>
      </c>
      <c r="G9" s="3">
        <v>2802.2</v>
      </c>
      <c r="H9" s="3">
        <v>60322</v>
      </c>
      <c r="I9" s="3">
        <v>30074.5</v>
      </c>
      <c r="J9" s="3">
        <v>3366.1</v>
      </c>
      <c r="K9" s="3">
        <v>2454.5</v>
      </c>
      <c r="L9" s="3">
        <v>489.4</v>
      </c>
      <c r="M9" s="3">
        <v>64877.3</v>
      </c>
      <c r="N9" s="3">
        <v>2652.6</v>
      </c>
      <c r="O9" s="3">
        <v>1379.3</v>
      </c>
      <c r="P9" s="3">
        <v>24827.4</v>
      </c>
      <c r="Q9" s="3">
        <v>1114.0999999999999</v>
      </c>
      <c r="R9" s="3">
        <v>4033</v>
      </c>
      <c r="S9" s="3">
        <v>2119.1</v>
      </c>
      <c r="T9" s="3">
        <v>2959.4</v>
      </c>
      <c r="U9" s="3">
        <v>5676.6</v>
      </c>
      <c r="V9" s="7"/>
    </row>
    <row r="10" spans="1:22" ht="15" x14ac:dyDescent="0.25">
      <c r="A10" s="3">
        <v>2011</v>
      </c>
      <c r="B10" s="3">
        <v>311485.09999999998</v>
      </c>
      <c r="C10" s="3">
        <v>8757.7999999999993</v>
      </c>
      <c r="D10" s="3">
        <v>11747</v>
      </c>
      <c r="E10" s="3">
        <v>102712.9</v>
      </c>
      <c r="F10" s="3">
        <v>14659.7</v>
      </c>
      <c r="G10" s="3">
        <v>3357.1</v>
      </c>
      <c r="H10" s="3">
        <v>7439.4</v>
      </c>
      <c r="I10" s="3">
        <v>28291.7</v>
      </c>
      <c r="J10" s="3">
        <v>3956.6</v>
      </c>
      <c r="K10" s="3">
        <v>2174.4</v>
      </c>
      <c r="L10" s="3">
        <v>638.70000000000005</v>
      </c>
      <c r="M10" s="3">
        <v>81686.100000000006</v>
      </c>
      <c r="N10" s="3">
        <v>3382.8</v>
      </c>
      <c r="O10" s="3">
        <v>1679.8</v>
      </c>
      <c r="P10" s="3">
        <v>24523.1</v>
      </c>
      <c r="Q10" s="3">
        <v>1443.3</v>
      </c>
      <c r="R10" s="3">
        <v>3894.6</v>
      </c>
      <c r="S10" s="3">
        <v>2330.3000000000002</v>
      </c>
      <c r="T10" s="3">
        <v>3162</v>
      </c>
      <c r="U10" s="3">
        <v>5647.8</v>
      </c>
      <c r="V10" s="3"/>
    </row>
    <row r="11" spans="1:22" ht="15" x14ac:dyDescent="0.25">
      <c r="A11" s="3">
        <v>2012</v>
      </c>
      <c r="B11" s="3">
        <v>374694.7</v>
      </c>
      <c r="C11" s="3">
        <v>10996.4</v>
      </c>
      <c r="D11" s="3">
        <v>13300.8</v>
      </c>
      <c r="E11" s="3">
        <v>124550</v>
      </c>
      <c r="F11" s="3">
        <v>16672.7</v>
      </c>
      <c r="G11" s="3">
        <v>3739</v>
      </c>
      <c r="H11" s="3">
        <v>9810.7000000000007</v>
      </c>
      <c r="I11" s="3">
        <v>31444.9</v>
      </c>
      <c r="J11" s="3">
        <v>5153.5</v>
      </c>
      <c r="K11" s="3">
        <v>2692</v>
      </c>
      <c r="L11" s="3">
        <v>923.9</v>
      </c>
      <c r="M11" s="3">
        <v>99159.3</v>
      </c>
      <c r="N11" s="3">
        <v>4700.3999999999996</v>
      </c>
      <c r="O11" s="3">
        <v>2475.8000000000002</v>
      </c>
      <c r="P11" s="3">
        <v>29621.599999999999</v>
      </c>
      <c r="Q11" s="3">
        <v>1905</v>
      </c>
      <c r="R11" s="3">
        <v>4613</v>
      </c>
      <c r="S11" s="3">
        <v>2617.1</v>
      </c>
      <c r="T11" s="3">
        <v>4271.3</v>
      </c>
      <c r="U11" s="3">
        <v>6047.4</v>
      </c>
      <c r="V11" s="3"/>
    </row>
    <row r="12" spans="1:22" ht="15" x14ac:dyDescent="0.25">
      <c r="A12" s="3">
        <v>2013</v>
      </c>
      <c r="B12" s="3">
        <v>446294.1</v>
      </c>
      <c r="C12" s="3">
        <v>13478.8</v>
      </c>
      <c r="D12" s="3">
        <v>19634.7</v>
      </c>
      <c r="E12" s="3">
        <v>12720.5</v>
      </c>
      <c r="F12" s="3">
        <v>3669.8</v>
      </c>
      <c r="G12" s="3">
        <v>36790.1</v>
      </c>
      <c r="H12" s="3">
        <v>6041.1</v>
      </c>
      <c r="I12" s="3">
        <v>3084.9</v>
      </c>
      <c r="J12" s="3">
        <v>5893.2</v>
      </c>
      <c r="K12" s="3">
        <v>3133.2</v>
      </c>
      <c r="L12" s="3">
        <v>5231.1000000000004</v>
      </c>
      <c r="M12" s="3">
        <v>37663.9</v>
      </c>
      <c r="N12" s="3">
        <v>5433</v>
      </c>
      <c r="O12" s="3">
        <v>5874.1</v>
      </c>
      <c r="P12" s="3"/>
      <c r="Q12" s="3"/>
      <c r="R12" s="3"/>
      <c r="S12" s="3"/>
      <c r="T12" s="3"/>
      <c r="U12" s="3"/>
      <c r="V12" s="3"/>
    </row>
    <row r="13" spans="1:22" ht="15" x14ac:dyDescent="0.25">
      <c r="A13" s="3">
        <v>2014</v>
      </c>
      <c r="B13" s="3">
        <v>512020.7</v>
      </c>
      <c r="C13" s="3">
        <v>16573.8</v>
      </c>
      <c r="D13" s="3">
        <v>14538.9</v>
      </c>
      <c r="E13" s="3">
        <v>167025.29999999999</v>
      </c>
      <c r="F13" s="3">
        <v>22829.7</v>
      </c>
      <c r="G13" s="3">
        <v>4125.8</v>
      </c>
      <c r="H13" s="3">
        <v>15800.2</v>
      </c>
      <c r="I13" s="3">
        <v>43215.7</v>
      </c>
      <c r="J13" s="3">
        <v>4110</v>
      </c>
      <c r="K13" s="3">
        <v>1363</v>
      </c>
      <c r="L13" s="3">
        <v>131348.20000000001</v>
      </c>
      <c r="M13" s="3">
        <v>4219.1000000000004</v>
      </c>
      <c r="N13" s="3">
        <v>46225</v>
      </c>
      <c r="O13" s="3">
        <v>2371.6999999999998</v>
      </c>
      <c r="P13" s="3">
        <v>6708.7</v>
      </c>
      <c r="Q13" s="3">
        <v>3991.5</v>
      </c>
      <c r="R13" s="3">
        <v>6178.4</v>
      </c>
      <c r="S13" s="3">
        <v>7200.5</v>
      </c>
      <c r="T13" s="3"/>
      <c r="U13" s="3"/>
      <c r="V13" s="3"/>
    </row>
    <row r="14" spans="1:22" ht="15" x14ac:dyDescent="0.25">
      <c r="A14" s="3">
        <v>2015</v>
      </c>
      <c r="B14" s="3">
        <v>561999.80000000005</v>
      </c>
      <c r="C14" s="3">
        <v>21042.7</v>
      </c>
      <c r="D14" s="3">
        <v>12970.8</v>
      </c>
      <c r="E14" s="3">
        <v>180370.4</v>
      </c>
      <c r="F14" s="3">
        <v>26722.799999999999</v>
      </c>
      <c r="G14" s="3">
        <v>4956.6000000000004</v>
      </c>
      <c r="H14" s="3">
        <v>18924.900000000001</v>
      </c>
      <c r="I14" s="3">
        <v>49200</v>
      </c>
      <c r="J14" s="3">
        <v>6546.7</v>
      </c>
      <c r="K14" s="3">
        <v>5521.9</v>
      </c>
      <c r="L14" s="3">
        <v>1367.2</v>
      </c>
      <c r="M14" s="3">
        <v>134284.29999999999</v>
      </c>
      <c r="N14" s="3">
        <v>9447.9</v>
      </c>
      <c r="O14" s="3">
        <v>4752</v>
      </c>
      <c r="P14" s="3">
        <v>55679.6</v>
      </c>
      <c r="Q14" s="3">
        <v>2730.3</v>
      </c>
      <c r="R14" s="3">
        <v>7726.8</v>
      </c>
      <c r="S14" s="3">
        <v>5175.6000000000004</v>
      </c>
      <c r="T14" s="3">
        <v>6728.3</v>
      </c>
      <c r="U14" s="3">
        <v>7851.1</v>
      </c>
      <c r="V14" s="3"/>
    </row>
    <row r="15" spans="1:22" ht="15" x14ac:dyDescent="0.25">
      <c r="A15" s="3">
        <v>2016</v>
      </c>
      <c r="B15" s="3">
        <v>606465.69999999995</v>
      </c>
      <c r="C15" s="3">
        <v>24853.1</v>
      </c>
      <c r="D15" s="3">
        <v>10320.299999999999</v>
      </c>
      <c r="E15" s="3">
        <v>187962.1</v>
      </c>
      <c r="F15" s="3">
        <v>29747.7</v>
      </c>
      <c r="G15" s="3">
        <v>4614.8999999999996</v>
      </c>
      <c r="H15" s="3">
        <v>18166.900000000001</v>
      </c>
      <c r="I15" s="3">
        <v>53890.400000000001</v>
      </c>
      <c r="J15" s="3">
        <v>5976.2</v>
      </c>
      <c r="K15" s="3">
        <v>6325.5</v>
      </c>
      <c r="L15" s="3">
        <v>1310.2</v>
      </c>
      <c r="M15" s="3">
        <v>142359.4</v>
      </c>
      <c r="N15" s="3">
        <v>12341.9</v>
      </c>
      <c r="O15" s="3">
        <v>5567.8</v>
      </c>
      <c r="P15" s="3">
        <v>68647.600000000006</v>
      </c>
      <c r="Q15" s="3">
        <v>2750.9</v>
      </c>
      <c r="R15" s="3">
        <v>9326.7000000000007</v>
      </c>
      <c r="S15" s="3">
        <v>6282.1</v>
      </c>
      <c r="T15" s="3">
        <v>7834.2</v>
      </c>
      <c r="U15" s="3">
        <v>8187.7</v>
      </c>
      <c r="V15" s="3"/>
    </row>
    <row r="16" spans="1:22" ht="15" x14ac:dyDescent="0.25">
      <c r="A16" s="3">
        <v>2017</v>
      </c>
      <c r="B16" s="3">
        <v>641238.4</v>
      </c>
      <c r="C16" s="3">
        <v>26708</v>
      </c>
      <c r="D16" s="3">
        <v>9210.1</v>
      </c>
      <c r="E16" s="3">
        <v>193710</v>
      </c>
      <c r="F16" s="3">
        <v>29805.599999999999</v>
      </c>
      <c r="G16" s="3">
        <v>3838.9</v>
      </c>
      <c r="H16" s="3">
        <v>16779.900000000001</v>
      </c>
      <c r="I16" s="3">
        <v>61449.9</v>
      </c>
      <c r="J16" s="3">
        <v>6145</v>
      </c>
      <c r="K16" s="3">
        <v>6997.4</v>
      </c>
      <c r="L16" s="3">
        <v>1121.5</v>
      </c>
      <c r="M16" s="3">
        <v>146225.5</v>
      </c>
      <c r="N16" s="3">
        <v>13357.1</v>
      </c>
      <c r="O16" s="3">
        <v>5932.5</v>
      </c>
      <c r="P16" s="3">
        <v>82106.100000000006</v>
      </c>
      <c r="Q16" s="3">
        <v>2752.6</v>
      </c>
      <c r="R16" s="3">
        <v>11104.3</v>
      </c>
      <c r="S16" s="3">
        <v>7327.9</v>
      </c>
      <c r="T16" s="3">
        <v>8734.7999999999993</v>
      </c>
      <c r="U16" s="3">
        <v>7931.5</v>
      </c>
      <c r="V16" s="7"/>
    </row>
    <row r="18" spans="11:20" ht="75" x14ac:dyDescent="0.25">
      <c r="K18" s="4" t="s">
        <v>10</v>
      </c>
      <c r="L18" s="4" t="s">
        <v>13</v>
      </c>
      <c r="M18" s="4" t="s">
        <v>14</v>
      </c>
      <c r="N18" s="4" t="s">
        <v>15</v>
      </c>
      <c r="O18" s="4" t="s">
        <v>16</v>
      </c>
      <c r="P18" s="4" t="s">
        <v>17</v>
      </c>
      <c r="Q18" s="4" t="s">
        <v>18</v>
      </c>
      <c r="R18" s="4" t="s">
        <v>19</v>
      </c>
      <c r="S18" s="4" t="s">
        <v>20</v>
      </c>
      <c r="T18" s="4" t="s">
        <v>21</v>
      </c>
    </row>
    <row r="19" spans="11:20" ht="15" x14ac:dyDescent="0.25">
      <c r="K19" s="3">
        <v>1660.7</v>
      </c>
      <c r="L19" s="3">
        <v>375.5</v>
      </c>
      <c r="M19" s="3">
        <v>285.8</v>
      </c>
      <c r="N19" s="3">
        <v>4365.1000000000004</v>
      </c>
      <c r="O19" s="3">
        <v>241.6</v>
      </c>
      <c r="P19" s="3">
        <v>1671</v>
      </c>
      <c r="Q19" s="3">
        <v>4051</v>
      </c>
      <c r="R19" s="3">
        <v>531.1</v>
      </c>
      <c r="S19" s="3">
        <v>2153.1</v>
      </c>
      <c r="T19" s="3">
        <v>2.5</v>
      </c>
    </row>
    <row r="20" spans="11:20" ht="15" x14ac:dyDescent="0.25">
      <c r="K20" s="3">
        <v>1657.7</v>
      </c>
      <c r="L20" s="3">
        <v>420.8</v>
      </c>
      <c r="M20" s="3">
        <v>333.1</v>
      </c>
      <c r="N20" s="3">
        <v>5071.7</v>
      </c>
      <c r="O20" s="3">
        <v>313.7</v>
      </c>
      <c r="P20" s="3">
        <v>2024</v>
      </c>
      <c r="Q20" s="3">
        <v>516.70000000000005</v>
      </c>
      <c r="R20" s="3">
        <v>773.1</v>
      </c>
      <c r="S20" s="3">
        <v>2437</v>
      </c>
      <c r="T20" s="3">
        <v>2</v>
      </c>
    </row>
    <row r="21" spans="11:20" ht="15" x14ac:dyDescent="0.25">
      <c r="K21" s="3">
        <v>1581.8</v>
      </c>
      <c r="L21" s="3">
        <v>549.6</v>
      </c>
      <c r="M21" s="3">
        <v>435.1</v>
      </c>
      <c r="N21" s="3">
        <v>6274.1</v>
      </c>
      <c r="O21" s="3">
        <v>363.5</v>
      </c>
      <c r="P21" s="3">
        <v>2209</v>
      </c>
      <c r="Q21" s="3">
        <v>661.8</v>
      </c>
      <c r="R21" s="3">
        <v>857.1</v>
      </c>
      <c r="S21" s="3">
        <v>2926.1</v>
      </c>
      <c r="T21" s="3">
        <v>0.2</v>
      </c>
    </row>
    <row r="22" spans="11:20" ht="15" x14ac:dyDescent="0.25">
      <c r="K22" s="3">
        <v>1875.9</v>
      </c>
      <c r="L22" s="3">
        <v>725.6</v>
      </c>
      <c r="M22" s="3">
        <v>495.3</v>
      </c>
      <c r="N22" s="3">
        <v>8152.7</v>
      </c>
      <c r="O22" s="3">
        <v>389.5</v>
      </c>
      <c r="P22" s="3">
        <v>2270</v>
      </c>
      <c r="Q22" s="3">
        <v>769</v>
      </c>
      <c r="R22" s="3">
        <v>955.4</v>
      </c>
      <c r="S22" s="3">
        <v>2990.1</v>
      </c>
      <c r="T22" s="3">
        <v>0.1</v>
      </c>
    </row>
    <row r="23" spans="11:20" ht="15" x14ac:dyDescent="0.25">
      <c r="K23" s="3">
        <v>1848.1</v>
      </c>
      <c r="L23" s="3">
        <v>949.3</v>
      </c>
      <c r="M23" s="3">
        <v>560</v>
      </c>
      <c r="N23" s="3">
        <v>10154.299999999999</v>
      </c>
      <c r="O23" s="3">
        <v>434.7</v>
      </c>
      <c r="P23" s="3">
        <v>2375</v>
      </c>
      <c r="Q23" s="3">
        <v>885</v>
      </c>
      <c r="R23" s="3">
        <v>1243.4000000000001</v>
      </c>
      <c r="S23" s="3">
        <v>3166.1</v>
      </c>
      <c r="T23" s="3"/>
    </row>
    <row r="24" spans="11:20" ht="15" x14ac:dyDescent="0.25">
      <c r="K24" s="3">
        <v>260.60000000000002</v>
      </c>
      <c r="L24" s="3">
        <v>782</v>
      </c>
      <c r="M24" s="3">
        <v>13634.1</v>
      </c>
      <c r="N24" s="3">
        <v>622.1</v>
      </c>
      <c r="O24" s="3">
        <v>2523</v>
      </c>
      <c r="P24" s="3">
        <v>1155.0999999999999</v>
      </c>
      <c r="Q24" s="3">
        <v>1589.1</v>
      </c>
      <c r="R24" s="3">
        <v>3748.1</v>
      </c>
      <c r="S24" s="3">
        <v>0.3</v>
      </c>
      <c r="T24" s="7"/>
    </row>
    <row r="25" spans="11:20" ht="15" x14ac:dyDescent="0.25">
      <c r="K25" s="3">
        <v>2589.1</v>
      </c>
      <c r="L25" s="3">
        <v>2036.2</v>
      </c>
      <c r="M25" s="3">
        <v>1200.8</v>
      </c>
      <c r="N25" s="3">
        <v>19874.400000000001</v>
      </c>
      <c r="O25" s="3">
        <v>801.1</v>
      </c>
      <c r="P25" s="3">
        <v>3621</v>
      </c>
      <c r="Q25" s="3">
        <v>1858.1</v>
      </c>
      <c r="R25" s="3">
        <v>2383.4</v>
      </c>
      <c r="S25" s="3">
        <v>4736.1000000000004</v>
      </c>
      <c r="T25" s="3">
        <v>0.2</v>
      </c>
    </row>
    <row r="26" spans="11:20" ht="15" x14ac:dyDescent="0.25">
      <c r="K26" s="3">
        <v>2454.5</v>
      </c>
      <c r="L26" s="3">
        <v>2652.6</v>
      </c>
      <c r="M26" s="3">
        <v>1379.3</v>
      </c>
      <c r="N26" s="3">
        <v>24827.4</v>
      </c>
      <c r="O26" s="3">
        <v>1114.0999999999999</v>
      </c>
      <c r="P26" s="3">
        <v>4033</v>
      </c>
      <c r="Q26" s="3">
        <v>2119.1</v>
      </c>
      <c r="R26" s="3">
        <v>2959.4</v>
      </c>
      <c r="S26" s="3">
        <v>5676.6</v>
      </c>
      <c r="T26" s="7"/>
    </row>
    <row r="27" spans="11:20" ht="15" x14ac:dyDescent="0.25">
      <c r="K27" s="3">
        <v>2174.4</v>
      </c>
      <c r="L27" s="3">
        <v>3382.8</v>
      </c>
      <c r="M27" s="3">
        <v>1679.8</v>
      </c>
      <c r="N27" s="3">
        <v>24523.1</v>
      </c>
      <c r="O27" s="3">
        <v>1443.3</v>
      </c>
      <c r="P27" s="3">
        <v>3894.6</v>
      </c>
      <c r="Q27" s="3">
        <v>2330.3000000000002</v>
      </c>
      <c r="R27" s="3">
        <v>3162</v>
      </c>
      <c r="S27" s="3">
        <v>5647.8</v>
      </c>
      <c r="T27" s="3"/>
    </row>
    <row r="28" spans="11:20" ht="15" x14ac:dyDescent="0.25">
      <c r="K28" s="3">
        <v>2692</v>
      </c>
      <c r="L28" s="3">
        <v>4700.3999999999996</v>
      </c>
      <c r="M28" s="3">
        <v>2475.8000000000002</v>
      </c>
      <c r="N28" s="3">
        <v>29621.599999999999</v>
      </c>
      <c r="O28" s="3">
        <v>1905</v>
      </c>
      <c r="P28" s="3">
        <v>4613</v>
      </c>
      <c r="Q28" s="3">
        <v>2617.1</v>
      </c>
      <c r="R28" s="3">
        <v>4271.3</v>
      </c>
      <c r="S28" s="3">
        <v>6047.4</v>
      </c>
      <c r="T28" s="3"/>
    </row>
    <row r="29" spans="11:20" ht="15" x14ac:dyDescent="0.25">
      <c r="K29" s="3">
        <v>3133.2</v>
      </c>
      <c r="L29" s="3">
        <v>5433</v>
      </c>
      <c r="M29" s="3">
        <v>5874.1</v>
      </c>
      <c r="N29" s="3"/>
      <c r="O29" s="3"/>
      <c r="P29" s="3"/>
      <c r="Q29" s="3"/>
      <c r="R29" s="3"/>
      <c r="S29" s="3"/>
      <c r="T29" s="3"/>
    </row>
    <row r="30" spans="11:20" ht="15" x14ac:dyDescent="0.25">
      <c r="K30" s="3">
        <v>1363</v>
      </c>
      <c r="L30" s="3">
        <v>46225</v>
      </c>
      <c r="M30" s="3">
        <v>2371.6999999999998</v>
      </c>
      <c r="N30" s="3">
        <v>6708.7</v>
      </c>
      <c r="O30" s="3">
        <v>3991.5</v>
      </c>
      <c r="P30" s="3">
        <v>6178.4</v>
      </c>
      <c r="Q30" s="3">
        <v>7200.5</v>
      </c>
      <c r="R30" s="3"/>
      <c r="S30" s="3"/>
      <c r="T30" s="3"/>
    </row>
    <row r="31" spans="11:20" ht="15" x14ac:dyDescent="0.25">
      <c r="K31" s="3">
        <v>5521.9</v>
      </c>
      <c r="L31" s="3">
        <v>9447.9</v>
      </c>
      <c r="M31" s="3">
        <v>4752</v>
      </c>
      <c r="N31" s="3">
        <v>55679.6</v>
      </c>
      <c r="O31" s="3">
        <v>2730.3</v>
      </c>
      <c r="P31" s="3">
        <v>7726.8</v>
      </c>
      <c r="Q31" s="3">
        <v>5175.6000000000004</v>
      </c>
      <c r="R31" s="3">
        <v>6728.3</v>
      </c>
      <c r="S31" s="3">
        <v>7851.1</v>
      </c>
      <c r="T31" s="3"/>
    </row>
    <row r="32" spans="11:20" ht="15" x14ac:dyDescent="0.25">
      <c r="K32" s="3">
        <v>6325.5</v>
      </c>
      <c r="L32" s="3">
        <v>12341.9</v>
      </c>
      <c r="M32" s="3">
        <v>5567.8</v>
      </c>
      <c r="N32" s="3">
        <v>68647.600000000006</v>
      </c>
      <c r="O32" s="3">
        <v>2750.9</v>
      </c>
      <c r="P32" s="3">
        <v>9326.7000000000007</v>
      </c>
      <c r="Q32" s="3">
        <v>6282.1</v>
      </c>
      <c r="R32" s="3">
        <v>7834.2</v>
      </c>
      <c r="S32" s="3">
        <v>8187.7</v>
      </c>
      <c r="T32" s="3"/>
    </row>
    <row r="33" spans="11:20" ht="15" x14ac:dyDescent="0.25">
      <c r="K33" s="3">
        <v>6997.4</v>
      </c>
      <c r="L33" s="3">
        <v>13357.1</v>
      </c>
      <c r="M33" s="3">
        <v>5932.5</v>
      </c>
      <c r="N33" s="3">
        <v>82106.100000000006</v>
      </c>
      <c r="O33" s="3">
        <v>2752.6</v>
      </c>
      <c r="P33" s="3">
        <v>11104.3</v>
      </c>
      <c r="Q33" s="3">
        <v>7327.9</v>
      </c>
      <c r="R33" s="3">
        <v>8734.7999999999993</v>
      </c>
      <c r="S33" s="3">
        <v>7931.5</v>
      </c>
      <c r="T33" s="7"/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2"/>
  <sheetViews>
    <sheetView tabSelected="1" workbookViewId="0">
      <selection activeCell="N17" sqref="N17"/>
    </sheetView>
  </sheetViews>
  <sheetFormatPr defaultColWidth="9" defaultRowHeight="14" x14ac:dyDescent="0.25"/>
  <cols>
    <col min="4" max="4" width="13.54296875" customWidth="1"/>
    <col min="7" max="7" width="12.36328125"/>
  </cols>
  <sheetData>
    <row r="1" spans="1:13" ht="15" x14ac:dyDescent="0.2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</row>
    <row r="2" spans="1:13" ht="15" x14ac:dyDescent="0.25">
      <c r="A2" s="3">
        <v>2003</v>
      </c>
      <c r="B2" s="3">
        <v>1652.3</v>
      </c>
      <c r="C2" s="3">
        <f>SUM(Sheet1!D2:F2)</f>
        <v>20427.099999999999</v>
      </c>
      <c r="D2" s="3">
        <v>924</v>
      </c>
      <c r="E2" s="3">
        <v>9221</v>
      </c>
      <c r="F2" s="3">
        <v>6289.4</v>
      </c>
      <c r="G2" s="3">
        <v>423.1</v>
      </c>
      <c r="H2" s="3">
        <v>90.1</v>
      </c>
      <c r="I2" s="3">
        <v>13143.4</v>
      </c>
      <c r="J2" s="3">
        <f>SUM(Sheet1!K19:T19)</f>
        <v>15337.4</v>
      </c>
    </row>
    <row r="3" spans="1:13" ht="15" x14ac:dyDescent="0.25">
      <c r="A3" s="3">
        <v>2004</v>
      </c>
      <c r="B3" s="3">
        <v>1890.7</v>
      </c>
      <c r="C3" s="3">
        <f>SUM(Sheet1!D3:F3)</f>
        <v>27876.5</v>
      </c>
      <c r="D3" s="3">
        <v>964</v>
      </c>
      <c r="E3" s="3">
        <v>1273.0999999999999</v>
      </c>
      <c r="F3" s="3">
        <v>7646.2</v>
      </c>
      <c r="G3" s="3">
        <v>560.1</v>
      </c>
      <c r="H3" s="3">
        <v>136</v>
      </c>
      <c r="I3" s="3">
        <v>16678.900000000001</v>
      </c>
      <c r="J3" s="3">
        <f>SUM(Sheet1!K20:T20)</f>
        <v>13549.8</v>
      </c>
    </row>
    <row r="4" spans="1:13" ht="15" x14ac:dyDescent="0.25">
      <c r="A4" s="3">
        <v>2005</v>
      </c>
      <c r="B4" s="3">
        <v>2323.6999999999998</v>
      </c>
      <c r="C4" s="3">
        <f>SUM(Sheet1!D4:F4)</f>
        <v>37817.800000000003</v>
      </c>
      <c r="D4" s="3">
        <v>1119</v>
      </c>
      <c r="E4" s="3">
        <v>1716</v>
      </c>
      <c r="F4" s="3">
        <v>9614.1</v>
      </c>
      <c r="G4" s="3">
        <v>808.1</v>
      </c>
      <c r="H4" s="3">
        <v>109.6</v>
      </c>
      <c r="I4" s="3">
        <v>19505.3</v>
      </c>
      <c r="J4" s="3">
        <f>SUM(Sheet1!K21:T21)</f>
        <v>15858.3</v>
      </c>
    </row>
    <row r="5" spans="1:13" ht="15" x14ac:dyDescent="0.25">
      <c r="A5" s="3">
        <v>2006</v>
      </c>
      <c r="B5" s="3">
        <v>2749.9</v>
      </c>
      <c r="C5" s="3">
        <f>SUM(Sheet1!D5:F5)</f>
        <v>47353</v>
      </c>
      <c r="D5" s="3">
        <v>1125</v>
      </c>
      <c r="E5" s="3">
        <v>2265.3000000000002</v>
      </c>
      <c r="F5" s="3">
        <v>12138.1</v>
      </c>
      <c r="G5" s="3">
        <v>1095.7</v>
      </c>
      <c r="H5" s="3">
        <v>121.4</v>
      </c>
      <c r="I5" s="3">
        <v>24524.400000000001</v>
      </c>
      <c r="J5" s="3">
        <f>SUM(Sheet1!K22:T22)</f>
        <v>18623.599999999999</v>
      </c>
    </row>
    <row r="6" spans="1:13" ht="15" x14ac:dyDescent="0.25">
      <c r="A6" s="3">
        <v>2007</v>
      </c>
      <c r="B6" s="3">
        <v>3403.5</v>
      </c>
      <c r="C6" s="3">
        <f>SUM(Sheet1!D6:F6)</f>
        <v>59851</v>
      </c>
      <c r="D6" s="3">
        <v>1302.3</v>
      </c>
      <c r="E6" s="3">
        <v>2880.3</v>
      </c>
      <c r="F6" s="3">
        <v>14154</v>
      </c>
      <c r="G6" s="3">
        <v>1519.4</v>
      </c>
      <c r="H6" s="3">
        <v>157.6</v>
      </c>
      <c r="I6" s="3">
        <v>32438.9</v>
      </c>
      <c r="J6" s="3">
        <f>SUM(Sheet1!K23:T23)</f>
        <v>21615.9</v>
      </c>
    </row>
    <row r="7" spans="1:13" ht="15" x14ac:dyDescent="0.25">
      <c r="A7" s="3">
        <v>2008</v>
      </c>
      <c r="B7" s="3">
        <v>5064.5</v>
      </c>
      <c r="C7" s="3">
        <f>SUM(Sheet1!D7:F7)</f>
        <v>75406.399999999994</v>
      </c>
      <c r="D7" s="3">
        <v>3741.8</v>
      </c>
      <c r="E7" s="3">
        <v>17024.400000000001</v>
      </c>
      <c r="F7" s="3">
        <v>1959.2</v>
      </c>
      <c r="G7" s="3">
        <v>2162.6</v>
      </c>
      <c r="H7" s="3">
        <v>40441.800000000003</v>
      </c>
      <c r="I7" s="3">
        <v>1355.9</v>
      </c>
      <c r="J7" s="3">
        <f>SUM(Sheet1!K24:T24)</f>
        <v>24314.400000000001</v>
      </c>
    </row>
    <row r="8" spans="1:13" ht="15" x14ac:dyDescent="0.25">
      <c r="A8" s="3">
        <v>2009</v>
      </c>
      <c r="B8" s="3">
        <v>6894.9</v>
      </c>
      <c r="C8" s="3">
        <f>SUM(Sheet1!D8:F8)</f>
        <v>94258.3</v>
      </c>
      <c r="D8" s="3">
        <v>1992.5</v>
      </c>
      <c r="E8" s="3">
        <v>5132.8</v>
      </c>
      <c r="F8" s="3">
        <v>24974.1</v>
      </c>
      <c r="G8" s="3">
        <v>2625.4</v>
      </c>
      <c r="H8" s="3">
        <v>360.2</v>
      </c>
      <c r="I8" s="3">
        <v>49368.5</v>
      </c>
      <c r="J8" s="3">
        <f>SUM(Sheet1!K25:T25)</f>
        <v>39100.400000000001</v>
      </c>
    </row>
    <row r="9" spans="1:13" ht="15" x14ac:dyDescent="0.25">
      <c r="A9" s="3">
        <v>2010</v>
      </c>
      <c r="B9" s="3">
        <v>7923.1</v>
      </c>
      <c r="C9" s="3">
        <f>SUM(Sheet1!D9:F9)</f>
        <v>115299.8</v>
      </c>
      <c r="D9" s="3">
        <v>2802.2</v>
      </c>
      <c r="E9" s="3">
        <v>60322</v>
      </c>
      <c r="F9" s="3">
        <v>30074.5</v>
      </c>
      <c r="G9" s="3">
        <v>3366.1</v>
      </c>
      <c r="H9" s="3">
        <v>489.4</v>
      </c>
      <c r="I9" s="3">
        <v>64877.3</v>
      </c>
      <c r="J9" s="3">
        <f>SUM(Sheet1!K26:T26)</f>
        <v>47216</v>
      </c>
    </row>
    <row r="10" spans="1:13" ht="15" x14ac:dyDescent="0.25">
      <c r="A10" s="3">
        <v>2011</v>
      </c>
      <c r="B10" s="3">
        <v>8757.7999999999993</v>
      </c>
      <c r="C10" s="3">
        <f>SUM(Sheet1!D10:F10)</f>
        <v>129119.6</v>
      </c>
      <c r="D10" s="3">
        <v>3357.1</v>
      </c>
      <c r="E10" s="3">
        <v>7439.4</v>
      </c>
      <c r="F10" s="3">
        <v>28291.7</v>
      </c>
      <c r="G10" s="3">
        <v>3956.6</v>
      </c>
      <c r="H10" s="3">
        <v>638.70000000000005</v>
      </c>
      <c r="I10" s="3">
        <v>81686.100000000006</v>
      </c>
      <c r="J10" s="3">
        <f>SUM(Sheet1!K27:T27)</f>
        <v>48238.1</v>
      </c>
    </row>
    <row r="11" spans="1:13" ht="15" x14ac:dyDescent="0.25">
      <c r="A11" s="3">
        <v>2012</v>
      </c>
      <c r="B11" s="3">
        <v>10996.4</v>
      </c>
      <c r="C11" s="3">
        <f>SUM(Sheet1!D11:F11)</f>
        <v>154523.5</v>
      </c>
      <c r="D11" s="3">
        <v>3739</v>
      </c>
      <c r="E11" s="3">
        <v>9810.7000000000007</v>
      </c>
      <c r="F11" s="3">
        <v>31444.9</v>
      </c>
      <c r="G11" s="3">
        <v>5153.5</v>
      </c>
      <c r="H11" s="3">
        <v>923.9</v>
      </c>
      <c r="I11" s="3">
        <v>99159.3</v>
      </c>
      <c r="J11" s="3">
        <f>SUM(Sheet1!K28:T28)</f>
        <v>58943.6</v>
      </c>
    </row>
    <row r="12" spans="1:13" ht="15" x14ac:dyDescent="0.25">
      <c r="A12" s="3">
        <v>2013</v>
      </c>
      <c r="B12" s="3">
        <v>13478.8</v>
      </c>
      <c r="C12" s="3">
        <f>SUM(Sheet1!D12:F12)</f>
        <v>36025</v>
      </c>
      <c r="D12" s="3">
        <v>36790.1</v>
      </c>
      <c r="E12" s="3">
        <v>6041.1</v>
      </c>
      <c r="F12" s="3">
        <v>3084.9</v>
      </c>
      <c r="G12" s="3">
        <v>5893.2</v>
      </c>
      <c r="H12" s="3">
        <v>5231.1000000000004</v>
      </c>
      <c r="I12" s="3">
        <v>37663.9</v>
      </c>
      <c r="J12" s="3">
        <f>SUM(Sheet1!K29:T29)</f>
        <v>14440.3</v>
      </c>
    </row>
    <row r="13" spans="1:13" ht="15" x14ac:dyDescent="0.25">
      <c r="A13" s="3">
        <v>2014</v>
      </c>
      <c r="B13" s="3">
        <v>16573.8</v>
      </c>
      <c r="C13" s="3">
        <f>SUM(Sheet1!D13:F13)</f>
        <v>204393.9</v>
      </c>
      <c r="D13" s="3">
        <v>4125.8</v>
      </c>
      <c r="E13" s="3">
        <v>15800.2</v>
      </c>
      <c r="F13" s="3">
        <v>43215.7</v>
      </c>
      <c r="G13" s="3">
        <v>4110</v>
      </c>
      <c r="H13" s="3">
        <v>131348.20000000001</v>
      </c>
      <c r="I13" s="3">
        <v>4219.1000000000004</v>
      </c>
      <c r="J13" s="3">
        <f>SUM(Sheet1!K30:T30)</f>
        <v>74038.8</v>
      </c>
    </row>
    <row r="14" spans="1:13" ht="15" x14ac:dyDescent="0.25">
      <c r="A14" s="3">
        <v>2015</v>
      </c>
      <c r="B14" s="3">
        <v>21042.7</v>
      </c>
      <c r="C14" s="3">
        <f>SUM(Sheet1!D14:F14)</f>
        <v>220064</v>
      </c>
      <c r="D14" s="3">
        <v>4956.6000000000004</v>
      </c>
      <c r="E14" s="3">
        <v>18924.900000000001</v>
      </c>
      <c r="F14" s="3">
        <v>49200</v>
      </c>
      <c r="G14" s="3">
        <v>6546.7</v>
      </c>
      <c r="H14" s="3">
        <v>1367.2</v>
      </c>
      <c r="I14" s="3">
        <v>134284.29999999999</v>
      </c>
      <c r="J14" s="3">
        <f>SUM(Sheet1!K31:T31)</f>
        <v>105613.5</v>
      </c>
    </row>
    <row r="15" spans="1:13" ht="15" x14ac:dyDescent="0.25">
      <c r="A15" s="3">
        <v>2016</v>
      </c>
      <c r="B15" s="3">
        <v>24853.1</v>
      </c>
      <c r="C15" s="3">
        <f>SUM(Sheet1!D15:F15)</f>
        <v>228030.1</v>
      </c>
      <c r="D15" s="3">
        <v>4614.8999999999996</v>
      </c>
      <c r="E15" s="3">
        <v>18166.900000000001</v>
      </c>
      <c r="F15" s="3">
        <v>53890.400000000001</v>
      </c>
      <c r="G15" s="3">
        <v>5976.2</v>
      </c>
      <c r="H15" s="3">
        <v>1310.2</v>
      </c>
      <c r="I15" s="3">
        <v>142359.4</v>
      </c>
      <c r="J15" s="3">
        <f>SUM(Sheet1!K32:T32)</f>
        <v>127264.4</v>
      </c>
      <c r="M15" s="3"/>
    </row>
    <row r="16" spans="1:13" ht="15" x14ac:dyDescent="0.25">
      <c r="A16" s="3">
        <v>2017</v>
      </c>
      <c r="B16" s="3">
        <v>26708</v>
      </c>
      <c r="C16" s="3">
        <f>SUM(Sheet1!D16:F16)</f>
        <v>232725.7</v>
      </c>
      <c r="D16" s="3">
        <v>3838.9</v>
      </c>
      <c r="E16" s="3">
        <v>16779.900000000001</v>
      </c>
      <c r="F16" s="3">
        <v>61449.9</v>
      </c>
      <c r="G16" s="3">
        <v>6145</v>
      </c>
      <c r="H16" s="3">
        <v>1121.5</v>
      </c>
      <c r="I16" s="3">
        <v>146225.5</v>
      </c>
      <c r="J16" s="3">
        <f>SUM(Sheet1!K33:T33)</f>
        <v>146244.20000000001</v>
      </c>
    </row>
    <row r="17" spans="1:10" ht="15" x14ac:dyDescent="0.25">
      <c r="A17" s="3">
        <v>2018</v>
      </c>
      <c r="B17" s="3">
        <f>PRODUCT(B16,1.123)</f>
        <v>29993.083999999999</v>
      </c>
      <c r="C17" s="3">
        <v>248783.7733</v>
      </c>
      <c r="D17" s="3">
        <v>330529.28999999998</v>
      </c>
      <c r="E17" s="3">
        <f>PRODUCT(E16*0.785)</f>
        <v>13172.2215</v>
      </c>
      <c r="F17" s="3">
        <f>PRODUCT(F16*1.039)</f>
        <v>63846.446100000001</v>
      </c>
      <c r="G17" s="3">
        <f>PRODUCT(G16*0.966)</f>
        <v>5936.07</v>
      </c>
      <c r="H17" s="3">
        <f>PRODUCT(H16*0.869)</f>
        <v>974.58349999999996</v>
      </c>
      <c r="I17" s="3">
        <v>179125.6</v>
      </c>
      <c r="J17" s="3">
        <v>367869.8</v>
      </c>
    </row>
    <row r="18" spans="1:10" ht="15" x14ac:dyDescent="0.25">
      <c r="A18" s="3">
        <v>2019</v>
      </c>
      <c r="B18" s="3">
        <v>30203</v>
      </c>
      <c r="C18" s="3">
        <v>327648.22943609999</v>
      </c>
      <c r="D18" s="3">
        <v>265084.49</v>
      </c>
      <c r="E18" s="3">
        <f>PRODUCT(E17*0.802)</f>
        <v>10564.121643</v>
      </c>
      <c r="F18" s="3">
        <f>PRODUCT(F17*1.034)</f>
        <v>66017.225267400005</v>
      </c>
      <c r="G18" s="3">
        <f>PRODUCT(G17*0.988)</f>
        <v>5864.83716</v>
      </c>
      <c r="H18" s="3">
        <f>PRODUCT(H17*1.104)</f>
        <v>1075.940184</v>
      </c>
      <c r="I18" s="3">
        <v>223907</v>
      </c>
      <c r="J18" s="3">
        <v>520903.63679999998</v>
      </c>
    </row>
    <row r="19" spans="1:10" ht="15" x14ac:dyDescent="0.25">
      <c r="A19" s="3">
        <v>2020</v>
      </c>
      <c r="B19" s="3">
        <v>35971.800000000003</v>
      </c>
      <c r="C19" s="3">
        <v>331907.65641876898</v>
      </c>
      <c r="D19" s="3">
        <v>289472.26</v>
      </c>
      <c r="E19" s="3">
        <f>PRODUCT(E18*1.092)</f>
        <v>11536.020834155999</v>
      </c>
      <c r="F19" s="3">
        <f>PRODUCT(F18*1.014)</f>
        <v>66941.466421143603</v>
      </c>
      <c r="G19" s="3">
        <f>PRODUCT(G18*0.945)</f>
        <v>5542.2711161999996</v>
      </c>
      <c r="H19" s="3">
        <f>PRODUCT(H18*0.867)</f>
        <v>932.84013952800001</v>
      </c>
      <c r="I19" s="3">
        <v>246297.7</v>
      </c>
      <c r="J19" s="3">
        <v>792294.43157280004</v>
      </c>
    </row>
    <row r="20" spans="1:10" ht="15" x14ac:dyDescent="0.25">
      <c r="A20" s="3">
        <v>2021</v>
      </c>
      <c r="B20" s="3">
        <v>39317.194219999998</v>
      </c>
      <c r="C20" s="3">
        <v>416544.10880555498</v>
      </c>
      <c r="D20" s="3">
        <v>294103.81</v>
      </c>
      <c r="E20" s="3">
        <f t="shared" ref="E20:F20" si="0">PRODUCT(E19*1.016)</f>
        <v>11720.597167502499</v>
      </c>
      <c r="F20" s="3">
        <f t="shared" si="0"/>
        <v>68012.5298838819</v>
      </c>
      <c r="G20" s="3">
        <f>PRODUCT(G19*1.066)</f>
        <v>5908.0610098691996</v>
      </c>
      <c r="H20" s="3">
        <f>PRODUCT(H19*1.019)</f>
        <v>950.56410217903192</v>
      </c>
      <c r="I20" s="3">
        <v>292109.09999999998</v>
      </c>
      <c r="J20" s="3">
        <v>465869.125764806</v>
      </c>
    </row>
    <row r="21" spans="1:10" ht="15" x14ac:dyDescent="0.25">
      <c r="A21" s="3">
        <v>2022</v>
      </c>
      <c r="B21" s="3">
        <f>PRODUCT(B20*1.042)</f>
        <v>40968.516377239997</v>
      </c>
      <c r="C21" s="3">
        <v>553587.12060258305</v>
      </c>
      <c r="D21" s="3">
        <v>299985.89</v>
      </c>
      <c r="E21" s="3">
        <f>PRODUCT(E20*1.02)</f>
        <v>11955.009110852599</v>
      </c>
      <c r="F21" s="3">
        <f>PRODUCT(F20*1.091)</f>
        <v>74201.670103315104</v>
      </c>
      <c r="G21" s="3">
        <f>PRODUCT(G20*1.075)</f>
        <v>6351.1655856093903</v>
      </c>
      <c r="H21" s="3">
        <f>PRODUCT(H20*1.105)</f>
        <v>1050.3733329078302</v>
      </c>
      <c r="I21" s="3">
        <v>309927.7</v>
      </c>
      <c r="J21" s="3">
        <v>1173990.19692731</v>
      </c>
    </row>
    <row r="22" spans="1:10" ht="15" x14ac:dyDescent="0.25">
      <c r="A22" s="3">
        <v>2023</v>
      </c>
      <c r="B22" s="3">
        <v>491.62218999999999</v>
      </c>
      <c r="C22" s="3">
        <v>728520.65071299905</v>
      </c>
      <c r="D22" s="3">
        <v>367482.72</v>
      </c>
      <c r="E22" s="3">
        <f>PRODUCT(E21*0.6)</f>
        <v>7173.0054665115304</v>
      </c>
      <c r="F22" s="3">
        <f>PRODUCT(F21*1.105)</f>
        <v>81992.845464163198</v>
      </c>
      <c r="G22" s="3">
        <f>PRODUCT(G21*1.082)</f>
        <v>6871.9611636293603</v>
      </c>
      <c r="H22" s="3">
        <f>PRODUCT(H21*0.881)</f>
        <v>925.37890629179844</v>
      </c>
      <c r="I22" s="3">
        <v>315506.40000000002</v>
      </c>
      <c r="J22" s="3">
        <v>1319564.9813463001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ZCY</dc:creator>
  <cp:lastModifiedBy>zhongshao C</cp:lastModifiedBy>
  <dcterms:created xsi:type="dcterms:W3CDTF">2025-01-12T00:57:00Z</dcterms:created>
  <dcterms:modified xsi:type="dcterms:W3CDTF">2025-01-13T06:51:12Z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261E025272D141C7A86A2A2A20A27D43_11</vt:lpwstr>
  </property>
  <property fmtid="{D5CDD505-2E9C-101B-9397-08002B2CF9AE}" pid="3" name="KSOProductBuildVer">
    <vt:lpwstr>2052-12.8.2.17149</vt:lpwstr>
  </property>
</Properties>
</file>