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filterPrivacy="1" codeName="ThisWorkbook"/>
  <xr:revisionPtr revIDLastSave="0" documentId="13_ncr:1_{6F02C5E5-B173-44D8-B6E4-D83C3A8AC2EC}" xr6:coauthVersionLast="47" xr6:coauthVersionMax="47" xr10:uidLastSave="{00000000-0000-0000-0000-000000000000}"/>
  <bookViews>
    <workbookView xWindow="-28920" yWindow="-120" windowWidth="29040" windowHeight="15990"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5" i="11" l="1"/>
  <c r="BM4" i="11" s="1"/>
  <c r="BF5" i="11"/>
  <c r="BG5" i="11" s="1"/>
  <c r="BF4" i="11"/>
  <c r="F14" i="11"/>
  <c r="E14" i="11"/>
  <c r="F13" i="11"/>
  <c r="E13" i="11"/>
  <c r="F12" i="11"/>
  <c r="E12" i="11"/>
  <c r="AY5" i="11"/>
  <c r="AZ5" i="11" s="1"/>
  <c r="AR6" i="11"/>
  <c r="AR5" i="11"/>
  <c r="AS5" i="11" s="1"/>
  <c r="AR4" i="11"/>
  <c r="H7" i="11"/>
  <c r="BM6" i="11" l="1"/>
  <c r="BN5" i="11"/>
  <c r="BH5" i="11"/>
  <c r="BG6" i="11"/>
  <c r="BF6" i="11"/>
  <c r="AZ6" i="11"/>
  <c r="BA5" i="11"/>
  <c r="AY4" i="11"/>
  <c r="AY6" i="11"/>
  <c r="AT5" i="11"/>
  <c r="AS6" i="11"/>
  <c r="I5" i="11"/>
  <c r="H8" i="11"/>
  <c r="BO5" i="11" l="1"/>
  <c r="BN6" i="11"/>
  <c r="BH6" i="11"/>
  <c r="BI5" i="11"/>
  <c r="BA6" i="11"/>
  <c r="BB5" i="11"/>
  <c r="AU5" i="11"/>
  <c r="AT6" i="11"/>
  <c r="I6" i="11"/>
  <c r="BP5" i="11" l="1"/>
  <c r="BO6" i="11"/>
  <c r="BI6" i="11"/>
  <c r="BJ5" i="11"/>
  <c r="BB6" i="11"/>
  <c r="BC5" i="11"/>
  <c r="AU6" i="11"/>
  <c r="AV5" i="11"/>
  <c r="H9" i="11"/>
  <c r="H13" i="11"/>
  <c r="J5" i="11"/>
  <c r="K5" i="11" s="1"/>
  <c r="L5" i="11" s="1"/>
  <c r="M5" i="11" s="1"/>
  <c r="N5" i="11" s="1"/>
  <c r="O5" i="11" s="1"/>
  <c r="P5" i="11" s="1"/>
  <c r="I4" i="11"/>
  <c r="BP6" i="11" l="1"/>
  <c r="BQ5" i="11"/>
  <c r="BJ6" i="11"/>
  <c r="BK5" i="11"/>
  <c r="BC6" i="11"/>
  <c r="BD5" i="11"/>
  <c r="AV6" i="11"/>
  <c r="AW5" i="11"/>
  <c r="H11" i="11"/>
  <c r="H12" i="11"/>
  <c r="P4" i="11"/>
  <c r="Q5" i="11"/>
  <c r="R5" i="11" s="1"/>
  <c r="S5" i="11" s="1"/>
  <c r="T5" i="11" s="1"/>
  <c r="U5" i="11" s="1"/>
  <c r="V5" i="11" s="1"/>
  <c r="W5" i="11" s="1"/>
  <c r="J6" i="11"/>
  <c r="BQ6" i="11" l="1"/>
  <c r="BR5" i="11"/>
  <c r="BK6" i="11"/>
  <c r="BL5" i="11"/>
  <c r="BL6" i="11" s="1"/>
  <c r="BD6" i="11"/>
  <c r="BE5" i="11"/>
  <c r="BE6" i="11" s="1"/>
  <c r="AX5" i="11"/>
  <c r="AX6" i="11" s="1"/>
  <c r="AW6" i="11"/>
  <c r="W4" i="11"/>
  <c r="X5" i="11"/>
  <c r="Y5" i="11" s="1"/>
  <c r="Z5" i="11" s="1"/>
  <c r="AA5" i="11" s="1"/>
  <c r="AB5" i="11" s="1"/>
  <c r="AC5" i="11" s="1"/>
  <c r="AD5" i="11" s="1"/>
  <c r="K6" i="11"/>
  <c r="BR6" i="11" l="1"/>
  <c r="BS5" i="11"/>
  <c r="BS6" i="11" s="1"/>
  <c r="AE5" i="11"/>
  <c r="AF5" i="11" s="1"/>
  <c r="AG5" i="11" s="1"/>
  <c r="AH5" i="11" s="1"/>
  <c r="AI5" i="11" s="1"/>
  <c r="AJ5" i="11" s="1"/>
  <c r="AD4" i="11"/>
  <c r="L6" i="11"/>
  <c r="H10" i="11" l="1"/>
  <c r="AK5" i="11"/>
  <c r="AL5" i="11" s="1"/>
  <c r="AM5" i="11" s="1"/>
  <c r="AN5" i="11" s="1"/>
  <c r="AO5" i="11" s="1"/>
  <c r="AP5" i="11" s="1"/>
  <c r="AQ5" i="11" s="1"/>
  <c r="M6" i="11"/>
  <c r="AK4" i="11" l="1"/>
  <c r="N6" i="11"/>
  <c r="O6" i="11" l="1"/>
  <c r="P6" i="11" l="1"/>
  <c r="R6" i="11" l="1"/>
  <c r="S6" i="11" l="1"/>
  <c r="AQ6" i="11"/>
  <c r="AP6" i="11"/>
  <c r="AO6" i="11"/>
  <c r="AN6" i="11"/>
  <c r="AM6" i="11"/>
  <c r="AL6" i="11"/>
  <c r="AK6" i="11"/>
  <c r="AJ6" i="11"/>
  <c r="AI6" i="11"/>
  <c r="AH6" i="11"/>
  <c r="AG6" i="11"/>
  <c r="AF6" i="11"/>
  <c r="AE6" i="11"/>
  <c r="AD6" i="11"/>
  <c r="AC6" i="11"/>
  <c r="AB6" i="11"/>
  <c r="AA6" i="11"/>
  <c r="Z6" i="11"/>
  <c r="Y6" i="11"/>
  <c r="X6" i="11"/>
  <c r="W6" i="11"/>
  <c r="V6" i="11"/>
  <c r="U6" i="11"/>
  <c r="T6" i="11"/>
  <c r="Q6" i="11"/>
</calcChain>
</file>

<file path=xl/sharedStrings.xml><?xml version="1.0" encoding="utf-8"?>
<sst xmlns="http://schemas.openxmlformats.org/spreadsheetml/2006/main" count="41" uniqueCount="41">
  <si>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</si>
  <si>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</si>
  <si>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</si>
  <si>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</si>
  <si>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</si>
  <si>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</si>
  <si>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</si>
  <si>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</si>
  <si>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</si>
  <si>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TAREA</t>
  </si>
  <si>
    <t>Inicio del proyecto:</t>
  </si>
  <si>
    <t>Semana para mostrar:</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</si>
  <si>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</si>
  <si>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</si>
  <si>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</si>
  <si>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</si>
  <si>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</si>
  <si>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</si>
  <si>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</si>
  <si>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</si>
  <si>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</si>
  <si>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</si>
  <si>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</si>
  <si>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</si>
  <si>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</si>
  <si>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</si>
  <si>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</si>
  <si>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</si>
  <si>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</si>
  <si>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</si>
  <si>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</si>
  <si>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Juan Sebastian Briñez Capera</t>
  </si>
  <si>
    <t>Pr</t>
  </si>
  <si>
    <t>CRM Esar</t>
  </si>
  <si>
    <t xml:space="preserve">Fase 1 </t>
  </si>
  <si>
    <t>Creacion de proyecto, arganizacion en capas, Organización en areas, creacion de modelos, creacion de repositorios</t>
  </si>
  <si>
    <t xml:space="preserve">Creacion de login funcional con 2MFA </t>
  </si>
  <si>
    <t>Creacion de modulo de administracion</t>
  </si>
  <si>
    <t>Creacion de modulo para prestadoras con visualizacion de reportes</t>
  </si>
  <si>
    <t>Ingreacion con SurveyJS y modulo de respuesta de formularios</t>
  </si>
  <si>
    <t>Despliegue en la web con la organización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</si>
</sst>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 numFmtId="172" formatCode="d\-m\-yy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u/>
      <sz val="11"/>
      <color theme="1"/>
      <name val="Calibri"/>
      <family val="2"/>
      <scheme val="minor"/>
    </font>
  </fonts>
  <fills count="38">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style="thin">
        <color indexed="64"/>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0"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4" fillId="0" borderId="0" applyNumberFormat="0" applyFill="0" applyBorder="0" applyAlignment="0" applyProtection="0"/>
    <xf numFmtId="0" fontId="25" fillId="7" borderId="0" applyNumberFormat="0" applyBorder="0" applyAlignment="0" applyProtection="0"/>
    <xf numFmtId="0" fontId="26" fillId="8" borderId="0" applyNumberFormat="0" applyBorder="0" applyAlignment="0" applyProtection="0"/>
    <xf numFmtId="0" fontId="27" fillId="9" borderId="0" applyNumberFormat="0" applyBorder="0" applyAlignment="0" applyProtection="0"/>
    <xf numFmtId="0" fontId="28" fillId="10" borderId="11" applyNumberFormat="0" applyAlignment="0" applyProtection="0"/>
    <xf numFmtId="0" fontId="29" fillId="11" borderId="12" applyNumberFormat="0" applyAlignment="0" applyProtection="0"/>
    <xf numFmtId="0" fontId="30" fillId="11" borderId="11" applyNumberFormat="0" applyAlignment="0" applyProtection="0"/>
    <xf numFmtId="0" fontId="31" fillId="0" borderId="13" applyNumberFormat="0" applyFill="0" applyAlignment="0" applyProtection="0"/>
    <xf numFmtId="0" fontId="32" fillId="12" borderId="14" applyNumberFormat="0" applyAlignment="0" applyProtection="0"/>
    <xf numFmtId="0" fontId="33" fillId="0" borderId="0" applyNumberFormat="0" applyFill="0" applyBorder="0" applyAlignment="0" applyProtection="0"/>
    <xf numFmtId="0" fontId="7" fillId="13"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5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2"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4" borderId="2" xfId="11" applyFill="1">
      <alignment horizontal="center" vertical="center"/>
    </xf>
    <xf numFmtId="0" fontId="7" fillId="2" borderId="2" xfId="11" applyFill="1">
      <alignment horizontal="center" vertical="center"/>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2" borderId="2" xfId="10" applyFill="1">
      <alignment horizontal="center" vertical="center"/>
    </xf>
    <xf numFmtId="169" fontId="9" fillId="3" borderId="6" xfId="0" applyNumberFormat="1" applyFont="1" applyFill="1" applyBorder="1" applyAlignment="1">
      <alignment horizontal="center" vertical="center"/>
    </xf>
    <xf numFmtId="169" fontId="9" fillId="3" borderId="0" xfId="0" applyNumberFormat="1" applyFont="1" applyFill="1" applyAlignment="1">
      <alignment horizontal="center" vertical="center"/>
    </xf>
    <xf numFmtId="169" fontId="9" fillId="3" borderId="7" xfId="0" applyNumberFormat="1" applyFont="1" applyFill="1" applyBorder="1" applyAlignment="1">
      <alignment horizontal="center" vertical="center"/>
    </xf>
    <xf numFmtId="0" fontId="7" fillId="2" borderId="2" xfId="12" applyFill="1" applyAlignment="1">
      <alignment horizontal="left" vertical="center" wrapText="1" indent="2"/>
    </xf>
    <xf numFmtId="0" fontId="35" fillId="0" borderId="0" xfId="7" applyFont="1">
      <alignment vertical="top"/>
    </xf>
    <xf numFmtId="0" fontId="4" fillId="0" borderId="17" xfId="0" applyFont="1" applyBorder="1" applyAlignment="1">
      <alignment horizontal="center" vertical="center"/>
    </xf>
    <xf numFmtId="0" fontId="0" fillId="0" borderId="18" xfId="0" applyBorder="1" applyAlignment="1">
      <alignment vertical="center"/>
    </xf>
    <xf numFmtId="0" fontId="7" fillId="0" borderId="0" xfId="8">
      <alignment horizontal="right" indent="1"/>
    </xf>
    <xf numFmtId="0" fontId="7" fillId="0" borderId="7" xfId="8" applyBorder="1">
      <alignment horizontal="right" indent="1"/>
    </xf>
    <xf numFmtId="171" fontId="0" fillId="3" borderId="4" xfId="0" applyNumberFormat="1" applyFill="1" applyBorder="1" applyAlignment="1">
      <alignment horizontal="left" vertical="center" wrapText="1" indent="1"/>
    </xf>
    <xf numFmtId="171" fontId="0" fillId="3" borderId="1" xfId="0" applyNumberFormat="1" applyFill="1" applyBorder="1" applyAlignment="1">
      <alignment horizontal="left" vertical="center" wrapText="1" indent="1"/>
    </xf>
    <xf numFmtId="171" fontId="0" fillId="3" borderId="5" xfId="0" applyNumberFormat="1" applyFill="1" applyBorder="1" applyAlignment="1">
      <alignment horizontal="left" vertical="center" wrapText="1" indent="1"/>
    </xf>
    <xf numFmtId="172" fontId="7" fillId="0" borderId="3" xfId="9" applyNumberFormat="1">
      <alignment horizontal="center" vertical="center"/>
    </xf>
    <xf numFmtId="0" fontId="36" fillId="0" borderId="0" xfId="0" applyFont="1"/>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3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17"/>
  <sheetViews>
    <sheetView showGridLines="0" tabSelected="1" showRuler="0" zoomScaleNormal="100" zoomScalePageLayoutView="70" workbookViewId="0">
      <pane ySplit="6" topLeftCell="A8" activePane="bottomLeft" state="frozen"/>
      <selection pane="bottomLeft" activeCell="AF17" sqref="AF17"/>
    </sheetView>
  </sheetViews>
  <sheetFormatPr baseColWidth="10" defaultColWidth="9.140625" defaultRowHeight="30" customHeight="1" x14ac:dyDescent="0.25"/>
  <cols>
    <col min="1" max="1" width="2.7109375" style="30" customWidth="1"/>
    <col min="2" max="2" width="51" customWidth="1"/>
    <col min="3" max="3" width="15.85546875" customWidth="1"/>
    <col min="4" max="4" width="10.7109375" customWidth="1"/>
    <col min="5" max="5" width="10.42578125" style="5" customWidth="1"/>
    <col min="6" max="6" width="10.42578125" customWidth="1"/>
    <col min="7" max="7" width="3.140625" customWidth="1"/>
    <col min="8" max="8" width="6.140625" hidden="1" customWidth="1"/>
    <col min="9" max="13" width="3.140625" customWidth="1"/>
    <col min="14" max="14" width="5.42578125" customWidth="1"/>
    <col min="15" max="15" width="3.85546875" customWidth="1"/>
    <col min="16" max="21" width="3.140625" customWidth="1"/>
    <col min="22" max="22" width="6.42578125" customWidth="1"/>
    <col min="23" max="28" width="3.140625" customWidth="1"/>
    <col min="29" max="29" width="7" customWidth="1"/>
    <col min="30" max="35" width="3.140625" customWidth="1"/>
    <col min="36" max="36" width="8.85546875" customWidth="1"/>
    <col min="37" max="42" width="3.140625" customWidth="1"/>
    <col min="43" max="43" width="8.7109375" customWidth="1"/>
    <col min="44" max="49" width="3.140625" customWidth="1"/>
    <col min="50" max="50" width="8.7109375" customWidth="1"/>
    <col min="51" max="56" width="3.140625" customWidth="1"/>
    <col min="57" max="57" width="8.7109375" customWidth="1"/>
    <col min="58" max="63" width="3.140625" customWidth="1"/>
    <col min="64" max="64" width="8.7109375" customWidth="1"/>
    <col min="65" max="70" width="3.140625" customWidth="1"/>
    <col min="71" max="71" width="8.7109375" customWidth="1"/>
  </cols>
  <sheetData>
    <row r="1" spans="1:71" ht="30" customHeight="1" x14ac:dyDescent="0.45">
      <c r="A1" s="31" t="s">
        <v>0</v>
      </c>
      <c r="B1" s="34" t="s">
        <v>33</v>
      </c>
      <c r="C1" s="1"/>
      <c r="D1" s="2"/>
      <c r="E1" s="4"/>
      <c r="F1" s="19"/>
      <c r="H1" s="2"/>
      <c r="I1" s="39"/>
    </row>
    <row r="2" spans="1:71" ht="30" customHeight="1" x14ac:dyDescent="0.3">
      <c r="A2" s="30" t="s">
        <v>1</v>
      </c>
      <c r="B2" s="35" t="s">
        <v>31</v>
      </c>
      <c r="I2" s="40"/>
    </row>
    <row r="3" spans="1:71" ht="30" customHeight="1" x14ac:dyDescent="0.25">
      <c r="A3" s="30" t="s">
        <v>2</v>
      </c>
      <c r="B3" s="49"/>
      <c r="C3" s="52" t="s">
        <v>10</v>
      </c>
      <c r="D3" s="53"/>
      <c r="E3" s="57">
        <v>45901</v>
      </c>
      <c r="F3" s="57"/>
    </row>
    <row r="4" spans="1:71" ht="30" customHeight="1" x14ac:dyDescent="0.25">
      <c r="A4" s="31" t="s">
        <v>3</v>
      </c>
      <c r="C4" s="52" t="s">
        <v>11</v>
      </c>
      <c r="D4" s="53"/>
      <c r="E4" s="7">
        <v>1</v>
      </c>
      <c r="I4" s="54">
        <f>I5</f>
        <v>45901</v>
      </c>
      <c r="J4" s="55"/>
      <c r="K4" s="55"/>
      <c r="L4" s="55"/>
      <c r="M4" s="55"/>
      <c r="N4" s="55"/>
      <c r="O4" s="56"/>
      <c r="P4" s="54">
        <f>P5</f>
        <v>45908</v>
      </c>
      <c r="Q4" s="55"/>
      <c r="R4" s="55"/>
      <c r="S4" s="55"/>
      <c r="T4" s="55"/>
      <c r="U4" s="55"/>
      <c r="V4" s="56"/>
      <c r="W4" s="54">
        <f>W5</f>
        <v>45915</v>
      </c>
      <c r="X4" s="55"/>
      <c r="Y4" s="55"/>
      <c r="Z4" s="55"/>
      <c r="AA4" s="55"/>
      <c r="AB4" s="55"/>
      <c r="AC4" s="56"/>
      <c r="AD4" s="54">
        <f>AD5</f>
        <v>45922</v>
      </c>
      <c r="AE4" s="55"/>
      <c r="AF4" s="55"/>
      <c r="AG4" s="55"/>
      <c r="AH4" s="55"/>
      <c r="AI4" s="55"/>
      <c r="AJ4" s="56"/>
      <c r="AK4" s="54">
        <f>AK5</f>
        <v>45929</v>
      </c>
      <c r="AL4" s="55"/>
      <c r="AM4" s="55"/>
      <c r="AN4" s="55"/>
      <c r="AO4" s="55"/>
      <c r="AP4" s="55"/>
      <c r="AQ4" s="56"/>
      <c r="AR4" s="54">
        <f>AR5</f>
        <v>45936</v>
      </c>
      <c r="AS4" s="55"/>
      <c r="AT4" s="55"/>
      <c r="AU4" s="55"/>
      <c r="AV4" s="55"/>
      <c r="AW4" s="55"/>
      <c r="AX4" s="56"/>
      <c r="AY4" s="54">
        <f>AY5</f>
        <v>45943</v>
      </c>
      <c r="AZ4" s="55"/>
      <c r="BA4" s="55"/>
      <c r="BB4" s="55"/>
      <c r="BC4" s="55"/>
      <c r="BD4" s="55"/>
      <c r="BE4" s="56"/>
      <c r="BF4" s="54">
        <f>BF5</f>
        <v>45950</v>
      </c>
      <c r="BG4" s="55"/>
      <c r="BH4" s="55"/>
      <c r="BI4" s="55"/>
      <c r="BJ4" s="55"/>
      <c r="BK4" s="55"/>
      <c r="BL4" s="56"/>
      <c r="BM4" s="54">
        <f>BM5</f>
        <v>45957</v>
      </c>
      <c r="BN4" s="55"/>
      <c r="BO4" s="55"/>
      <c r="BP4" s="55"/>
      <c r="BQ4" s="55"/>
      <c r="BR4" s="55"/>
      <c r="BS4" s="56"/>
    </row>
    <row r="5" spans="1:71" ht="15" customHeight="1" x14ac:dyDescent="0.25">
      <c r="A5" s="31" t="s">
        <v>4</v>
      </c>
      <c r="B5" s="38"/>
      <c r="C5" s="38"/>
      <c r="D5" s="38"/>
      <c r="E5" s="38"/>
      <c r="F5" s="38"/>
      <c r="G5" s="38"/>
      <c r="I5" s="45">
        <f>Inicio_del_proyecto-WEEKDAY(Inicio_del_proyecto,1)+2+7*(Semana_para_mostrar-1)</f>
        <v>45901</v>
      </c>
      <c r="J5" s="46">
        <f>I5+1</f>
        <v>45902</v>
      </c>
      <c r="K5" s="46">
        <f t="shared" ref="K5:AQ5" si="0">J5+1</f>
        <v>45903</v>
      </c>
      <c r="L5" s="46">
        <f t="shared" si="0"/>
        <v>45904</v>
      </c>
      <c r="M5" s="46">
        <f t="shared" si="0"/>
        <v>45905</v>
      </c>
      <c r="N5" s="46">
        <f t="shared" si="0"/>
        <v>45906</v>
      </c>
      <c r="O5" s="47">
        <f t="shared" si="0"/>
        <v>45907</v>
      </c>
      <c r="P5" s="45">
        <f>O5+1</f>
        <v>45908</v>
      </c>
      <c r="Q5" s="46">
        <f>P5+1</f>
        <v>45909</v>
      </c>
      <c r="R5" s="46">
        <f t="shared" si="0"/>
        <v>45910</v>
      </c>
      <c r="S5" s="46">
        <f t="shared" si="0"/>
        <v>45911</v>
      </c>
      <c r="T5" s="46">
        <f t="shared" si="0"/>
        <v>45912</v>
      </c>
      <c r="U5" s="46">
        <f t="shared" si="0"/>
        <v>45913</v>
      </c>
      <c r="V5" s="47">
        <f t="shared" si="0"/>
        <v>45914</v>
      </c>
      <c r="W5" s="45">
        <f>V5+1</f>
        <v>45915</v>
      </c>
      <c r="X5" s="46">
        <f>W5+1</f>
        <v>45916</v>
      </c>
      <c r="Y5" s="46">
        <f t="shared" si="0"/>
        <v>45917</v>
      </c>
      <c r="Z5" s="46">
        <f t="shared" si="0"/>
        <v>45918</v>
      </c>
      <c r="AA5" s="46">
        <f t="shared" si="0"/>
        <v>45919</v>
      </c>
      <c r="AB5" s="46">
        <f t="shared" si="0"/>
        <v>45920</v>
      </c>
      <c r="AC5" s="47">
        <f t="shared" si="0"/>
        <v>45921</v>
      </c>
      <c r="AD5" s="45">
        <f>AC5+1</f>
        <v>45922</v>
      </c>
      <c r="AE5" s="46">
        <f>AD5+1</f>
        <v>45923</v>
      </c>
      <c r="AF5" s="46">
        <f t="shared" si="0"/>
        <v>45924</v>
      </c>
      <c r="AG5" s="46">
        <f t="shared" si="0"/>
        <v>45925</v>
      </c>
      <c r="AH5" s="46">
        <f t="shared" si="0"/>
        <v>45926</v>
      </c>
      <c r="AI5" s="46">
        <f t="shared" si="0"/>
        <v>45927</v>
      </c>
      <c r="AJ5" s="47">
        <f t="shared" si="0"/>
        <v>45928</v>
      </c>
      <c r="AK5" s="45">
        <f>AJ5+1</f>
        <v>45929</v>
      </c>
      <c r="AL5" s="46">
        <f>AK5+1</f>
        <v>45930</v>
      </c>
      <c r="AM5" s="46">
        <f t="shared" si="0"/>
        <v>45931</v>
      </c>
      <c r="AN5" s="46">
        <f t="shared" si="0"/>
        <v>45932</v>
      </c>
      <c r="AO5" s="46">
        <f t="shared" si="0"/>
        <v>45933</v>
      </c>
      <c r="AP5" s="46">
        <f t="shared" si="0"/>
        <v>45934</v>
      </c>
      <c r="AQ5" s="47">
        <f t="shared" si="0"/>
        <v>45935</v>
      </c>
      <c r="AR5" s="45">
        <f>AQ5+1</f>
        <v>45936</v>
      </c>
      <c r="AS5" s="46">
        <f>AR5+1</f>
        <v>45937</v>
      </c>
      <c r="AT5" s="46">
        <f t="shared" ref="AT5" si="1">AS5+1</f>
        <v>45938</v>
      </c>
      <c r="AU5" s="46">
        <f t="shared" ref="AU5" si="2">AT5+1</f>
        <v>45939</v>
      </c>
      <c r="AV5" s="46">
        <f t="shared" ref="AV5" si="3">AU5+1</f>
        <v>45940</v>
      </c>
      <c r="AW5" s="46">
        <f t="shared" ref="AW5" si="4">AV5+1</f>
        <v>45941</v>
      </c>
      <c r="AX5" s="47">
        <f t="shared" ref="AX5" si="5">AW5+1</f>
        <v>45942</v>
      </c>
      <c r="AY5" s="45">
        <f>AX5+1</f>
        <v>45943</v>
      </c>
      <c r="AZ5" s="46">
        <f>AY5+1</f>
        <v>45944</v>
      </c>
      <c r="BA5" s="46">
        <f t="shared" ref="BA5" si="6">AZ5+1</f>
        <v>45945</v>
      </c>
      <c r="BB5" s="46">
        <f t="shared" ref="BB5" si="7">BA5+1</f>
        <v>45946</v>
      </c>
      <c r="BC5" s="46">
        <f t="shared" ref="BC5" si="8">BB5+1</f>
        <v>45947</v>
      </c>
      <c r="BD5" s="46">
        <f t="shared" ref="BD5" si="9">BC5+1</f>
        <v>45948</v>
      </c>
      <c r="BE5" s="47">
        <f t="shared" ref="BE5" si="10">BD5+1</f>
        <v>45949</v>
      </c>
      <c r="BF5" s="45">
        <f>BE5+1</f>
        <v>45950</v>
      </c>
      <c r="BG5" s="46">
        <f>BF5+1</f>
        <v>45951</v>
      </c>
      <c r="BH5" s="46">
        <f t="shared" ref="BH5" si="11">BG5+1</f>
        <v>45952</v>
      </c>
      <c r="BI5" s="46">
        <f t="shared" ref="BI5" si="12">BH5+1</f>
        <v>45953</v>
      </c>
      <c r="BJ5" s="46">
        <f t="shared" ref="BJ5" si="13">BI5+1</f>
        <v>45954</v>
      </c>
      <c r="BK5" s="46">
        <f t="shared" ref="BK5" si="14">BJ5+1</f>
        <v>45955</v>
      </c>
      <c r="BL5" s="47">
        <f t="shared" ref="BL5" si="15">BK5+1</f>
        <v>45956</v>
      </c>
      <c r="BM5" s="45">
        <f>BL5+1</f>
        <v>45957</v>
      </c>
      <c r="BN5" s="46">
        <f>BM5+1</f>
        <v>45958</v>
      </c>
      <c r="BO5" s="46">
        <f t="shared" ref="BO5" si="16">BN5+1</f>
        <v>45959</v>
      </c>
      <c r="BP5" s="46">
        <f t="shared" ref="BP5" si="17">BO5+1</f>
        <v>45960</v>
      </c>
      <c r="BQ5" s="46">
        <f t="shared" ref="BQ5" si="18">BP5+1</f>
        <v>45961</v>
      </c>
      <c r="BR5" s="46">
        <f t="shared" ref="BR5" si="19">BQ5+1</f>
        <v>45962</v>
      </c>
      <c r="BS5" s="47">
        <f t="shared" ref="BS5" si="20">BR5+1</f>
        <v>45963</v>
      </c>
    </row>
    <row r="6" spans="1:71" ht="30" customHeight="1" thickBot="1" x14ac:dyDescent="0.3">
      <c r="A6" s="31" t="s">
        <v>5</v>
      </c>
      <c r="B6" s="8" t="s">
        <v>9</v>
      </c>
      <c r="C6" s="9"/>
      <c r="D6" s="9" t="s">
        <v>12</v>
      </c>
      <c r="E6" s="9" t="s">
        <v>13</v>
      </c>
      <c r="F6" s="9" t="s">
        <v>14</v>
      </c>
      <c r="G6" s="9"/>
      <c r="H6" s="9" t="s">
        <v>15</v>
      </c>
      <c r="I6" s="10" t="str">
        <f t="shared" ref="I6" si="21">LEFT(TEXT(I5,"ddd"),1)</f>
        <v>l</v>
      </c>
      <c r="J6" s="10" t="str">
        <f t="shared" ref="J6:AQ6" si="22">LEFT(TEXT(J5,"ddd"),1)</f>
        <v>m</v>
      </c>
      <c r="K6" s="10" t="str">
        <f t="shared" si="22"/>
        <v>m</v>
      </c>
      <c r="L6" s="10" t="str">
        <f t="shared" si="22"/>
        <v>j</v>
      </c>
      <c r="M6" s="10" t="str">
        <f t="shared" si="22"/>
        <v>v</v>
      </c>
      <c r="N6" s="10" t="str">
        <f t="shared" si="22"/>
        <v>s</v>
      </c>
      <c r="O6" s="10" t="str">
        <f t="shared" si="22"/>
        <v>d</v>
      </c>
      <c r="P6" s="10" t="str">
        <f t="shared" si="22"/>
        <v>l</v>
      </c>
      <c r="Q6" s="10" t="str">
        <f t="shared" si="22"/>
        <v>m</v>
      </c>
      <c r="R6" s="10" t="str">
        <f t="shared" si="22"/>
        <v>m</v>
      </c>
      <c r="S6" s="10" t="str">
        <f t="shared" si="22"/>
        <v>j</v>
      </c>
      <c r="T6" s="10" t="str">
        <f t="shared" si="22"/>
        <v>v</v>
      </c>
      <c r="U6" s="10" t="str">
        <f t="shared" si="22"/>
        <v>s</v>
      </c>
      <c r="V6" s="10" t="str">
        <f t="shared" si="22"/>
        <v>d</v>
      </c>
      <c r="W6" s="10" t="str">
        <f t="shared" si="22"/>
        <v>l</v>
      </c>
      <c r="X6" s="10" t="str">
        <f t="shared" si="22"/>
        <v>m</v>
      </c>
      <c r="Y6" s="10" t="str">
        <f t="shared" si="22"/>
        <v>m</v>
      </c>
      <c r="Z6" s="10" t="str">
        <f t="shared" si="22"/>
        <v>j</v>
      </c>
      <c r="AA6" s="10" t="str">
        <f t="shared" si="22"/>
        <v>v</v>
      </c>
      <c r="AB6" s="10" t="str">
        <f t="shared" si="22"/>
        <v>s</v>
      </c>
      <c r="AC6" s="10" t="str">
        <f t="shared" si="22"/>
        <v>d</v>
      </c>
      <c r="AD6" s="10" t="str">
        <f t="shared" si="22"/>
        <v>l</v>
      </c>
      <c r="AE6" s="10" t="str">
        <f t="shared" si="22"/>
        <v>m</v>
      </c>
      <c r="AF6" s="10" t="str">
        <f t="shared" si="22"/>
        <v>m</v>
      </c>
      <c r="AG6" s="10" t="str">
        <f t="shared" si="22"/>
        <v>j</v>
      </c>
      <c r="AH6" s="10" t="str">
        <f t="shared" si="22"/>
        <v>v</v>
      </c>
      <c r="AI6" s="10" t="str">
        <f t="shared" si="22"/>
        <v>s</v>
      </c>
      <c r="AJ6" s="10" t="str">
        <f t="shared" si="22"/>
        <v>d</v>
      </c>
      <c r="AK6" s="10" t="str">
        <f t="shared" si="22"/>
        <v>l</v>
      </c>
      <c r="AL6" s="10" t="str">
        <f t="shared" si="22"/>
        <v>m</v>
      </c>
      <c r="AM6" s="10" t="str">
        <f t="shared" si="22"/>
        <v>m</v>
      </c>
      <c r="AN6" s="10" t="str">
        <f t="shared" si="22"/>
        <v>j</v>
      </c>
      <c r="AO6" s="10" t="str">
        <f t="shared" si="22"/>
        <v>v</v>
      </c>
      <c r="AP6" s="10" t="str">
        <f t="shared" si="22"/>
        <v>s</v>
      </c>
      <c r="AQ6" s="10" t="str">
        <f t="shared" si="22"/>
        <v>d</v>
      </c>
      <c r="AR6" s="10" t="str">
        <f t="shared" ref="AR6:BE6" si="23">LEFT(TEXT(AR5,"ddd"),1)</f>
        <v>l</v>
      </c>
      <c r="AS6" s="10" t="str">
        <f t="shared" si="23"/>
        <v>m</v>
      </c>
      <c r="AT6" s="10" t="str">
        <f t="shared" si="23"/>
        <v>m</v>
      </c>
      <c r="AU6" s="10" t="str">
        <f t="shared" si="23"/>
        <v>j</v>
      </c>
      <c r="AV6" s="10" t="str">
        <f t="shared" si="23"/>
        <v>v</v>
      </c>
      <c r="AW6" s="10" t="str">
        <f t="shared" si="23"/>
        <v>s</v>
      </c>
      <c r="AX6" s="10" t="str">
        <f t="shared" si="23"/>
        <v>d</v>
      </c>
      <c r="AY6" s="10" t="str">
        <f t="shared" si="23"/>
        <v>l</v>
      </c>
      <c r="AZ6" s="10" t="str">
        <f t="shared" si="23"/>
        <v>m</v>
      </c>
      <c r="BA6" s="10" t="str">
        <f t="shared" si="23"/>
        <v>m</v>
      </c>
      <c r="BB6" s="10" t="str">
        <f t="shared" si="23"/>
        <v>j</v>
      </c>
      <c r="BC6" s="10" t="str">
        <f t="shared" si="23"/>
        <v>v</v>
      </c>
      <c r="BD6" s="10" t="str">
        <f t="shared" si="23"/>
        <v>s</v>
      </c>
      <c r="BE6" s="10" t="str">
        <f t="shared" si="23"/>
        <v>d</v>
      </c>
      <c r="BF6" s="10" t="str">
        <f t="shared" ref="BF6:BS6" si="24">LEFT(TEXT(BF5,"ddd"),1)</f>
        <v>l</v>
      </c>
      <c r="BG6" s="10" t="str">
        <f t="shared" si="24"/>
        <v>m</v>
      </c>
      <c r="BH6" s="10" t="str">
        <f t="shared" si="24"/>
        <v>m</v>
      </c>
      <c r="BI6" s="10" t="str">
        <f t="shared" si="24"/>
        <v>j</v>
      </c>
      <c r="BJ6" s="10" t="str">
        <f t="shared" si="24"/>
        <v>v</v>
      </c>
      <c r="BK6" s="10" t="str">
        <f t="shared" si="24"/>
        <v>s</v>
      </c>
      <c r="BL6" s="10" t="str">
        <f t="shared" si="24"/>
        <v>d</v>
      </c>
      <c r="BM6" s="10" t="str">
        <f t="shared" si="24"/>
        <v>l</v>
      </c>
      <c r="BN6" s="10" t="str">
        <f t="shared" si="24"/>
        <v>m</v>
      </c>
      <c r="BO6" s="10" t="str">
        <f t="shared" si="24"/>
        <v>m</v>
      </c>
      <c r="BP6" s="10" t="str">
        <f t="shared" si="24"/>
        <v>j</v>
      </c>
      <c r="BQ6" s="10" t="str">
        <f t="shared" si="24"/>
        <v>v</v>
      </c>
      <c r="BR6" s="10" t="str">
        <f t="shared" si="24"/>
        <v>s</v>
      </c>
      <c r="BS6" s="10" t="str">
        <f t="shared" si="24"/>
        <v>d</v>
      </c>
    </row>
    <row r="7" spans="1:71" ht="30" hidden="1" customHeight="1" thickBot="1" x14ac:dyDescent="0.3">
      <c r="A7" s="30" t="s">
        <v>6</v>
      </c>
      <c r="C7" s="33"/>
      <c r="E7"/>
      <c r="H7" t="str">
        <f>IF(OR(ISBLANK(task_start),ISBLANK(task_end)),"",task_end-task_start+1)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row>
    <row r="8" spans="1:71" s="3" customFormat="1" ht="30" customHeight="1" thickBot="1" x14ac:dyDescent="0.3">
      <c r="A8" s="31" t="s">
        <v>7</v>
      </c>
      <c r="B8" s="14" t="s">
        <v>34</v>
      </c>
      <c r="C8" s="36"/>
      <c r="D8" s="15"/>
      <c r="E8" s="42"/>
      <c r="F8" s="43"/>
      <c r="G8" s="13"/>
      <c r="H8" s="13" t="str">
        <f t="shared" ref="H8:H13" si="25">IF(OR(ISBLANK(task_start),ISBLANK(task_end)),"",task_end-task_start+1)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row>
    <row r="9" spans="1:71" s="3" customFormat="1" ht="53.25" customHeight="1" thickBot="1" x14ac:dyDescent="0.3">
      <c r="A9" s="31" t="s">
        <v>8</v>
      </c>
      <c r="B9" s="48" t="s">
        <v>35</v>
      </c>
      <c r="C9" s="37"/>
      <c r="D9" s="16">
        <v>1</v>
      </c>
      <c r="E9" s="44"/>
      <c r="F9" s="44"/>
      <c r="G9" s="13"/>
      <c r="H9" s="13" t="str">
        <f t="shared" si="25"/>
        <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row>
    <row r="10" spans="1:71" s="3" customFormat="1" ht="30" customHeight="1" thickBot="1" x14ac:dyDescent="0.3">
      <c r="A10" s="31" t="s">
        <v>32</v>
      </c>
      <c r="B10" s="48" t="s">
        <v>36</v>
      </c>
      <c r="C10" s="37"/>
      <c r="D10" s="16">
        <v>1</v>
      </c>
      <c r="E10" s="44"/>
      <c r="F10" s="44"/>
      <c r="G10" s="13"/>
      <c r="H10" s="13" t="str">
        <f t="shared" si="25"/>
        <v/>
      </c>
      <c r="I10" s="17"/>
      <c r="J10" s="17"/>
      <c r="K10" s="17"/>
      <c r="L10" s="17"/>
      <c r="M10" s="17"/>
      <c r="N10" s="17"/>
      <c r="O10" s="17"/>
      <c r="P10" s="17"/>
      <c r="Q10" s="17"/>
      <c r="R10" s="17"/>
      <c r="S10" s="17"/>
      <c r="T10" s="17"/>
      <c r="U10" s="18"/>
      <c r="V10" s="18"/>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row>
    <row r="11" spans="1:71" s="3" customFormat="1" ht="30" customHeight="1" thickBot="1" x14ac:dyDescent="0.3">
      <c r="A11" s="30"/>
      <c r="B11" s="48" t="s">
        <v>37</v>
      </c>
      <c r="C11" s="37"/>
      <c r="D11" s="16">
        <v>1</v>
      </c>
      <c r="E11" s="44"/>
      <c r="F11" s="44"/>
      <c r="G11" s="13"/>
      <c r="H11" s="13" t="str">
        <f t="shared" si="25"/>
        <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row>
    <row r="12" spans="1:71" s="3" customFormat="1" ht="30" customHeight="1" thickBot="1" x14ac:dyDescent="0.3">
      <c r="A12" s="30"/>
      <c r="B12" s="48" t="s">
        <v>38</v>
      </c>
      <c r="C12" s="37"/>
      <c r="D12" s="16">
        <v>0.5</v>
      </c>
      <c r="E12" s="44">
        <f>Inicio_del_proyecto</f>
        <v>45901</v>
      </c>
      <c r="F12" s="44">
        <f>E12+35</f>
        <v>45936</v>
      </c>
      <c r="G12" s="13"/>
      <c r="H12" s="13">
        <f t="shared" si="25"/>
        <v>36</v>
      </c>
      <c r="I12" s="17"/>
      <c r="J12" s="17"/>
      <c r="K12" s="17"/>
      <c r="L12" s="17"/>
      <c r="M12" s="17"/>
      <c r="N12" s="17"/>
      <c r="O12" s="17"/>
      <c r="P12" s="17"/>
      <c r="Q12" s="17"/>
      <c r="R12" s="17"/>
      <c r="S12" s="17"/>
      <c r="T12" s="17"/>
      <c r="U12" s="17"/>
      <c r="V12" s="17"/>
      <c r="W12" s="17"/>
      <c r="X12" s="17"/>
      <c r="Y12" s="18"/>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row>
    <row r="13" spans="1:71" s="3" customFormat="1" ht="30" customHeight="1" thickBot="1" x14ac:dyDescent="0.3">
      <c r="A13" s="30"/>
      <c r="B13" s="48" t="s">
        <v>39</v>
      </c>
      <c r="C13" s="37"/>
      <c r="D13" s="16">
        <v>0</v>
      </c>
      <c r="E13" s="44">
        <f>F12</f>
        <v>45936</v>
      </c>
      <c r="F13" s="44">
        <f>E13+12</f>
        <v>45948</v>
      </c>
      <c r="G13" s="13"/>
      <c r="H13" s="13">
        <f t="shared" si="25"/>
        <v>13</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row>
    <row r="14" spans="1:71" s="3" customFormat="1" ht="30" customHeight="1" thickBot="1" x14ac:dyDescent="0.3">
      <c r="A14" s="30"/>
      <c r="B14" s="48" t="s">
        <v>40</v>
      </c>
      <c r="C14" s="37"/>
      <c r="D14" s="16">
        <v>0</v>
      </c>
      <c r="E14" s="44">
        <f>F13+1</f>
        <v>45949</v>
      </c>
      <c r="F14" s="44">
        <f>E14+10</f>
        <v>45959</v>
      </c>
      <c r="G14" s="50"/>
      <c r="H14" s="50"/>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row>
    <row r="15" spans="1:71" ht="30" customHeight="1" x14ac:dyDescent="0.25">
      <c r="G15" s="6"/>
    </row>
    <row r="16" spans="1:71" ht="30" customHeight="1" x14ac:dyDescent="0.25">
      <c r="C16" s="11"/>
      <c r="F16" s="32"/>
    </row>
    <row r="17" spans="3:32" ht="30" customHeight="1" x14ac:dyDescent="0.25">
      <c r="C17" s="12"/>
      <c r="AF17" s="58"/>
    </row>
  </sheetData>
  <mergeCells count="12">
    <mergeCell ref="AR4:AX4"/>
    <mergeCell ref="AY4:BE4"/>
    <mergeCell ref="BF4:BL4"/>
    <mergeCell ref="BM4:BS4"/>
    <mergeCell ref="C3:D3"/>
    <mergeCell ref="C4:D4"/>
    <mergeCell ref="AK4:AQ4"/>
    <mergeCell ref="E3:F3"/>
    <mergeCell ref="I4:O4"/>
    <mergeCell ref="P4:V4"/>
    <mergeCell ref="W4:AC4"/>
    <mergeCell ref="AD4:AJ4"/>
  </mergeCells>
  <conditionalFormatting sqref="D7:D14">
    <cfRule type="dataBar" priority="5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P14">
    <cfRule type="expression" dxfId="24" priority="78">
      <formula>AND(TODAY()&gt;=I$5,TODAY()&lt;J$5)</formula>
    </cfRule>
  </conditionalFormatting>
  <conditionalFormatting sqref="I7:AP14">
    <cfRule type="expression" dxfId="23" priority="73" stopIfTrue="1">
      <formula>AND(task_end&gt;=I$5,task_start&lt;J$5)</formula>
    </cfRule>
  </conditionalFormatting>
  <conditionalFormatting sqref="I7:AQ14">
    <cfRule type="expression" dxfId="22" priority="72">
      <formula>AND(task_start&lt;=I$5,ROUNDDOWN((task_end-task_start+1)*task_progress,0)+task_start-1&gt;=I$5)</formula>
    </cfRule>
  </conditionalFormatting>
  <conditionalFormatting sqref="AQ5:AQ14">
    <cfRule type="expression" dxfId="21" priority="86">
      <formula>AND(TODAY()&gt;=AQ$5,TODAY()&lt;#REF!)</formula>
    </cfRule>
  </conditionalFormatting>
  <conditionalFormatting sqref="AQ7:AQ14">
    <cfRule type="expression" dxfId="20" priority="88" stopIfTrue="1">
      <formula>AND(task_end&gt;=AQ$5,task_start&lt;#REF!)</formula>
    </cfRule>
  </conditionalFormatting>
  <conditionalFormatting sqref="AR5:AW14">
    <cfRule type="expression" dxfId="19" priority="18">
      <formula>AND(TODAY()&gt;=AR$5,TODAY()&lt;AS$5)</formula>
    </cfRule>
  </conditionalFormatting>
  <conditionalFormatting sqref="AR7:AW14">
    <cfRule type="expression" dxfId="18" priority="17" stopIfTrue="1">
      <formula>AND(task_end&gt;=AR$5,task_start&lt;AS$5)</formula>
    </cfRule>
  </conditionalFormatting>
  <conditionalFormatting sqref="AR7:AX14">
    <cfRule type="expression" dxfId="17" priority="16">
      <formula>AND(task_start&lt;=AR$5,ROUNDDOWN((task_end-task_start+1)*task_progress,0)+task_start-1&gt;=AR$5)</formula>
    </cfRule>
  </conditionalFormatting>
  <conditionalFormatting sqref="AX5:AX14">
    <cfRule type="expression" dxfId="16" priority="19">
      <formula>AND(TODAY()&gt;=AX$5,TODAY()&lt;#REF!)</formula>
    </cfRule>
  </conditionalFormatting>
  <conditionalFormatting sqref="AX7:AX14">
    <cfRule type="expression" dxfId="15" priority="20" stopIfTrue="1">
      <formula>AND(task_end&gt;=AX$5,task_start&lt;#REF!)</formula>
    </cfRule>
  </conditionalFormatting>
  <conditionalFormatting sqref="AY5:BD14">
    <cfRule type="expression" dxfId="14" priority="13">
      <formula>AND(TODAY()&gt;=AY$5,TODAY()&lt;AZ$5)</formula>
    </cfRule>
  </conditionalFormatting>
  <conditionalFormatting sqref="AY7:BD14">
    <cfRule type="expression" dxfId="13" priority="12" stopIfTrue="1">
      <formula>AND(task_end&gt;=AY$5,task_start&lt;AZ$5)</formula>
    </cfRule>
  </conditionalFormatting>
  <conditionalFormatting sqref="AY7:BE14">
    <cfRule type="expression" dxfId="12" priority="11">
      <formula>AND(task_start&lt;=AY$5,ROUNDDOWN((task_end-task_start+1)*task_progress,0)+task_start-1&gt;=AY$5)</formula>
    </cfRule>
  </conditionalFormatting>
  <conditionalFormatting sqref="BE5:BE14">
    <cfRule type="expression" dxfId="11" priority="14">
      <formula>AND(TODAY()&gt;=BE$5,TODAY()&lt;#REF!)</formula>
    </cfRule>
  </conditionalFormatting>
  <conditionalFormatting sqref="BE7:BE14">
    <cfRule type="expression" dxfId="10" priority="15" stopIfTrue="1">
      <formula>AND(task_end&gt;=BE$5,task_start&lt;#REF!)</formula>
    </cfRule>
  </conditionalFormatting>
  <conditionalFormatting sqref="BF5:BK14">
    <cfRule type="expression" dxfId="9" priority="8">
      <formula>AND(TODAY()&gt;=BF$5,TODAY()&lt;BG$5)</formula>
    </cfRule>
  </conditionalFormatting>
  <conditionalFormatting sqref="BF7:BK14">
    <cfRule type="expression" dxfId="8" priority="7" stopIfTrue="1">
      <formula>AND(task_end&gt;=BF$5,task_start&lt;BG$5)</formula>
    </cfRule>
  </conditionalFormatting>
  <conditionalFormatting sqref="BF7:BL14">
    <cfRule type="expression" dxfId="7" priority="6">
      <formula>AND(task_start&lt;=BF$5,ROUNDDOWN((task_end-task_start+1)*task_progress,0)+task_start-1&gt;=BF$5)</formula>
    </cfRule>
  </conditionalFormatting>
  <conditionalFormatting sqref="BL5:BL14">
    <cfRule type="expression" dxfId="6" priority="9">
      <formula>AND(TODAY()&gt;=BL$5,TODAY()&lt;#REF!)</formula>
    </cfRule>
  </conditionalFormatting>
  <conditionalFormatting sqref="BL7:BL14">
    <cfRule type="expression" dxfId="5" priority="10" stopIfTrue="1">
      <formula>AND(task_end&gt;=BL$5,task_start&lt;#REF!)</formula>
    </cfRule>
  </conditionalFormatting>
  <conditionalFormatting sqref="BM5:BR14">
    <cfRule type="expression" dxfId="4" priority="3">
      <formula>AND(TODAY()&gt;=BM$5,TODAY()&lt;BN$5)</formula>
    </cfRule>
  </conditionalFormatting>
  <conditionalFormatting sqref="BM7:BR14">
    <cfRule type="expression" dxfId="3" priority="2" stopIfTrue="1">
      <formula>AND(task_end&gt;=BM$5,task_start&lt;BN$5)</formula>
    </cfRule>
  </conditionalFormatting>
  <conditionalFormatting sqref="BM7:BS14">
    <cfRule type="expression" dxfId="2" priority="1">
      <formula>AND(task_start&lt;=BM$5,ROUNDDOWN((task_end-task_start+1)*task_progress,0)+task_start-1&gt;=BM$5)</formula>
    </cfRule>
  </conditionalFormatting>
  <conditionalFormatting sqref="BS5:BS14">
    <cfRule type="expression" dxfId="1" priority="4">
      <formula>AND(TODAY()&gt;=BS$5,TODAY()&lt;#REF!)</formula>
    </cfRule>
  </conditionalFormatting>
  <conditionalFormatting sqref="BS7:BS14">
    <cfRule type="expression" dxfId="0" priority="5" stopIfTrue="1">
      <formula>AND(task_end&gt;=BS$5,task_start&lt;#REF!)</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87.140625" style="20" customWidth="1"/>
    <col min="2" max="16384" width="9.140625" style="2"/>
  </cols>
  <sheetData>
    <row r="1" spans="1:2" ht="46.5" customHeight="1" x14ac:dyDescent="0.2"/>
    <row r="2" spans="1:2" s="22" customFormat="1" ht="15.75" x14ac:dyDescent="0.25">
      <c r="A2" s="21" t="s">
        <v>16</v>
      </c>
      <c r="B2" s="21"/>
    </row>
    <row r="3" spans="1:2" s="26" customFormat="1" ht="27" customHeight="1" x14ac:dyDescent="0.25">
      <c r="A3" s="41" t="s">
        <v>17</v>
      </c>
      <c r="B3" s="27"/>
    </row>
    <row r="4" spans="1:2" s="23" customFormat="1" ht="26.25" x14ac:dyDescent="0.4">
      <c r="A4" s="24" t="s">
        <v>18</v>
      </c>
    </row>
    <row r="5" spans="1:2" ht="74.099999999999994" customHeight="1" x14ac:dyDescent="0.2">
      <c r="A5" s="25" t="s">
        <v>19</v>
      </c>
    </row>
    <row r="6" spans="1:2" ht="26.25" customHeight="1" x14ac:dyDescent="0.2">
      <c r="A6" s="24" t="s">
        <v>20</v>
      </c>
    </row>
    <row r="7" spans="1:2" s="20" customFormat="1" ht="228" customHeight="1" x14ac:dyDescent="0.25">
      <c r="A7" s="29" t="s">
        <v>21</v>
      </c>
    </row>
    <row r="8" spans="1:2" s="23" customFormat="1" ht="26.25" x14ac:dyDescent="0.4">
      <c r="A8" s="24" t="s">
        <v>22</v>
      </c>
    </row>
    <row r="9" spans="1:2" ht="75" x14ac:dyDescent="0.2">
      <c r="A9" s="25" t="s">
        <v>23</v>
      </c>
    </row>
    <row r="10" spans="1:2" s="20" customFormat="1" ht="27.95" customHeight="1" x14ac:dyDescent="0.25">
      <c r="A10" s="28" t="s">
        <v>24</v>
      </c>
    </row>
    <row r="11" spans="1:2" s="23" customFormat="1" ht="26.25" x14ac:dyDescent="0.4">
      <c r="A11" s="24" t="s">
        <v>25</v>
      </c>
    </row>
    <row r="12" spans="1:2" ht="30" x14ac:dyDescent="0.2">
      <c r="A12" s="25" t="s">
        <v>26</v>
      </c>
    </row>
    <row r="13" spans="1:2" s="20" customFormat="1" ht="27.95" customHeight="1" x14ac:dyDescent="0.25">
      <c r="A13" s="28" t="s">
        <v>27</v>
      </c>
    </row>
    <row r="14" spans="1:2" s="23" customFormat="1" ht="26.25" x14ac:dyDescent="0.4">
      <c r="A14" s="24" t="s">
        <v>28</v>
      </c>
    </row>
    <row r="15" spans="1:2" ht="93.75" customHeight="1" x14ac:dyDescent="0.2">
      <c r="A15" s="25" t="s">
        <v>29</v>
      </c>
    </row>
    <row r="16" spans="1:2" ht="90" x14ac:dyDescent="0.2">
      <c r="A16" s="25" t="s">
        <v>30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2025-09-29T03:30:49Z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