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16\sp\mod1\"/>
    </mc:Choice>
  </mc:AlternateContent>
  <bookViews>
    <workbookView xWindow="0" yWindow="0" windowWidth="29070" windowHeight="17670" activeTab="1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 a="1"/>
  <c r="D47" i="1" s="1"/>
  <c r="D42" i="1" a="1"/>
  <c r="E42" i="1" s="1"/>
  <c r="D57" i="1" a="1"/>
  <c r="D57" i="1" s="1"/>
  <c r="D52" i="1" a="1"/>
  <c r="D52" i="1" s="1"/>
  <c r="E31" i="1"/>
  <c r="E32" i="1"/>
  <c r="E33" i="1"/>
  <c r="E34" i="1"/>
  <c r="E35" i="1"/>
  <c r="E36" i="1"/>
  <c r="E37" i="1"/>
  <c r="E38" i="1"/>
  <c r="E30" i="1"/>
  <c r="C30" i="1"/>
  <c r="C31" i="1"/>
  <c r="C32" i="1"/>
  <c r="C33" i="1"/>
  <c r="C34" i="1"/>
  <c r="C35" i="1"/>
  <c r="C36" i="1"/>
  <c r="C37" i="1"/>
  <c r="C38" i="1"/>
  <c r="C29" i="1"/>
  <c r="D30" i="1"/>
  <c r="D31" i="1"/>
  <c r="D32" i="1"/>
  <c r="D33" i="1"/>
  <c r="D34" i="1"/>
  <c r="D35" i="1"/>
  <c r="D36" i="1"/>
  <c r="D37" i="1"/>
  <c r="D38" i="1"/>
  <c r="D29" i="1"/>
  <c r="B30" i="1"/>
  <c r="B31" i="1"/>
  <c r="B32" i="1"/>
  <c r="B33" i="1"/>
  <c r="B34" i="1"/>
  <c r="B35" i="1"/>
  <c r="B36" i="1"/>
  <c r="B37" i="1"/>
  <c r="B38" i="1"/>
  <c r="B29" i="1"/>
  <c r="H7" i="1"/>
  <c r="H15" i="1"/>
  <c r="I15" i="1" s="1"/>
  <c r="J15" i="1" s="1"/>
  <c r="J9" i="1"/>
  <c r="J10" i="1"/>
  <c r="J11" i="1"/>
  <c r="J12" i="1"/>
  <c r="J13" i="1"/>
  <c r="H13" i="1"/>
  <c r="I13" i="1" s="1"/>
  <c r="H11" i="1"/>
  <c r="I11" i="1" s="1"/>
  <c r="H9" i="1"/>
  <c r="I9" i="1" s="1"/>
  <c r="D49" i="1" l="1"/>
  <c r="E49" i="1"/>
  <c r="E48" i="1"/>
  <c r="D48" i="1"/>
  <c r="E47" i="1"/>
  <c r="D42" i="1"/>
  <c r="D44" i="1"/>
  <c r="E44" i="1"/>
  <c r="E43" i="1"/>
  <c r="D43" i="1"/>
  <c r="E59" i="1"/>
  <c r="D59" i="1"/>
  <c r="E58" i="1"/>
  <c r="D58" i="1"/>
  <c r="E57" i="1"/>
  <c r="D54" i="1"/>
  <c r="D53" i="1"/>
  <c r="E52" i="1"/>
  <c r="E54" i="1"/>
  <c r="E53" i="1"/>
  <c r="J8" i="1"/>
  <c r="I8" i="1"/>
  <c r="I10" i="1"/>
  <c r="I12" i="1"/>
  <c r="I7" i="1"/>
  <c r="H8" i="1"/>
  <c r="H10" i="1"/>
  <c r="H12" i="1"/>
  <c r="H14" i="1"/>
  <c r="I14" i="1" s="1"/>
  <c r="J14" i="1" s="1"/>
  <c r="H16" i="1"/>
  <c r="I16" i="1" s="1"/>
  <c r="J16" i="1" s="1"/>
</calcChain>
</file>

<file path=xl/sharedStrings.xml><?xml version="1.0" encoding="utf-8"?>
<sst xmlns="http://schemas.openxmlformats.org/spreadsheetml/2006/main" count="46" uniqueCount="26">
  <si>
    <t>t  [s]</t>
  </si>
  <si>
    <t>s  [m]</t>
  </si>
  <si>
    <t>avg  t  [s]</t>
  </si>
  <si>
    <t>max diff  [s]</t>
  </si>
  <si>
    <t>% error</t>
  </si>
  <si>
    <t xml:space="preserve">s </t>
  </si>
  <si>
    <r>
      <t xml:space="preserve">t 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</si>
  <si>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t>[  s ]</t>
  </si>
  <si>
    <t>[ m ]</t>
  </si>
  <si>
    <r>
      <t xml:space="preserve"> [ m.s</t>
    </r>
    <r>
      <rPr>
        <b/>
        <vertAlign val="superscript"/>
        <sz val="14"/>
        <color theme="1"/>
        <rFont val="Calibri"/>
        <family val="2"/>
        <scheme val="minor"/>
      </rPr>
      <t xml:space="preserve">-1 </t>
    </r>
    <r>
      <rPr>
        <b/>
        <sz val="14"/>
        <color theme="1"/>
        <rFont val="Calibri"/>
        <family val="2"/>
        <scheme val="minor"/>
      </rPr>
      <t>]</t>
    </r>
  </si>
  <si>
    <r>
      <t>[ s</t>
    </r>
    <r>
      <rPr>
        <b/>
        <vertAlign val="superscript"/>
        <sz val="14"/>
        <color theme="1"/>
        <rFont val="Calibri"/>
        <family val="2"/>
        <scheme val="minor"/>
      </rPr>
      <t xml:space="preserve">2 </t>
    </r>
    <r>
      <rPr>
        <b/>
        <sz val="14"/>
        <color theme="1"/>
        <rFont val="Calibri"/>
        <family val="2"/>
        <scheme val="minor"/>
      </rPr>
      <t>]</t>
    </r>
  </si>
  <si>
    <t>t</t>
  </si>
  <si>
    <t>The uncertainty in the precision is taken as 10%</t>
  </si>
  <si>
    <t>v = 2 s /t</t>
  </si>
  <si>
    <t>Graph 3</t>
  </si>
  <si>
    <t>slope</t>
  </si>
  <si>
    <t>slope m</t>
  </si>
  <si>
    <t>intercept b</t>
  </si>
  <si>
    <t>uncertainty (slope)</t>
  </si>
  <si>
    <t>intercept</t>
  </si>
  <si>
    <t>uncertainty (intercept)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</si>
  <si>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</si>
  <si>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Graph 2</t>
  </si>
  <si>
    <t>y = m x</t>
  </si>
  <si>
    <t>y = m x + b</t>
  </si>
  <si>
    <t>y = m x+b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</si>
</sst>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3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2" fontId="3" fillId="0" borderId="2" xfId="0" applyNumberFormat="1" applyFont="1" applyBorder="1"/>
    <xf numFmtId="0" fontId="3" fillId="0" borderId="2" xfId="0" applyFont="1" applyBorder="1"/>
    <xf numFmtId="2" fontId="3" fillId="0" borderId="3" xfId="0" applyNumberFormat="1" applyFont="1" applyBorder="1"/>
    <xf numFmtId="2" fontId="3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16748448473595"/>
          <c:y val="2.5055927823144607E-2"/>
          <c:w val="0.86221171241541317"/>
          <c:h val="0.848822330290068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Sheet1!$C$7:$C$16</c:f>
              <c:numCache>
                <c:formatCode>0.00</c:formatCode>
                <c:ptCount val="10"/>
                <c:pt idx="0">
                  <c:v>0</c:v>
                </c:pt>
                <c:pt idx="1">
                  <c:v>0.87</c:v>
                </c:pt>
                <c:pt idx="2">
                  <c:v>1.1000000000000001</c:v>
                </c:pt>
                <c:pt idx="3">
                  <c:v>1.28</c:v>
                </c:pt>
                <c:pt idx="4">
                  <c:v>1.33</c:v>
                </c:pt>
                <c:pt idx="5">
                  <c:v>1.41</c:v>
                </c:pt>
                <c:pt idx="6">
                  <c:v>1.42</c:v>
                </c:pt>
                <c:pt idx="7">
                  <c:v>1.5</c:v>
                </c:pt>
                <c:pt idx="8">
                  <c:v>1.69</c:v>
                </c:pt>
                <c:pt idx="9">
                  <c:v>1.68</c:v>
                </c:pt>
              </c:numCache>
            </c:numRef>
          </c:xVal>
          <c:yVal>
            <c:numRef>
              <c:f>Sheet1!$B$7:$B$16</c:f>
              <c:numCache>
                <c:formatCode>0.00</c:formatCode>
                <c:ptCount val="10"/>
                <c:pt idx="0">
                  <c:v>1E-4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73-4114-8200-8F4703221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53184"/>
        <c:axId val="375158336"/>
      </c:scatterChart>
      <c:valAx>
        <c:axId val="3811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 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58336"/>
        <c:crosses val="autoZero"/>
        <c:crossBetween val="midCat"/>
      </c:valAx>
      <c:valAx>
        <c:axId val="3751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</a:t>
                </a:r>
                <a:r>
                  <a:rPr lang="en-US" baseline="0"/>
                  <a:t>  s  [m]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561402754788023E-2"/>
              <c:y val="0.35796585324230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5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61197911256398"/>
          <c:y val="9.180578842738997E-2"/>
          <c:w val="0.75934338803895307"/>
          <c:h val="0.707677766694257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errBars>
            <c:errDir val="x"/>
            <c:errBarType val="both"/>
            <c:errValType val="percentage"/>
            <c:noEndCap val="1"/>
            <c:val val="1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Sheet1!$H$7:$H$16</c:f>
              <c:numCache>
                <c:formatCode>0.00</c:formatCode>
                <c:ptCount val="10"/>
                <c:pt idx="0">
                  <c:v>0</c:v>
                </c:pt>
                <c:pt idx="1">
                  <c:v>0.93399999999999994</c:v>
                </c:pt>
                <c:pt idx="2">
                  <c:v>1.1059999999999999</c:v>
                </c:pt>
                <c:pt idx="3">
                  <c:v>1.25</c:v>
                </c:pt>
                <c:pt idx="4">
                  <c:v>1.3240000000000001</c:v>
                </c:pt>
                <c:pt idx="5">
                  <c:v>1.35</c:v>
                </c:pt>
                <c:pt idx="6">
                  <c:v>1.47</c:v>
                </c:pt>
                <c:pt idx="7">
                  <c:v>1.4899999999999998</c:v>
                </c:pt>
                <c:pt idx="8">
                  <c:v>1.6039999999999999</c:v>
                </c:pt>
                <c:pt idx="9">
                  <c:v>1.6359999999999999</c:v>
                </c:pt>
              </c:numCache>
            </c:numRef>
          </c:xVal>
          <c:yVal>
            <c:numRef>
              <c:f>Sheet1!$B$7:$B$16</c:f>
              <c:numCache>
                <c:formatCode>0.00</c:formatCode>
                <c:ptCount val="10"/>
                <c:pt idx="0">
                  <c:v>1E-4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A1-45E2-9F22-CA0DFD7FC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53184"/>
        <c:axId val="375158336"/>
      </c:scatterChart>
      <c:valAx>
        <c:axId val="3811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 t   [</a:t>
                </a:r>
                <a:r>
                  <a:rPr lang="en-US" sz="1400" baseline="0"/>
                  <a:t> </a:t>
                </a:r>
                <a:r>
                  <a:rPr lang="en-US" sz="1400"/>
                  <a:t>s 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58336"/>
        <c:crosses val="autoZero"/>
        <c:crossBetween val="midCat"/>
      </c:valAx>
      <c:valAx>
        <c:axId val="375158336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displacement</a:t>
                </a:r>
                <a:r>
                  <a:rPr lang="en-US" sz="1400" baseline="0"/>
                  <a:t>  s    [ m ]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561402754788023E-2"/>
              <c:y val="0.35796585324230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5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61197911256398"/>
          <c:y val="9.180578842738997E-2"/>
          <c:w val="0.75934338803895307"/>
          <c:h val="0.707677766694257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1379894984721024"/>
                  <c:y val="-1.3791534036968783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1"/>
            <c:val val="1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Sheet1!$C$29:$C$38</c:f>
              <c:numCache>
                <c:formatCode>0.00</c:formatCode>
                <c:ptCount val="10"/>
                <c:pt idx="0">
                  <c:v>0</c:v>
                </c:pt>
                <c:pt idx="1">
                  <c:v>0.87235599999999991</c:v>
                </c:pt>
                <c:pt idx="2">
                  <c:v>1.2232359999999998</c:v>
                </c:pt>
                <c:pt idx="3">
                  <c:v>1.5625</c:v>
                </c:pt>
                <c:pt idx="4">
                  <c:v>1.7529760000000001</c:v>
                </c:pt>
                <c:pt idx="5">
                  <c:v>1.8225000000000002</c:v>
                </c:pt>
                <c:pt idx="6">
                  <c:v>2.1608999999999998</c:v>
                </c:pt>
                <c:pt idx="7">
                  <c:v>2.2200999999999995</c:v>
                </c:pt>
                <c:pt idx="8">
                  <c:v>2.5728159999999995</c:v>
                </c:pt>
                <c:pt idx="9">
                  <c:v>2.6764959999999998</c:v>
                </c:pt>
              </c:numCache>
            </c:numRef>
          </c:xVal>
          <c:yVal>
            <c:numRef>
              <c:f>Sheet1!$D$29:$D$38</c:f>
              <c:numCache>
                <c:formatCode>0.00</c:formatCode>
                <c:ptCount val="10"/>
                <c:pt idx="0">
                  <c:v>1E-4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B2-45EA-B4AC-EA8193B2F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53184"/>
        <c:axId val="375158336"/>
      </c:scatterChart>
      <c:valAx>
        <c:axId val="3811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t</a:t>
                </a:r>
                <a:r>
                  <a:rPr lang="en-US" sz="1400" baseline="30000"/>
                  <a:t>2</a:t>
                </a:r>
                <a:r>
                  <a:rPr lang="en-US" sz="1400"/>
                  <a:t>  [ s 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58336"/>
        <c:crosses val="autoZero"/>
        <c:crossBetween val="midCat"/>
      </c:valAx>
      <c:valAx>
        <c:axId val="375158336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  s   [ m ]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561402754788023E-2"/>
              <c:y val="0.35796585324230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5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61197911256398"/>
          <c:y val="9.180578842738997E-2"/>
          <c:w val="0.75934338803895307"/>
          <c:h val="0.707677766694257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1060305651729734"/>
                  <c:y val="7.4850617077120681E-3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percentage"/>
            <c:noEndCap val="1"/>
            <c:val val="1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Sheet1!$B$29:$B$38</c:f>
              <c:numCache>
                <c:formatCode>0.00</c:formatCode>
                <c:ptCount val="10"/>
                <c:pt idx="0">
                  <c:v>0</c:v>
                </c:pt>
                <c:pt idx="1">
                  <c:v>0.93399999999999994</c:v>
                </c:pt>
                <c:pt idx="2">
                  <c:v>1.1059999999999999</c:v>
                </c:pt>
                <c:pt idx="3">
                  <c:v>1.25</c:v>
                </c:pt>
                <c:pt idx="4">
                  <c:v>1.3240000000000001</c:v>
                </c:pt>
                <c:pt idx="5">
                  <c:v>1.35</c:v>
                </c:pt>
                <c:pt idx="6">
                  <c:v>1.47</c:v>
                </c:pt>
                <c:pt idx="7">
                  <c:v>1.4899999999999998</c:v>
                </c:pt>
                <c:pt idx="8">
                  <c:v>1.6039999999999999</c:v>
                </c:pt>
                <c:pt idx="9">
                  <c:v>1.6359999999999999</c:v>
                </c:pt>
              </c:numCache>
            </c:numRef>
          </c:xVal>
          <c:yVal>
            <c:numRef>
              <c:f>Sheet1!$E$29:$E$38</c:f>
              <c:numCache>
                <c:formatCode>0.00</c:formatCode>
                <c:ptCount val="10"/>
                <c:pt idx="1">
                  <c:v>0.85653104925053547</c:v>
                </c:pt>
                <c:pt idx="2">
                  <c:v>0.90415913200723341</c:v>
                </c:pt>
                <c:pt idx="3">
                  <c:v>0.96</c:v>
                </c:pt>
                <c:pt idx="4">
                  <c:v>1.0574018126888216</c:v>
                </c:pt>
                <c:pt idx="5">
                  <c:v>1.1851851851851851</c:v>
                </c:pt>
                <c:pt idx="6">
                  <c:v>1.2244897959183674</c:v>
                </c:pt>
                <c:pt idx="7">
                  <c:v>1.3422818791946312</c:v>
                </c:pt>
                <c:pt idx="8">
                  <c:v>1.3715710723192023</c:v>
                </c:pt>
                <c:pt idx="9">
                  <c:v>1.4669926650366749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4D-4C83-AAE6-43429C582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53184"/>
        <c:axId val="375158336"/>
      </c:scatterChart>
      <c:valAx>
        <c:axId val="3811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t  [ s 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58336"/>
        <c:crosses val="autoZero"/>
        <c:crossBetween val="midCat"/>
      </c:valAx>
      <c:valAx>
        <c:axId val="375158336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  v   [ m/s ]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561402754788023E-2"/>
              <c:y val="0.35796585324230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5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61197911256398"/>
          <c:y val="9.180578842738997E-2"/>
          <c:w val="0.75934338803895307"/>
          <c:h val="0.707677766694257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errBars>
            <c:errDir val="x"/>
            <c:errBarType val="both"/>
            <c:errValType val="percentage"/>
            <c:noEndCap val="1"/>
            <c:val val="1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Sheet1!$C$29:$C$38</c:f>
              <c:numCache>
                <c:formatCode>0.00</c:formatCode>
                <c:ptCount val="10"/>
                <c:pt idx="0">
                  <c:v>0</c:v>
                </c:pt>
                <c:pt idx="1">
                  <c:v>0.87235599999999991</c:v>
                </c:pt>
                <c:pt idx="2">
                  <c:v>1.2232359999999998</c:v>
                </c:pt>
                <c:pt idx="3">
                  <c:v>1.5625</c:v>
                </c:pt>
                <c:pt idx="4">
                  <c:v>1.7529760000000001</c:v>
                </c:pt>
                <c:pt idx="5">
                  <c:v>1.8225000000000002</c:v>
                </c:pt>
                <c:pt idx="6">
                  <c:v>2.1608999999999998</c:v>
                </c:pt>
                <c:pt idx="7">
                  <c:v>2.2200999999999995</c:v>
                </c:pt>
                <c:pt idx="8">
                  <c:v>2.5728159999999995</c:v>
                </c:pt>
                <c:pt idx="9">
                  <c:v>2.6764959999999998</c:v>
                </c:pt>
              </c:numCache>
            </c:numRef>
          </c:xVal>
          <c:yVal>
            <c:numRef>
              <c:f>Sheet1!$D$29:$D$38</c:f>
              <c:numCache>
                <c:formatCode>0.00</c:formatCode>
                <c:ptCount val="10"/>
                <c:pt idx="0">
                  <c:v>1E-4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69-49FA-BFE9-13AD07368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53184"/>
        <c:axId val="375158336"/>
      </c:scatterChart>
      <c:valAx>
        <c:axId val="3811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t</a:t>
                </a:r>
                <a:r>
                  <a:rPr lang="en-US" sz="1400" baseline="30000"/>
                  <a:t>2</a:t>
                </a:r>
                <a:r>
                  <a:rPr lang="en-US" sz="1400"/>
                  <a:t>  [ s 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58336"/>
        <c:crosses val="autoZero"/>
        <c:crossBetween val="midCat"/>
      </c:valAx>
      <c:valAx>
        <c:axId val="375158336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  s   [ m ]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561402754788023E-2"/>
              <c:y val="0.35796585324230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5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61197911256398"/>
          <c:y val="9.180578842738997E-2"/>
          <c:w val="0.75934338803895307"/>
          <c:h val="0.7076777666942575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errBars>
            <c:errDir val="x"/>
            <c:errBarType val="both"/>
            <c:errValType val="percentage"/>
            <c:noEndCap val="1"/>
            <c:val val="1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Sheet1!$B$29:$B$38</c:f>
              <c:numCache>
                <c:formatCode>0.00</c:formatCode>
                <c:ptCount val="10"/>
                <c:pt idx="0">
                  <c:v>0</c:v>
                </c:pt>
                <c:pt idx="1">
                  <c:v>0.93399999999999994</c:v>
                </c:pt>
                <c:pt idx="2">
                  <c:v>1.1059999999999999</c:v>
                </c:pt>
                <c:pt idx="3">
                  <c:v>1.25</c:v>
                </c:pt>
                <c:pt idx="4">
                  <c:v>1.3240000000000001</c:v>
                </c:pt>
                <c:pt idx="5">
                  <c:v>1.35</c:v>
                </c:pt>
                <c:pt idx="6">
                  <c:v>1.47</c:v>
                </c:pt>
                <c:pt idx="7">
                  <c:v>1.4899999999999998</c:v>
                </c:pt>
                <c:pt idx="8">
                  <c:v>1.6039999999999999</c:v>
                </c:pt>
                <c:pt idx="9">
                  <c:v>1.6359999999999999</c:v>
                </c:pt>
              </c:numCache>
            </c:numRef>
          </c:xVal>
          <c:yVal>
            <c:numRef>
              <c:f>Sheet1!$E$29:$E$38</c:f>
              <c:numCache>
                <c:formatCode>0.00</c:formatCode>
                <c:ptCount val="10"/>
                <c:pt idx="1">
                  <c:v>0.85653104925053547</c:v>
                </c:pt>
                <c:pt idx="2">
                  <c:v>0.90415913200723341</c:v>
                </c:pt>
                <c:pt idx="3">
                  <c:v>0.96</c:v>
                </c:pt>
                <c:pt idx="4">
                  <c:v>1.0574018126888216</c:v>
                </c:pt>
                <c:pt idx="5">
                  <c:v>1.1851851851851851</c:v>
                </c:pt>
                <c:pt idx="6">
                  <c:v>1.2244897959183674</c:v>
                </c:pt>
                <c:pt idx="7">
                  <c:v>1.3422818791946312</c:v>
                </c:pt>
                <c:pt idx="8">
                  <c:v>1.3715710723192023</c:v>
                </c:pt>
                <c:pt idx="9">
                  <c:v>1.4669926650366749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FC-403A-8AC1-953984247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53184"/>
        <c:axId val="375158336"/>
      </c:scatterChart>
      <c:valAx>
        <c:axId val="38115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t  [ s 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58336"/>
        <c:crosses val="autoZero"/>
        <c:crossBetween val="midCat"/>
      </c:valAx>
      <c:valAx>
        <c:axId val="375158336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  v   [ m/s ]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561402754788023E-2"/>
              <c:y val="0.35796585324230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5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C2655-B2A8-424D-B582-EE4D07EA38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696075" y="904875"/>
    <xdr:ext cx="5535385" cy="35814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35D4A1-E65D-463A-90E7-961B565474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772275" y="4762500"/>
    <xdr:ext cx="5535385" cy="35814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899EF8-A52D-4180-AE27-CD2E34F9B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6772275" y="8724900"/>
    <xdr:ext cx="5535385" cy="35814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3BA077-5224-4E0E-8A9E-AB09E491BE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6677025" y="13277850"/>
    <xdr:ext cx="5535385" cy="35814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971225-95DA-44E7-9DE0-E153B261D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6677025" y="17278350"/>
    <xdr:ext cx="5535385" cy="358140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4282CC-21B1-48F3-A53A-CF2FE4FA85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59"/>
  <sheetViews>
    <sheetView tabSelected="1" workbookViewId="0">
      <selection activeCell="W28" sqref="W28"/>
    </sheetView>
  </sheetViews>
  <sheetFormatPr defaultRowHeight="15" x14ac:dyDescent="0.25"/>
  <cols>
    <col min="5" max="5" width="13" customWidth="1"/>
    <col min="6" max="6" width="10.5703125" bestFit="1" customWidth="1"/>
    <col min="8" max="8" width="11.7109375" customWidth="1"/>
    <col min="9" max="9" width="10" customWidth="1"/>
  </cols>
  <sheetData>
    <row r="6" spans="2:10" ht="37.5" x14ac:dyDescent="0.3">
      <c r="B6" s="3" t="s">
        <v>1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2</v>
      </c>
      <c r="I6" s="4" t="s">
        <v>3</v>
      </c>
      <c r="J6" s="3" t="s">
        <v>4</v>
      </c>
    </row>
    <row r="7" spans="2:10" ht="15.75" x14ac:dyDescent="0.25">
      <c r="B7" s="5">
        <v>1E-4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f t="shared" ref="H7:H16" si="0">AVERAGE(C7:G7)</f>
        <v>0</v>
      </c>
      <c r="I7" s="5">
        <f>ABS(MAX(C7:H7)-H7)</f>
        <v>0</v>
      </c>
      <c r="J7" s="6"/>
    </row>
    <row r="8" spans="2:10" ht="15.75" x14ac:dyDescent="0.25">
      <c r="B8" s="5">
        <v>0.4</v>
      </c>
      <c r="C8" s="5">
        <v>0.87</v>
      </c>
      <c r="D8" s="5">
        <v>0.96</v>
      </c>
      <c r="E8" s="5">
        <v>0.81</v>
      </c>
      <c r="F8" s="5">
        <v>1</v>
      </c>
      <c r="G8" s="5">
        <v>1.03</v>
      </c>
      <c r="H8" s="5">
        <f t="shared" si="0"/>
        <v>0.93399999999999994</v>
      </c>
      <c r="I8" s="5">
        <f t="shared" ref="I8:I16" si="1">ABS(MAX(C8:H8)-H8)</f>
        <v>9.6000000000000085E-2</v>
      </c>
      <c r="J8" s="7">
        <f>100*I8/H8</f>
        <v>10.278372591006434</v>
      </c>
    </row>
    <row r="9" spans="2:10" ht="15.75" x14ac:dyDescent="0.25">
      <c r="B9" s="5">
        <v>0.5</v>
      </c>
      <c r="C9" s="5">
        <v>1.1000000000000001</v>
      </c>
      <c r="D9" s="5">
        <v>1.1499999999999999</v>
      </c>
      <c r="E9" s="5">
        <v>0.98</v>
      </c>
      <c r="F9" s="5">
        <v>1.2</v>
      </c>
      <c r="G9" s="5">
        <v>1.1000000000000001</v>
      </c>
      <c r="H9" s="5">
        <f t="shared" ref="H9" si="2">AVERAGE(C9:G9)</f>
        <v>1.1059999999999999</v>
      </c>
      <c r="I9" s="5">
        <f t="shared" ref="I9" si="3">ABS(MAX(C9:H9)-H9)</f>
        <v>9.4000000000000083E-2</v>
      </c>
      <c r="J9" s="7">
        <f t="shared" ref="J9:J16" si="4">100*I9/H9</f>
        <v>8.4990958408680015</v>
      </c>
    </row>
    <row r="10" spans="2:10" ht="15.75" x14ac:dyDescent="0.25">
      <c r="B10" s="5">
        <v>0.6</v>
      </c>
      <c r="C10" s="5">
        <v>1.28</v>
      </c>
      <c r="D10" s="5">
        <v>1.19</v>
      </c>
      <c r="E10" s="5">
        <v>1.37</v>
      </c>
      <c r="F10" s="5">
        <v>1.31</v>
      </c>
      <c r="G10" s="5">
        <v>1.1000000000000001</v>
      </c>
      <c r="H10" s="5">
        <f t="shared" si="0"/>
        <v>1.25</v>
      </c>
      <c r="I10" s="5">
        <f t="shared" si="1"/>
        <v>0.12000000000000011</v>
      </c>
      <c r="J10" s="7">
        <f t="shared" si="4"/>
        <v>9.6000000000000085</v>
      </c>
    </row>
    <row r="11" spans="2:10" ht="15.75" x14ac:dyDescent="0.25">
      <c r="B11" s="5">
        <v>0.7</v>
      </c>
      <c r="C11" s="5">
        <v>1.33</v>
      </c>
      <c r="D11" s="5">
        <v>1.38</v>
      </c>
      <c r="E11" s="5">
        <v>1.26</v>
      </c>
      <c r="F11" s="5">
        <v>1.33</v>
      </c>
      <c r="G11" s="5">
        <v>1.32</v>
      </c>
      <c r="H11" s="5">
        <f t="shared" si="0"/>
        <v>1.3240000000000001</v>
      </c>
      <c r="I11" s="5">
        <f t="shared" si="1"/>
        <v>5.5999999999999828E-2</v>
      </c>
      <c r="J11" s="7">
        <f t="shared" si="4"/>
        <v>4.229607250755274</v>
      </c>
    </row>
    <row r="12" spans="2:10" ht="15.75" x14ac:dyDescent="0.25">
      <c r="B12" s="5">
        <v>0.8</v>
      </c>
      <c r="C12" s="5">
        <v>1.41</v>
      </c>
      <c r="D12" s="5">
        <v>1.47</v>
      </c>
      <c r="E12" s="5">
        <v>1.31</v>
      </c>
      <c r="F12" s="5">
        <v>1.25</v>
      </c>
      <c r="G12" s="5">
        <v>1.31</v>
      </c>
      <c r="H12" s="5">
        <f t="shared" si="0"/>
        <v>1.35</v>
      </c>
      <c r="I12" s="5">
        <f t="shared" si="1"/>
        <v>0.11999999999999988</v>
      </c>
      <c r="J12" s="7">
        <f t="shared" si="4"/>
        <v>8.8888888888888804</v>
      </c>
    </row>
    <row r="13" spans="2:10" ht="15.75" x14ac:dyDescent="0.25">
      <c r="B13" s="5">
        <v>0.9</v>
      </c>
      <c r="C13" s="5">
        <v>1.42</v>
      </c>
      <c r="D13" s="5">
        <v>1.5</v>
      </c>
      <c r="E13" s="5">
        <v>1.45</v>
      </c>
      <c r="F13" s="5">
        <v>1.47</v>
      </c>
      <c r="G13" s="5">
        <v>1.51</v>
      </c>
      <c r="H13" s="5">
        <f t="shared" si="0"/>
        <v>1.47</v>
      </c>
      <c r="I13" s="5">
        <f t="shared" si="1"/>
        <v>4.0000000000000036E-2</v>
      </c>
      <c r="J13" s="7">
        <f t="shared" si="4"/>
        <v>2.7210884353741522</v>
      </c>
    </row>
    <row r="14" spans="2:10" ht="15.75" x14ac:dyDescent="0.25">
      <c r="B14" s="5">
        <v>1</v>
      </c>
      <c r="C14" s="5">
        <v>1.5</v>
      </c>
      <c r="D14" s="5">
        <v>1.62</v>
      </c>
      <c r="E14" s="5">
        <v>1.42</v>
      </c>
      <c r="F14" s="5">
        <v>1.47</v>
      </c>
      <c r="G14" s="5">
        <v>1.44</v>
      </c>
      <c r="H14" s="5">
        <f t="shared" si="0"/>
        <v>1.4899999999999998</v>
      </c>
      <c r="I14" s="5">
        <f t="shared" si="1"/>
        <v>0.13000000000000034</v>
      </c>
      <c r="J14" s="7">
        <f t="shared" si="4"/>
        <v>8.724832214765124</v>
      </c>
    </row>
    <row r="15" spans="2:10" ht="15.75" x14ac:dyDescent="0.25">
      <c r="B15" s="5">
        <v>1.1000000000000001</v>
      </c>
      <c r="C15" s="5">
        <v>1.69</v>
      </c>
      <c r="D15" s="5">
        <v>1.63</v>
      </c>
      <c r="E15" s="5">
        <v>1.53</v>
      </c>
      <c r="F15" s="5">
        <v>1.57</v>
      </c>
      <c r="G15" s="5">
        <v>1.6</v>
      </c>
      <c r="H15" s="5">
        <f t="shared" ref="H15" si="5">AVERAGE(C15:G15)</f>
        <v>1.6039999999999999</v>
      </c>
      <c r="I15" s="5">
        <f t="shared" ref="I15" si="6">ABS(MAX(C15:H15)-H15)</f>
        <v>8.6000000000000076E-2</v>
      </c>
      <c r="J15" s="7">
        <f t="shared" ref="J15" si="7">100*I15/H15</f>
        <v>5.3615960099750684</v>
      </c>
    </row>
    <row r="16" spans="2:10" ht="15.75" x14ac:dyDescent="0.25">
      <c r="B16" s="5">
        <v>1.2</v>
      </c>
      <c r="C16" s="5">
        <v>1.68</v>
      </c>
      <c r="D16" s="5">
        <v>1.63</v>
      </c>
      <c r="E16" s="5">
        <v>1.65</v>
      </c>
      <c r="F16" s="5">
        <v>1.62</v>
      </c>
      <c r="G16" s="5">
        <v>1.6</v>
      </c>
      <c r="H16" s="5">
        <f t="shared" si="0"/>
        <v>1.6359999999999999</v>
      </c>
      <c r="I16" s="5">
        <f t="shared" si="1"/>
        <v>4.4000000000000039E-2</v>
      </c>
      <c r="J16" s="7">
        <f t="shared" si="4"/>
        <v>2.6894865525672396</v>
      </c>
    </row>
    <row r="18" spans="2:6" ht="21" x14ac:dyDescent="0.35">
      <c r="B18" s="18" t="s">
        <v>12</v>
      </c>
      <c r="C18" s="18"/>
      <c r="D18" s="18"/>
      <c r="E18" s="18"/>
      <c r="F18" s="18"/>
    </row>
    <row r="27" spans="2:6" ht="37.5" x14ac:dyDescent="0.3">
      <c r="B27" s="12" t="s">
        <v>11</v>
      </c>
      <c r="C27" s="13" t="s">
        <v>6</v>
      </c>
      <c r="D27" s="13" t="s">
        <v>5</v>
      </c>
      <c r="E27" s="14" t="s">
        <v>13</v>
      </c>
    </row>
    <row r="28" spans="2:6" ht="21" x14ac:dyDescent="0.3">
      <c r="B28" s="15" t="s">
        <v>7</v>
      </c>
      <c r="C28" s="16" t="s">
        <v>10</v>
      </c>
      <c r="D28" s="16" t="s">
        <v>8</v>
      </c>
      <c r="E28" s="17" t="s">
        <v>9</v>
      </c>
    </row>
    <row r="29" spans="2:6" ht="15.75" x14ac:dyDescent="0.25">
      <c r="B29" s="8">
        <f>H7</f>
        <v>0</v>
      </c>
      <c r="C29" s="8">
        <f>B29^2</f>
        <v>0</v>
      </c>
      <c r="D29" s="8">
        <f>B7</f>
        <v>1E-4</v>
      </c>
      <c r="E29" s="9"/>
    </row>
    <row r="30" spans="2:6" ht="15.75" x14ac:dyDescent="0.25">
      <c r="B30" s="10">
        <f t="shared" ref="B30:B38" si="8">H8</f>
        <v>0.93399999999999994</v>
      </c>
      <c r="C30" s="10">
        <f t="shared" ref="C30:C38" si="9">B30^2</f>
        <v>0.87235599999999991</v>
      </c>
      <c r="D30" s="10">
        <f t="shared" ref="D30:D38" si="10">B8</f>
        <v>0.4</v>
      </c>
      <c r="E30" s="10">
        <f>2*D30/B30</f>
        <v>0.85653104925053547</v>
      </c>
    </row>
    <row r="31" spans="2:6" ht="15.75" x14ac:dyDescent="0.25">
      <c r="B31" s="10">
        <f t="shared" si="8"/>
        <v>1.1059999999999999</v>
      </c>
      <c r="C31" s="10">
        <f t="shared" si="9"/>
        <v>1.2232359999999998</v>
      </c>
      <c r="D31" s="10">
        <f t="shared" si="10"/>
        <v>0.5</v>
      </c>
      <c r="E31" s="10">
        <f t="shared" ref="E31:E38" si="11">2*D31/B31</f>
        <v>0.90415913200723341</v>
      </c>
    </row>
    <row r="32" spans="2:6" ht="15.75" x14ac:dyDescent="0.25">
      <c r="B32" s="10">
        <f t="shared" si="8"/>
        <v>1.25</v>
      </c>
      <c r="C32" s="10">
        <f t="shared" si="9"/>
        <v>1.5625</v>
      </c>
      <c r="D32" s="10">
        <f t="shared" si="10"/>
        <v>0.6</v>
      </c>
      <c r="E32" s="10">
        <f t="shared" si="11"/>
        <v>0.96</v>
      </c>
    </row>
    <row r="33" spans="2:6" ht="15.75" x14ac:dyDescent="0.25">
      <c r="B33" s="10">
        <f t="shared" si="8"/>
        <v>1.3240000000000001</v>
      </c>
      <c r="C33" s="10">
        <f t="shared" si="9"/>
        <v>1.7529760000000001</v>
      </c>
      <c r="D33" s="10">
        <f t="shared" si="10"/>
        <v>0.7</v>
      </c>
      <c r="E33" s="10">
        <f t="shared" si="11"/>
        <v>1.0574018126888216</v>
      </c>
    </row>
    <row r="34" spans="2:6" ht="15.75" x14ac:dyDescent="0.25">
      <c r="B34" s="10">
        <f t="shared" si="8"/>
        <v>1.35</v>
      </c>
      <c r="C34" s="10">
        <f t="shared" si="9"/>
        <v>1.8225000000000002</v>
      </c>
      <c r="D34" s="10">
        <f t="shared" si="10"/>
        <v>0.8</v>
      </c>
      <c r="E34" s="10">
        <f t="shared" si="11"/>
        <v>1.1851851851851851</v>
      </c>
    </row>
    <row r="35" spans="2:6" ht="15.75" x14ac:dyDescent="0.25">
      <c r="B35" s="10">
        <f t="shared" si="8"/>
        <v>1.47</v>
      </c>
      <c r="C35" s="10">
        <f t="shared" si="9"/>
        <v>2.1608999999999998</v>
      </c>
      <c r="D35" s="10">
        <f t="shared" si="10"/>
        <v>0.9</v>
      </c>
      <c r="E35" s="10">
        <f t="shared" si="11"/>
        <v>1.2244897959183674</v>
      </c>
    </row>
    <row r="36" spans="2:6" ht="15.75" x14ac:dyDescent="0.25">
      <c r="B36" s="10">
        <f t="shared" si="8"/>
        <v>1.4899999999999998</v>
      </c>
      <c r="C36" s="10">
        <f t="shared" si="9"/>
        <v>2.2200999999999995</v>
      </c>
      <c r="D36" s="10">
        <f t="shared" si="10"/>
        <v>1</v>
      </c>
      <c r="E36" s="10">
        <f t="shared" si="11"/>
        <v>1.3422818791946312</v>
      </c>
    </row>
    <row r="37" spans="2:6" ht="15.75" x14ac:dyDescent="0.25">
      <c r="B37" s="10">
        <f t="shared" si="8"/>
        <v>1.6039999999999999</v>
      </c>
      <c r="C37" s="10">
        <f t="shared" si="9"/>
        <v>2.5728159999999995</v>
      </c>
      <c r="D37" s="10">
        <f t="shared" si="10"/>
        <v>1.1000000000000001</v>
      </c>
      <c r="E37" s="10">
        <f t="shared" si="11"/>
        <v>1.3715710723192023</v>
      </c>
    </row>
    <row r="38" spans="2:6" ht="15.75" x14ac:dyDescent="0.25">
      <c r="B38" s="11">
        <f t="shared" si="8"/>
        <v>1.6359999999999999</v>
      </c>
      <c r="C38" s="11">
        <f t="shared" si="9"/>
        <v>2.6764959999999998</v>
      </c>
      <c r="D38" s="11">
        <f t="shared" si="10"/>
        <v>1.2</v>
      </c>
      <c r="E38" s="11">
        <f t="shared" si="11"/>
        <v>1.4669926650366749</v>
      </c>
    </row>
    <row r="41" spans="2:6" x14ac:dyDescent="0.25">
      <c r="B41" s="21" t="s">
        <v>22</v>
      </c>
      <c r="C41" s="21" t="s">
        <v>23</v>
      </c>
    </row>
    <row r="42" spans="2:6" x14ac:dyDescent="0.25">
      <c r="C42" s="20" t="s">
        <v>16</v>
      </c>
      <c r="D42" s="1">
        <f t="array" ref="D42:E44">LINEST(D29:D38,C29:C38,0,1)</f>
        <v>0.42901126238786857</v>
      </c>
      <c r="E42" s="1">
        <v>0</v>
      </c>
      <c r="F42" s="20" t="s">
        <v>17</v>
      </c>
    </row>
    <row r="43" spans="2:6" x14ac:dyDescent="0.25">
      <c r="C43" s="20" t="s">
        <v>18</v>
      </c>
      <c r="D43" s="1">
        <v>6.9406251638560717E-3</v>
      </c>
      <c r="E43" s="1" t="e">
        <v>#N/A</v>
      </c>
      <c r="F43" s="19" t="s">
        <v>20</v>
      </c>
    </row>
    <row r="44" spans="2:6" ht="17.25" x14ac:dyDescent="0.25">
      <c r="C44" s="20" t="s">
        <v>21</v>
      </c>
      <c r="D44" s="2">
        <v>0.9976499317195614</v>
      </c>
      <c r="E44" s="1">
        <v>4.0751870150800916E-2</v>
      </c>
    </row>
    <row r="45" spans="2:6" x14ac:dyDescent="0.25">
      <c r="C45" s="20"/>
      <c r="D45" s="2"/>
      <c r="E45" s="1"/>
    </row>
    <row r="46" spans="2:6" x14ac:dyDescent="0.25">
      <c r="B46" s="21" t="s">
        <v>22</v>
      </c>
      <c r="C46" s="21" t="s">
        <v>24</v>
      </c>
    </row>
    <row r="47" spans="2:6" x14ac:dyDescent="0.25">
      <c r="C47" s="20" t="s">
        <v>15</v>
      </c>
      <c r="D47" s="1">
        <f t="array" ref="D47:E49">LINEST(D29:D38,C29:C38,1,1)</f>
        <v>0.43870537031643136</v>
      </c>
      <c r="E47" s="1">
        <v>-1.9817472037185868E-2</v>
      </c>
      <c r="F47" s="20" t="s">
        <v>19</v>
      </c>
    </row>
    <row r="48" spans="2:6" x14ac:dyDescent="0.25">
      <c r="C48" s="20" t="s">
        <v>18</v>
      </c>
      <c r="D48" s="1">
        <v>1.7184736176855956E-2</v>
      </c>
      <c r="E48" s="1">
        <v>3.1907429805654287E-2</v>
      </c>
      <c r="F48" s="19" t="s">
        <v>20</v>
      </c>
    </row>
    <row r="49" spans="2:6" ht="17.25" x14ac:dyDescent="0.25">
      <c r="C49" s="20" t="s">
        <v>21</v>
      </c>
      <c r="D49" s="2">
        <v>0.98787361893494152</v>
      </c>
      <c r="E49" s="1">
        <v>4.221800273990458E-2</v>
      </c>
    </row>
    <row r="51" spans="2:6" x14ac:dyDescent="0.25">
      <c r="B51" s="21" t="s">
        <v>14</v>
      </c>
      <c r="C51" s="21" t="s">
        <v>23</v>
      </c>
    </row>
    <row r="52" spans="2:6" x14ac:dyDescent="0.25">
      <c r="C52" s="20" t="s">
        <v>15</v>
      </c>
      <c r="D52" s="1">
        <f t="array" ref="D52:E54">LINEST(E30:E38,B30:B38,0,1)</f>
        <v>0.85389601918419733</v>
      </c>
      <c r="E52" s="1">
        <v>0</v>
      </c>
      <c r="F52" s="20" t="s">
        <v>19</v>
      </c>
    </row>
    <row r="53" spans="2:6" x14ac:dyDescent="0.25">
      <c r="C53" s="20" t="s">
        <v>18</v>
      </c>
      <c r="D53" s="1">
        <v>1.5823535713051177E-2</v>
      </c>
      <c r="E53" s="1" t="e">
        <v>#N/A</v>
      </c>
      <c r="F53" s="19" t="s">
        <v>20</v>
      </c>
    </row>
    <row r="54" spans="2:6" ht="17.25" x14ac:dyDescent="0.25">
      <c r="C54" s="20" t="s">
        <v>21</v>
      </c>
      <c r="D54" s="2">
        <v>0.99726034659707352</v>
      </c>
      <c r="E54" s="1">
        <v>6.4980385450755421E-2</v>
      </c>
    </row>
    <row r="55" spans="2:6" x14ac:dyDescent="0.25">
      <c r="C55" s="20"/>
      <c r="D55" s="2"/>
      <c r="E55" s="1"/>
    </row>
    <row r="56" spans="2:6" x14ac:dyDescent="0.25">
      <c r="B56" s="21" t="s">
        <v>14</v>
      </c>
      <c r="C56" s="21" t="s">
        <v>25</v>
      </c>
    </row>
    <row r="57" spans="2:6" x14ac:dyDescent="0.25">
      <c r="C57" s="20" t="s">
        <v>15</v>
      </c>
      <c r="D57" s="1">
        <f t="array" ref="D57:E59">LINEST(E30:E38,B30:B38,1,1)</f>
        <v>0.91190308239656603</v>
      </c>
      <c r="E57" s="1">
        <v>-8.0419611407908542E-2</v>
      </c>
      <c r="F57" s="20" t="s">
        <v>19</v>
      </c>
    </row>
    <row r="58" spans="2:6" x14ac:dyDescent="0.25">
      <c r="C58" s="20" t="s">
        <v>18</v>
      </c>
      <c r="D58" s="1">
        <v>0.10440338295574944</v>
      </c>
      <c r="E58" s="1">
        <v>0.14291310930447051</v>
      </c>
      <c r="F58" s="19" t="s">
        <v>20</v>
      </c>
    </row>
    <row r="59" spans="2:6" ht="17.25" x14ac:dyDescent="0.25">
      <c r="C59" s="20" t="s">
        <v>21</v>
      </c>
      <c r="D59" s="2">
        <v>0.91595640541037215</v>
      </c>
      <c r="E59" s="1">
        <v>6.7947131910660832E-2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Cooper</dc:creator>
  <cp:lastModifiedBy>Ian Cooper</cp:lastModifiedBy>
  <dcterms:created xsi:type="dcterms:W3CDTF">2017-03-12T02:42:50Z</dcterms:created>
  <dcterms:modified xsi:type="dcterms:W3CDTF">2017-03-14T22:37:40Z</dcterms:modified>
</cp:coreProperties>
</file>