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autoCompressPictures="0" defaultThemeVersion="166925"/>
  <mc:AlternateContent xmlns:mc="http://schemas.openxmlformats.org/markup-compatibility/2006">
    <mc:Choice Requires="x15">
      <x15ac:absPath xmlns:x15ac="http://schemas.microsoft.com/office/spreadsheetml/2010/11/ac" url="E:\_One Drive\OneDrive - Mobifone\Desktop\WBS SXTB\"/>
    </mc:Choice>
  </mc:AlternateContent>
  <xr:revisionPtr revIDLastSave="12" documentId="13_ncr:1_{A456E5B9-0DCA-49AA-A3F1-6DDA98C5EBD0}" xr6:coauthVersionLast="45" xr6:coauthVersionMax="45" xr10:uidLastSave="{1CFA7FA2-7744-4B16-AF58-3086A64AEBE1}"/>
  <bookViews>
    <workbookView xWindow="-96" yWindow="-96" windowWidth="23232" windowHeight="12552" xr2:uid="{00000000-000D-0000-FFFF-FFFF00000000}"/>
  </bookViews>
  <sheets>
    <sheet name="Wifi 5G" sheetId="1" r:id="rId1"/>
    <sheet name="Calc" sheetId="2" state="hidden" r:id="rId2"/>
    <sheet name="Copyright-2" sheetId="4"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4" i="1" l="1"/>
  <c r="E34" i="1"/>
  <c r="F36" i="1"/>
  <c r="E36" i="1"/>
  <c r="F31" i="1"/>
  <c r="F32" i="1"/>
  <c r="E40" i="1" l="1"/>
  <c r="F14" i="1" l="1"/>
  <c r="F29" i="1" l="1"/>
  <c r="E28" i="1"/>
  <c r="E29" i="1" s="1"/>
  <c r="E31" i="1"/>
  <c r="E33" i="1" s="1"/>
  <c r="F33" i="1" s="1"/>
  <c r="E26" i="1"/>
  <c r="F26" i="1" s="1"/>
  <c r="F23" i="1" s="1"/>
  <c r="F21" i="1"/>
  <c r="E20" i="1"/>
  <c r="F20" i="1" s="1"/>
  <c r="E7" i="1"/>
  <c r="E39" i="1"/>
  <c r="E32" i="1"/>
  <c r="E8" i="1"/>
  <c r="F8" i="1" s="1"/>
  <c r="F24" i="1"/>
  <c r="F25" i="1" s="1"/>
  <c r="E24" i="1"/>
  <c r="DD19" i="1"/>
  <c r="G19" i="1"/>
  <c r="F16" i="1"/>
  <c r="E15" i="1"/>
  <c r="E37" i="1" l="1"/>
  <c r="F37" i="1" s="1"/>
  <c r="E51" i="1"/>
  <c r="F51" i="1" s="1"/>
  <c r="E16" i="1"/>
  <c r="E17" i="1" s="1"/>
  <c r="E18" i="1" s="1"/>
  <c r="E14" i="1"/>
  <c r="E25" i="1"/>
  <c r="E23" i="1"/>
  <c r="F28" i="1"/>
  <c r="DE19" i="1"/>
  <c r="DF19" i="1" s="1"/>
  <c r="G4" i="1" l="1"/>
  <c r="G5" i="1"/>
  <c r="G6" i="1"/>
  <c r="G35" i="1"/>
  <c r="DD33" i="1"/>
  <c r="J3" i="1"/>
  <c r="J19" i="1" l="1"/>
  <c r="C10" i="2"/>
  <c r="D10" i="2" s="1"/>
  <c r="C12" i="2"/>
  <c r="D12" i="2" s="1"/>
  <c r="C13" i="2"/>
  <c r="D13" i="2" s="1"/>
  <c r="K3" i="1"/>
  <c r="B13" i="2"/>
  <c r="C15" i="2"/>
  <c r="D15" i="2" s="1"/>
  <c r="B17" i="2"/>
  <c r="C21" i="2"/>
  <c r="D21" i="2" s="1"/>
  <c r="B21" i="2"/>
  <c r="C25" i="2"/>
  <c r="D25" i="2" s="1"/>
  <c r="B25" i="2"/>
  <c r="C26" i="2"/>
  <c r="D26" i="2" s="1"/>
  <c r="DE35" i="1"/>
  <c r="DF35" i="1" s="1"/>
  <c r="B10" i="2"/>
  <c r="B12" i="2"/>
  <c r="B14" i="2"/>
  <c r="B15" i="2"/>
  <c r="B16" i="2"/>
  <c r="B18" i="2"/>
  <c r="B19" i="2"/>
  <c r="B20" i="2"/>
  <c r="B22" i="2"/>
  <c r="B23" i="2"/>
  <c r="B24" i="2"/>
  <c r="B26" i="2"/>
  <c r="B27" i="2"/>
  <c r="B28" i="2"/>
  <c r="C11" i="2"/>
  <c r="D11" i="2" s="1"/>
  <c r="B11" i="2"/>
  <c r="B9" i="2"/>
  <c r="DD35" i="1"/>
  <c r="DD34" i="1"/>
  <c r="DD32" i="1"/>
  <c r="DD31" i="1"/>
  <c r="DD10" i="1"/>
  <c r="DD8" i="1"/>
  <c r="DD6" i="1"/>
  <c r="DD5" i="1"/>
  <c r="DD4" i="1"/>
  <c r="K19" i="1" l="1"/>
  <c r="C28" i="2"/>
  <c r="D28" i="2" s="1"/>
  <c r="DE6" i="1"/>
  <c r="DF6" i="1" s="1"/>
  <c r="DE5" i="1"/>
  <c r="DF5" i="1" s="1"/>
  <c r="C9" i="2"/>
  <c r="D9" i="2" s="1"/>
  <c r="K4" i="1" s="1"/>
  <c r="C16" i="2"/>
  <c r="D16" i="2" s="1"/>
  <c r="K35" i="1"/>
  <c r="J35" i="1"/>
  <c r="K6" i="1"/>
  <c r="J5" i="1"/>
  <c r="J6" i="1"/>
  <c r="K5" i="1"/>
  <c r="L3" i="1"/>
  <c r="L19" i="1" l="1"/>
  <c r="J4" i="1"/>
  <c r="DE4" i="1"/>
  <c r="DF4" i="1" s="1"/>
  <c r="M3" i="1"/>
  <c r="L6" i="1"/>
  <c r="L5" i="1"/>
  <c r="L4" i="1"/>
  <c r="L35" i="1"/>
  <c r="M19" i="1" l="1"/>
  <c r="N3" i="1"/>
  <c r="M6" i="1"/>
  <c r="M5" i="1"/>
  <c r="M35" i="1"/>
  <c r="M4" i="1"/>
  <c r="N19" i="1" l="1"/>
  <c r="O3" i="1"/>
  <c r="N6" i="1"/>
  <c r="N5" i="1"/>
  <c r="N35" i="1"/>
  <c r="N4" i="1"/>
  <c r="O19" i="1" l="1"/>
  <c r="P3" i="1"/>
  <c r="O6" i="1"/>
  <c r="O5" i="1"/>
  <c r="O4" i="1"/>
  <c r="O35" i="1"/>
  <c r="P19" i="1" l="1"/>
  <c r="Q3" i="1"/>
  <c r="P6" i="1"/>
  <c r="P5" i="1"/>
  <c r="P35" i="1"/>
  <c r="P4" i="1"/>
  <c r="Q19" i="1" l="1"/>
  <c r="Q5" i="1"/>
  <c r="Q6" i="1"/>
  <c r="Q35" i="1"/>
  <c r="R3" i="1"/>
  <c r="Q4" i="1"/>
  <c r="R19" i="1" l="1"/>
  <c r="R6" i="1"/>
  <c r="R5" i="1"/>
  <c r="S3" i="1"/>
  <c r="R35" i="1"/>
  <c r="R4" i="1"/>
  <c r="S19" i="1" l="1"/>
  <c r="S6" i="1"/>
  <c r="S5" i="1"/>
  <c r="T3" i="1"/>
  <c r="S4" i="1"/>
  <c r="S35" i="1"/>
  <c r="T19" i="1" l="1"/>
  <c r="T6" i="1"/>
  <c r="T5" i="1"/>
  <c r="U3" i="1"/>
  <c r="T4" i="1"/>
  <c r="T35" i="1"/>
  <c r="U19" i="1" l="1"/>
  <c r="U6" i="1"/>
  <c r="U5" i="1"/>
  <c r="V3" i="1"/>
  <c r="U35" i="1"/>
  <c r="U4" i="1"/>
  <c r="V19" i="1" l="1"/>
  <c r="V6" i="1"/>
  <c r="W3" i="1"/>
  <c r="V4" i="1"/>
  <c r="V5" i="1"/>
  <c r="V35" i="1"/>
  <c r="W19" i="1" l="1"/>
  <c r="W5" i="1"/>
  <c r="X3" i="1"/>
  <c r="W6" i="1"/>
  <c r="W35" i="1"/>
  <c r="W4" i="1"/>
  <c r="X19" i="1" l="1"/>
  <c r="Y3" i="1"/>
  <c r="X5" i="1"/>
  <c r="X4" i="1"/>
  <c r="X6" i="1"/>
  <c r="X35" i="1"/>
  <c r="Y19" i="1" l="1"/>
  <c r="Z3" i="1"/>
  <c r="Y5" i="1"/>
  <c r="Y4" i="1"/>
  <c r="Y6" i="1"/>
  <c r="Y35" i="1"/>
  <c r="Z19" i="1" l="1"/>
  <c r="AA3" i="1"/>
  <c r="Z5" i="1"/>
  <c r="Z6" i="1"/>
  <c r="Z35" i="1"/>
  <c r="Z4" i="1"/>
  <c r="AA19" i="1" l="1"/>
  <c r="AB3" i="1"/>
  <c r="AA5" i="1"/>
  <c r="AA6" i="1"/>
  <c r="AA4" i="1"/>
  <c r="AA35" i="1"/>
  <c r="AB19" i="1" l="1"/>
  <c r="AC3" i="1"/>
  <c r="AB5" i="1"/>
  <c r="AB35" i="1"/>
  <c r="AB4" i="1"/>
  <c r="AB6" i="1"/>
  <c r="AC19" i="1" l="1"/>
  <c r="AC5" i="1"/>
  <c r="AC35" i="1"/>
  <c r="AD3" i="1"/>
  <c r="AC6" i="1"/>
  <c r="AC4" i="1"/>
  <c r="AD19" i="1" l="1"/>
  <c r="AD5" i="1"/>
  <c r="AE3" i="1"/>
  <c r="AD35" i="1"/>
  <c r="AD6" i="1"/>
  <c r="AD4" i="1"/>
  <c r="AE19" i="1" l="1"/>
  <c r="AE5" i="1"/>
  <c r="AF3" i="1"/>
  <c r="AE6" i="1"/>
  <c r="AE35" i="1"/>
  <c r="AE4" i="1"/>
  <c r="AF19" i="1" l="1"/>
  <c r="AF5" i="1"/>
  <c r="AG3" i="1"/>
  <c r="AF35" i="1"/>
  <c r="AF4" i="1"/>
  <c r="AF6" i="1"/>
  <c r="AG19" i="1" l="1"/>
  <c r="AG5" i="1"/>
  <c r="AH3" i="1"/>
  <c r="AG35" i="1"/>
  <c r="AG6" i="1"/>
  <c r="AG4" i="1"/>
  <c r="AH19" i="1" l="1"/>
  <c r="AI3" i="1"/>
  <c r="AH4" i="1"/>
  <c r="AH6" i="1"/>
  <c r="AH5" i="1"/>
  <c r="AH35" i="1"/>
  <c r="AI19" i="1" l="1"/>
  <c r="AI5" i="1"/>
  <c r="AJ3" i="1"/>
  <c r="AI6" i="1"/>
  <c r="AI35" i="1"/>
  <c r="AI4" i="1"/>
  <c r="AJ19" i="1" l="1"/>
  <c r="AK3" i="1"/>
  <c r="AJ6" i="1"/>
  <c r="AJ5" i="1"/>
  <c r="AJ35" i="1"/>
  <c r="AJ4" i="1"/>
  <c r="AK19" i="1" l="1"/>
  <c r="AL3" i="1"/>
  <c r="AK6" i="1"/>
  <c r="AK5" i="1"/>
  <c r="AK4" i="1"/>
  <c r="AK35" i="1"/>
  <c r="AL19" i="1" l="1"/>
  <c r="AM3" i="1"/>
  <c r="AL6" i="1"/>
  <c r="AL5" i="1"/>
  <c r="AL4" i="1"/>
  <c r="AL35" i="1"/>
  <c r="AM19" i="1" l="1"/>
  <c r="AN3" i="1"/>
  <c r="AM6" i="1"/>
  <c r="AM5" i="1"/>
  <c r="AM35" i="1"/>
  <c r="AM4" i="1"/>
  <c r="AN19" i="1" l="1"/>
  <c r="AO3" i="1"/>
  <c r="AN6" i="1"/>
  <c r="AN5" i="1"/>
  <c r="AN35" i="1"/>
  <c r="AN4" i="1"/>
  <c r="AO19" i="1" l="1"/>
  <c r="AO5" i="1"/>
  <c r="AP3" i="1"/>
  <c r="AO6" i="1"/>
  <c r="AO35" i="1"/>
  <c r="AO4" i="1"/>
  <c r="AP19" i="1" l="1"/>
  <c r="AP6" i="1"/>
  <c r="AP5" i="1"/>
  <c r="AQ3" i="1"/>
  <c r="AP35" i="1"/>
  <c r="AP4" i="1"/>
  <c r="AQ19" i="1" l="1"/>
  <c r="AR3" i="1"/>
  <c r="AQ6" i="1"/>
  <c r="AQ5" i="1"/>
  <c r="AQ35" i="1"/>
  <c r="AQ4" i="1"/>
  <c r="AR19" i="1" l="1"/>
  <c r="AS3" i="1"/>
  <c r="AR6" i="1"/>
  <c r="AR5" i="1"/>
  <c r="AR35" i="1"/>
  <c r="AR4" i="1"/>
  <c r="AS19" i="1" l="1"/>
  <c r="AT3" i="1"/>
  <c r="AS6" i="1"/>
  <c r="AS5" i="1"/>
  <c r="AS4" i="1"/>
  <c r="AS35" i="1"/>
  <c r="AT19" i="1" l="1"/>
  <c r="AU3" i="1"/>
  <c r="AT6" i="1"/>
  <c r="AT5" i="1"/>
  <c r="AT4" i="1"/>
  <c r="AT35" i="1"/>
  <c r="AU19" i="1" l="1"/>
  <c r="AV3" i="1"/>
  <c r="AU5" i="1"/>
  <c r="AU4" i="1"/>
  <c r="AU35" i="1"/>
  <c r="AU6" i="1"/>
  <c r="AV19" i="1" l="1"/>
  <c r="AV6" i="1"/>
  <c r="AV5" i="1"/>
  <c r="AW3" i="1"/>
  <c r="AV35" i="1"/>
  <c r="AV4" i="1"/>
  <c r="AW19" i="1" l="1"/>
  <c r="AX3" i="1"/>
  <c r="AW6" i="1"/>
  <c r="AW5" i="1"/>
  <c r="AW35" i="1"/>
  <c r="AW4" i="1"/>
  <c r="AX19" i="1" l="1"/>
  <c r="AY3" i="1"/>
  <c r="AX6" i="1"/>
  <c r="AX5" i="1"/>
  <c r="AX4" i="1"/>
  <c r="AX35" i="1"/>
  <c r="AY19" i="1" l="1"/>
  <c r="AZ3" i="1"/>
  <c r="AY6" i="1"/>
  <c r="AY5" i="1"/>
  <c r="AY4" i="1"/>
  <c r="AY35" i="1"/>
  <c r="AZ19" i="1" l="1"/>
  <c r="BA3" i="1"/>
  <c r="AZ6" i="1"/>
  <c r="AZ5" i="1"/>
  <c r="AZ35" i="1"/>
  <c r="AZ4" i="1"/>
  <c r="BA19" i="1" l="1"/>
  <c r="BA5" i="1"/>
  <c r="BB3" i="1"/>
  <c r="BA6" i="1"/>
  <c r="BA35" i="1"/>
  <c r="BA4" i="1"/>
  <c r="BB19" i="1" l="1"/>
  <c r="BB6" i="1"/>
  <c r="BB5" i="1"/>
  <c r="BC3" i="1"/>
  <c r="BB35" i="1"/>
  <c r="BB4" i="1"/>
  <c r="BC19" i="1" l="1"/>
  <c r="BD3" i="1"/>
  <c r="BC6" i="1"/>
  <c r="BC5" i="1"/>
  <c r="BC35" i="1"/>
  <c r="BC4" i="1"/>
  <c r="BD19" i="1" l="1"/>
  <c r="BE3" i="1"/>
  <c r="BD6" i="1"/>
  <c r="BD5" i="1"/>
  <c r="BD35" i="1"/>
  <c r="BD4" i="1"/>
  <c r="BE19" i="1" l="1"/>
  <c r="BE6" i="1"/>
  <c r="BE5" i="1"/>
  <c r="BF3" i="1"/>
  <c r="BE35" i="1"/>
  <c r="BE4" i="1"/>
  <c r="BF19" i="1" l="1"/>
  <c r="BF6" i="1"/>
  <c r="BG3" i="1"/>
  <c r="BF5" i="1"/>
  <c r="BF4" i="1"/>
  <c r="BF35" i="1"/>
  <c r="BG19" i="1" l="1"/>
  <c r="BG5" i="1"/>
  <c r="BH3" i="1"/>
  <c r="BG35" i="1"/>
  <c r="BG4" i="1"/>
  <c r="BG6" i="1"/>
  <c r="BH19" i="1" l="1"/>
  <c r="BH6" i="1"/>
  <c r="BH5" i="1"/>
  <c r="BI3" i="1"/>
  <c r="BH35" i="1"/>
  <c r="BH4" i="1"/>
  <c r="BI19" i="1" l="1"/>
  <c r="BI6" i="1"/>
  <c r="BI5" i="1"/>
  <c r="BJ3" i="1"/>
  <c r="BI4" i="1"/>
  <c r="BI35" i="1"/>
  <c r="BJ19" i="1" l="1"/>
  <c r="BJ6" i="1"/>
  <c r="BJ5" i="1"/>
  <c r="BK3" i="1"/>
  <c r="BJ35" i="1"/>
  <c r="BJ4" i="1"/>
  <c r="BK19" i="1" l="1"/>
  <c r="BL3" i="1"/>
  <c r="BK6" i="1"/>
  <c r="BK5" i="1"/>
  <c r="BK4" i="1"/>
  <c r="BK35" i="1"/>
  <c r="BL19" i="1" l="1"/>
  <c r="BL5" i="1"/>
  <c r="BM3" i="1"/>
  <c r="BL6" i="1"/>
  <c r="BL35" i="1"/>
  <c r="BL4" i="1"/>
  <c r="BM19" i="1" l="1"/>
  <c r="BM5" i="1"/>
  <c r="BN3" i="1"/>
  <c r="BM6" i="1"/>
  <c r="BM35" i="1"/>
  <c r="BM4" i="1"/>
  <c r="BN19" i="1" l="1"/>
  <c r="BN6" i="1"/>
  <c r="BO3" i="1"/>
  <c r="BN5" i="1"/>
  <c r="BN35" i="1"/>
  <c r="BN4" i="1"/>
  <c r="BO19" i="1" l="1"/>
  <c r="BO6" i="1"/>
  <c r="BO5" i="1"/>
  <c r="BP3" i="1"/>
  <c r="BO35" i="1"/>
  <c r="BO4" i="1"/>
  <c r="BP19" i="1" l="1"/>
  <c r="BP6" i="1"/>
  <c r="BP5" i="1"/>
  <c r="BQ3" i="1"/>
  <c r="BP35" i="1"/>
  <c r="BP4" i="1"/>
  <c r="BQ19" i="1" l="1"/>
  <c r="BR3" i="1"/>
  <c r="BQ6" i="1"/>
  <c r="BQ5" i="1"/>
  <c r="BQ4" i="1"/>
  <c r="BQ35" i="1"/>
  <c r="BR19" i="1" l="1"/>
  <c r="BR5" i="1"/>
  <c r="BS3" i="1"/>
  <c r="BR6" i="1"/>
  <c r="BR4" i="1"/>
  <c r="BR35" i="1"/>
  <c r="BS19" i="1" l="1"/>
  <c r="BS5" i="1"/>
  <c r="BT3" i="1"/>
  <c r="BS4" i="1"/>
  <c r="BS6" i="1"/>
  <c r="BS35" i="1"/>
  <c r="BT19" i="1" l="1"/>
  <c r="BU3" i="1"/>
  <c r="BT6" i="1"/>
  <c r="BT5" i="1"/>
  <c r="BT35" i="1"/>
  <c r="BT4" i="1"/>
  <c r="BU19" i="1" l="1"/>
  <c r="BU5" i="1"/>
  <c r="BU6" i="1"/>
  <c r="BV3" i="1"/>
  <c r="BU35" i="1"/>
  <c r="BU4" i="1"/>
  <c r="BV19" i="1" l="1"/>
  <c r="BV6" i="1"/>
  <c r="BV5" i="1"/>
  <c r="BW3" i="1"/>
  <c r="BV4" i="1"/>
  <c r="BV35" i="1"/>
  <c r="BW19" i="1" l="1"/>
  <c r="BX3" i="1"/>
  <c r="BW6" i="1"/>
  <c r="BW5" i="1"/>
  <c r="BW35" i="1"/>
  <c r="BW4" i="1"/>
  <c r="BX19" i="1" l="1"/>
  <c r="BX5" i="1"/>
  <c r="BY3" i="1"/>
  <c r="BX6" i="1"/>
  <c r="BX35" i="1"/>
  <c r="BX4" i="1"/>
  <c r="BY19" i="1" l="1"/>
  <c r="BY5" i="1"/>
  <c r="BZ3" i="1"/>
  <c r="BY6" i="1"/>
  <c r="BY35" i="1"/>
  <c r="BY4" i="1"/>
  <c r="BZ19" i="1" l="1"/>
  <c r="BZ6" i="1"/>
  <c r="CA3" i="1"/>
  <c r="BZ5" i="1"/>
  <c r="BZ35" i="1"/>
  <c r="BZ4" i="1"/>
  <c r="CA19" i="1" l="1"/>
  <c r="CA6" i="1"/>
  <c r="CA5" i="1"/>
  <c r="CB3" i="1"/>
  <c r="CA35" i="1"/>
  <c r="CA4" i="1"/>
  <c r="CB19" i="1" l="1"/>
  <c r="CB6" i="1"/>
  <c r="CB5" i="1"/>
  <c r="CC3" i="1"/>
  <c r="CB35" i="1"/>
  <c r="CB4" i="1"/>
  <c r="CC19" i="1" l="1"/>
  <c r="CD3" i="1"/>
  <c r="CC6" i="1"/>
  <c r="CC5" i="1"/>
  <c r="CC4" i="1"/>
  <c r="CC35" i="1"/>
  <c r="CD19" i="1" l="1"/>
  <c r="CD5" i="1"/>
  <c r="CE3" i="1"/>
  <c r="CD6" i="1"/>
  <c r="CD4" i="1"/>
  <c r="CD35" i="1"/>
  <c r="CE19" i="1" l="1"/>
  <c r="CE5" i="1"/>
  <c r="CF3" i="1"/>
  <c r="CE6" i="1"/>
  <c r="CE4" i="1"/>
  <c r="CE35" i="1"/>
  <c r="CF19" i="1" l="1"/>
  <c r="CG3" i="1"/>
  <c r="CF6" i="1"/>
  <c r="CF5" i="1"/>
  <c r="CF35" i="1"/>
  <c r="CF4" i="1"/>
  <c r="CG19" i="1" l="1"/>
  <c r="CG5" i="1"/>
  <c r="CG6" i="1"/>
  <c r="CH3" i="1"/>
  <c r="CG35" i="1"/>
  <c r="CG4" i="1"/>
  <c r="CH19" i="1" l="1"/>
  <c r="CH6" i="1"/>
  <c r="CH5" i="1"/>
  <c r="CI3" i="1"/>
  <c r="CH4" i="1"/>
  <c r="CH35" i="1"/>
  <c r="CI19" i="1" l="1"/>
  <c r="CJ3" i="1"/>
  <c r="CI6" i="1"/>
  <c r="CI5" i="1"/>
  <c r="CI35" i="1"/>
  <c r="CI4" i="1"/>
  <c r="CJ19" i="1" l="1"/>
  <c r="CJ5" i="1"/>
  <c r="CK3" i="1"/>
  <c r="CJ6" i="1"/>
  <c r="CJ35" i="1"/>
  <c r="CJ4" i="1"/>
  <c r="CK19" i="1" l="1"/>
  <c r="CL3" i="1"/>
  <c r="CM3" i="1" s="1"/>
  <c r="CN3" i="1" s="1"/>
  <c r="CO3" i="1" s="1"/>
  <c r="CP3" i="1" s="1"/>
  <c r="CQ3" i="1" s="1"/>
  <c r="CR3" i="1" s="1"/>
  <c r="CS3" i="1" s="1"/>
  <c r="CT3" i="1" s="1"/>
  <c r="CU3" i="1" s="1"/>
  <c r="CV3" i="1" s="1"/>
  <c r="CW3" i="1" s="1"/>
  <c r="CX3" i="1" s="1"/>
  <c r="CY3" i="1" s="1"/>
  <c r="CK5" i="1"/>
  <c r="CK6" i="1"/>
  <c r="CK35" i="1"/>
  <c r="CK4" i="1"/>
  <c r="L8" i="1" l="1"/>
  <c r="K8" i="1"/>
  <c r="G8" i="1"/>
  <c r="N8" i="1"/>
  <c r="P8" i="1"/>
  <c r="O8" i="1"/>
  <c r="Q8" i="1"/>
  <c r="M8" i="1"/>
  <c r="J8" i="1"/>
  <c r="S8" i="1"/>
  <c r="R8" i="1"/>
  <c r="M10" i="1" l="1"/>
  <c r="K10" i="1"/>
  <c r="L10" i="1"/>
  <c r="J10" i="1"/>
  <c r="N10" i="1"/>
  <c r="G10" i="1"/>
  <c r="DE10" i="1" s="1"/>
  <c r="DF10" i="1" s="1"/>
  <c r="DE8" i="1"/>
  <c r="DF8" i="1" s="1"/>
  <c r="C14" i="2"/>
  <c r="D14" i="2" s="1"/>
  <c r="X8" i="1" l="1"/>
  <c r="T8" i="1"/>
  <c r="U8" i="1"/>
  <c r="V8" i="1"/>
  <c r="W8" i="1"/>
  <c r="AK8" i="1"/>
  <c r="AD8" i="1"/>
  <c r="AA8" i="1"/>
  <c r="AB8" i="1"/>
  <c r="AC8" i="1"/>
  <c r="AM8" i="1"/>
  <c r="Y8" i="1"/>
  <c r="AI8" i="1"/>
  <c r="AL8" i="1"/>
  <c r="AH8" i="1"/>
  <c r="Z8" i="1"/>
  <c r="AE8" i="1"/>
  <c r="AJ8" i="1"/>
  <c r="AG8" i="1"/>
  <c r="AF8" i="1"/>
  <c r="AN8" i="1"/>
  <c r="AO8" i="1"/>
  <c r="AP8" i="1"/>
  <c r="AQ8" i="1"/>
  <c r="AS8" i="1"/>
  <c r="AR8" i="1"/>
  <c r="C17" i="2"/>
  <c r="D17" i="2" s="1"/>
  <c r="AV8" i="1"/>
  <c r="AW8" i="1"/>
  <c r="AT8" i="1"/>
  <c r="AU8" i="1"/>
  <c r="BZ8" i="1"/>
  <c r="BP8" i="1"/>
  <c r="CC8" i="1"/>
  <c r="BJ8" i="1"/>
  <c r="CK8" i="1"/>
  <c r="CF8" i="1"/>
  <c r="BI8" i="1"/>
  <c r="BM8" i="1"/>
  <c r="CB8" i="1"/>
  <c r="BB8" i="1"/>
  <c r="CA8" i="1"/>
  <c r="AX8" i="1"/>
  <c r="BR8" i="1"/>
  <c r="AY8" i="1"/>
  <c r="CE8" i="1"/>
  <c r="BG8" i="1"/>
  <c r="CG8" i="1"/>
  <c r="BU8" i="1"/>
  <c r="BD8" i="1"/>
  <c r="BS8" i="1"/>
  <c r="CH8" i="1"/>
  <c r="BN8" i="1"/>
  <c r="BT8" i="1"/>
  <c r="BF8" i="1"/>
  <c r="AZ8" i="1"/>
  <c r="BL8" i="1"/>
  <c r="BA8" i="1"/>
  <c r="BY8" i="1"/>
  <c r="BE8" i="1"/>
  <c r="CJ8" i="1"/>
  <c r="BW8" i="1"/>
  <c r="BK8" i="1"/>
  <c r="BQ8" i="1"/>
  <c r="CD8" i="1"/>
  <c r="BX8" i="1"/>
  <c r="CI8" i="1"/>
  <c r="BV8" i="1"/>
  <c r="BH8" i="1"/>
  <c r="BC8" i="1"/>
  <c r="BO8" i="1"/>
  <c r="P10" i="1" l="1"/>
  <c r="T10" i="1"/>
  <c r="Q10" i="1"/>
  <c r="W10" i="1"/>
  <c r="S10" i="1"/>
  <c r="R10" i="1"/>
  <c r="U10" i="1"/>
  <c r="AA10" i="1"/>
  <c r="V10" i="1"/>
  <c r="Z10" i="1"/>
  <c r="O10" i="1"/>
  <c r="X10" i="1"/>
  <c r="Y10" i="1"/>
  <c r="BW10" i="1"/>
  <c r="AS10" i="1"/>
  <c r="AU10" i="1"/>
  <c r="AQ10" i="1"/>
  <c r="AT10" i="1"/>
  <c r="AF10" i="1"/>
  <c r="AO10" i="1"/>
  <c r="AL10" i="1"/>
  <c r="AH10" i="1"/>
  <c r="AP10" i="1"/>
  <c r="AB10" i="1"/>
  <c r="AM10" i="1"/>
  <c r="AD10" i="1"/>
  <c r="AN10" i="1"/>
  <c r="AK10" i="1"/>
  <c r="AJ10" i="1"/>
  <c r="AI10" i="1"/>
  <c r="AR10" i="1"/>
  <c r="AC10" i="1"/>
  <c r="AG10" i="1"/>
  <c r="AE10" i="1"/>
  <c r="BR10" i="1"/>
  <c r="AV10" i="1"/>
  <c r="AW10" i="1"/>
  <c r="CF10" i="1"/>
  <c r="BE10" i="1"/>
  <c r="BK10" i="1"/>
  <c r="BF10" i="1"/>
  <c r="BT10" i="1"/>
  <c r="CA10" i="1"/>
  <c r="CK10" i="1"/>
  <c r="BJ10" i="1"/>
  <c r="BZ10" i="1"/>
  <c r="CE10" i="1"/>
  <c r="AX10" i="1"/>
  <c r="BD10" i="1"/>
  <c r="BC10" i="1"/>
  <c r="AZ10" i="1"/>
  <c r="BB10" i="1"/>
  <c r="BA10" i="1"/>
  <c r="AY10" i="1"/>
  <c r="BQ10" i="1"/>
  <c r="BL10" i="1"/>
  <c r="BH10" i="1"/>
  <c r="CJ10" i="1"/>
  <c r="CG10" i="1"/>
  <c r="BN10" i="1"/>
  <c r="CH10" i="1"/>
  <c r="BM10" i="1"/>
  <c r="CI10" i="1"/>
  <c r="BY10" i="1"/>
  <c r="BU10" i="1"/>
  <c r="BX10" i="1"/>
  <c r="BO10" i="1"/>
  <c r="BV10" i="1"/>
  <c r="G34" i="1"/>
  <c r="BS10" i="1"/>
  <c r="CD10" i="1"/>
  <c r="CC10" i="1"/>
  <c r="BG10" i="1"/>
  <c r="BP10" i="1"/>
  <c r="CB10" i="1"/>
  <c r="BI10" i="1"/>
  <c r="C19" i="2" l="1"/>
  <c r="D19" i="2" s="1"/>
  <c r="C22" i="2"/>
  <c r="D22" i="2" s="1"/>
  <c r="C18" i="2"/>
  <c r="D18" i="2" s="1"/>
  <c r="C27" i="2"/>
  <c r="D27" i="2" s="1"/>
  <c r="DE34" i="1"/>
  <c r="DF34" i="1" s="1"/>
  <c r="CK31" i="1" l="1"/>
  <c r="CI31" i="1"/>
  <c r="R34" i="1"/>
  <c r="AD34" i="1"/>
  <c r="AE34" i="1"/>
  <c r="S34" i="1"/>
  <c r="T34" i="1"/>
  <c r="AF34" i="1"/>
  <c r="Z34" i="1"/>
  <c r="AB34" i="1"/>
  <c r="U34" i="1"/>
  <c r="AG34" i="1"/>
  <c r="J34" i="1"/>
  <c r="V34" i="1"/>
  <c r="AH34" i="1"/>
  <c r="AA34" i="1"/>
  <c r="K34" i="1"/>
  <c r="W34" i="1"/>
  <c r="Y34" i="1"/>
  <c r="P34" i="1"/>
  <c r="L34" i="1"/>
  <c r="X34" i="1"/>
  <c r="O34" i="1"/>
  <c r="M34" i="1"/>
  <c r="AC34" i="1"/>
  <c r="N34" i="1"/>
  <c r="Q34" i="1"/>
  <c r="AO34" i="1"/>
  <c r="AR34" i="1"/>
  <c r="AS34" i="1"/>
  <c r="AI34" i="1"/>
  <c r="AP34" i="1"/>
  <c r="AQ34" i="1"/>
  <c r="AU34" i="1"/>
  <c r="AN34" i="1"/>
  <c r="AW34" i="1"/>
  <c r="AT34" i="1"/>
  <c r="AV34" i="1"/>
  <c r="AJ34" i="1"/>
  <c r="AK34" i="1"/>
  <c r="AL34" i="1"/>
  <c r="AM34" i="1"/>
  <c r="BR34" i="1"/>
  <c r="BF34" i="1"/>
  <c r="AZ34" i="1"/>
  <c r="BM34" i="1"/>
  <c r="BG34" i="1"/>
  <c r="BL34" i="1"/>
  <c r="BC34" i="1"/>
  <c r="BH34" i="1"/>
  <c r="BI34" i="1"/>
  <c r="AX34" i="1"/>
  <c r="BN34" i="1"/>
  <c r="BB34" i="1"/>
  <c r="BJ34" i="1"/>
  <c r="AY34" i="1"/>
  <c r="BK34" i="1"/>
  <c r="BA34" i="1"/>
  <c r="BO34" i="1"/>
  <c r="BD34" i="1"/>
  <c r="BQ34" i="1"/>
  <c r="BP34" i="1"/>
  <c r="BE34" i="1"/>
  <c r="CJ31" i="1"/>
  <c r="K31" i="1"/>
  <c r="BW31" i="1"/>
  <c r="G31" i="1"/>
  <c r="DE31" i="1" s="1"/>
  <c r="DF31" i="1" s="1"/>
  <c r="CE31" i="1"/>
  <c r="CH31" i="1"/>
  <c r="CD31" i="1"/>
  <c r="CC31" i="1"/>
  <c r="N31" i="1"/>
  <c r="CB31" i="1"/>
  <c r="M31" i="1"/>
  <c r="BY31" i="1"/>
  <c r="L31" i="1"/>
  <c r="BX31" i="1"/>
  <c r="J31" i="1"/>
  <c r="CG31" i="1"/>
  <c r="CF31" i="1"/>
  <c r="CA31" i="1"/>
  <c r="BZ31" i="1"/>
  <c r="CA34" i="1"/>
  <c r="CB34" i="1"/>
  <c r="CC34" i="1"/>
  <c r="CD34" i="1"/>
  <c r="BS34" i="1"/>
  <c r="CE34" i="1"/>
  <c r="CI34" i="1"/>
  <c r="BT34" i="1"/>
  <c r="CF34" i="1"/>
  <c r="BU34" i="1"/>
  <c r="CG34" i="1"/>
  <c r="BV34" i="1"/>
  <c r="CH34" i="1"/>
  <c r="BW34" i="1"/>
  <c r="BX34" i="1"/>
  <c r="CJ34" i="1"/>
  <c r="BY34" i="1"/>
  <c r="CK34" i="1"/>
  <c r="BZ34" i="1"/>
  <c r="G32" i="1"/>
  <c r="C20" i="2" l="1"/>
  <c r="D20" i="2" s="1"/>
  <c r="Q31" i="1"/>
  <c r="X31" i="1"/>
  <c r="S31" i="1"/>
  <c r="O31" i="1"/>
  <c r="R31" i="1"/>
  <c r="P31" i="1"/>
  <c r="Y31" i="1"/>
  <c r="V31" i="1"/>
  <c r="Z31" i="1"/>
  <c r="T31" i="1"/>
  <c r="AA31" i="1"/>
  <c r="U31" i="1"/>
  <c r="W31" i="1"/>
  <c r="AC31" i="1"/>
  <c r="C23" i="2"/>
  <c r="D23" i="2" s="1"/>
  <c r="AK31" i="1"/>
  <c r="AU31" i="1"/>
  <c r="AS31" i="1"/>
  <c r="AO31" i="1"/>
  <c r="AR31" i="1"/>
  <c r="AE31" i="1"/>
  <c r="AH31" i="1"/>
  <c r="AQ31" i="1"/>
  <c r="AL31" i="1"/>
  <c r="AT31" i="1"/>
  <c r="AD31" i="1"/>
  <c r="AJ31" i="1"/>
  <c r="AP31" i="1"/>
  <c r="AG31" i="1"/>
  <c r="AN31" i="1"/>
  <c r="AV31" i="1"/>
  <c r="AW31" i="1"/>
  <c r="C24" i="2"/>
  <c r="D24" i="2" s="1"/>
  <c r="DE32" i="1"/>
  <c r="DF32" i="1" s="1"/>
  <c r="G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BN33" i="1"/>
  <c r="BO33" i="1"/>
  <c r="BP33" i="1"/>
  <c r="BQ33" i="1"/>
  <c r="BR33" i="1"/>
  <c r="BS33" i="1"/>
  <c r="BT33" i="1"/>
  <c r="BU33" i="1"/>
  <c r="BV33" i="1"/>
  <c r="BW33" i="1"/>
  <c r="BX33" i="1"/>
  <c r="BY33" i="1"/>
  <c r="BZ33" i="1"/>
  <c r="CA33" i="1"/>
  <c r="CB33" i="1"/>
  <c r="CC33" i="1"/>
  <c r="CD33" i="1"/>
  <c r="CE33" i="1"/>
  <c r="CF33" i="1"/>
  <c r="CG33" i="1"/>
  <c r="CH33" i="1"/>
  <c r="CI33" i="1"/>
  <c r="CJ33" i="1"/>
  <c r="CK33" i="1"/>
  <c r="BB31" i="1"/>
  <c r="BN31" i="1"/>
  <c r="BC31" i="1"/>
  <c r="BO31" i="1"/>
  <c r="BD31" i="1"/>
  <c r="BP31" i="1"/>
  <c r="BE31" i="1"/>
  <c r="BQ31" i="1"/>
  <c r="BF31" i="1"/>
  <c r="BR31" i="1"/>
  <c r="BG31" i="1"/>
  <c r="BS31" i="1"/>
  <c r="BH31" i="1"/>
  <c r="BI31" i="1"/>
  <c r="AX31" i="1"/>
  <c r="BJ31" i="1"/>
  <c r="AY31" i="1"/>
  <c r="BK31" i="1"/>
  <c r="AZ31" i="1"/>
  <c r="BL31" i="1"/>
  <c r="BA31" i="1"/>
  <c r="BM31" i="1"/>
  <c r="AB31" i="1" l="1"/>
  <c r="BV31" i="1"/>
  <c r="BU31" i="1"/>
  <c r="BT31" i="1"/>
  <c r="AM31" i="1"/>
  <c r="AI31" i="1"/>
  <c r="AF31" i="1"/>
  <c r="K32" i="1"/>
  <c r="M32" i="1"/>
  <c r="L32" i="1"/>
  <c r="N32" i="1"/>
  <c r="J32" i="1"/>
  <c r="O32" i="1"/>
  <c r="AA32" i="1"/>
  <c r="P32" i="1"/>
  <c r="Z32" i="1"/>
  <c r="Q32" i="1"/>
  <c r="S32" i="1"/>
  <c r="W32" i="1"/>
  <c r="R32" i="1"/>
  <c r="U32" i="1"/>
  <c r="V32" i="1"/>
  <c r="X32" i="1"/>
  <c r="T32" i="1"/>
  <c r="Y32" i="1"/>
  <c r="AE32" i="1"/>
  <c r="AQ32" i="1"/>
  <c r="AH32" i="1"/>
  <c r="AF32" i="1"/>
  <c r="AR32" i="1"/>
  <c r="AT32" i="1"/>
  <c r="AU32" i="1"/>
  <c r="AL32" i="1"/>
  <c r="AG32" i="1"/>
  <c r="AS32" i="1"/>
  <c r="AI32" i="1"/>
  <c r="AO32" i="1"/>
  <c r="AN32" i="1"/>
  <c r="AJ32" i="1"/>
  <c r="AK32" i="1"/>
  <c r="AB32" i="1"/>
  <c r="AC32" i="1"/>
  <c r="AM32" i="1"/>
  <c r="AD32" i="1"/>
  <c r="AP32" i="1"/>
  <c r="AV32" i="1"/>
  <c r="AW32" i="1"/>
  <c r="DE33" i="1"/>
  <c r="DF33" i="1" s="1"/>
  <c r="AX32" i="1"/>
  <c r="BJ32" i="1"/>
  <c r="BV32" i="1"/>
  <c r="CH32" i="1"/>
  <c r="AY32" i="1"/>
  <c r="BK32" i="1"/>
  <c r="BW32" i="1"/>
  <c r="CI32" i="1"/>
  <c r="CB32" i="1"/>
  <c r="BT32" i="1"/>
  <c r="AZ32" i="1"/>
  <c r="BL32" i="1"/>
  <c r="BX32" i="1"/>
  <c r="CJ32" i="1"/>
  <c r="BZ32" i="1"/>
  <c r="CA32" i="1"/>
  <c r="BA32" i="1"/>
  <c r="BM32" i="1"/>
  <c r="BY32" i="1"/>
  <c r="CK32" i="1"/>
  <c r="BB32" i="1"/>
  <c r="BP32" i="1"/>
  <c r="CC32" i="1"/>
  <c r="BH32" i="1"/>
  <c r="BN32" i="1"/>
  <c r="BE32" i="1"/>
  <c r="BC32" i="1"/>
  <c r="BO32" i="1"/>
  <c r="CF32" i="1"/>
  <c r="BD32" i="1"/>
  <c r="CE32" i="1"/>
  <c r="BQ32" i="1"/>
  <c r="BF32" i="1"/>
  <c r="BR32" i="1"/>
  <c r="CD32" i="1"/>
  <c r="BG32" i="1"/>
  <c r="BS32" i="1"/>
  <c r="CG32" i="1"/>
  <c r="BI32" i="1"/>
  <c r="BU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PDV</author>
  </authors>
  <commentList>
    <comment ref="B31" authorId="0" shapeId="0" xr:uid="{6FF493CF-51FD-4A61-BCD9-12CA18A0F264}">
      <text>
        <r>
          <rPr>
            <b/>
            <sz val="9"/>
            <color indexed="81"/>
            <rFont val="Tahoma"/>
            <family val="2"/>
          </rPr>
          <t>PDV:</t>
        </r>
        <r>
          <rPr>
            <sz val="9"/>
            <color indexed="81"/>
            <rFont val="Tahoma"/>
            <family val="2"/>
          </rPr>
          <t xml:space="preserve">
</t>
        </r>
      </text>
    </comment>
  </commentList>
</comments>
</file>

<file path=xl/sharedStrings.xml><?xml version="1.0" encoding="utf-8"?>
<sst xmlns="http://schemas.openxmlformats.org/spreadsheetml/2006/main" count="135" uniqueCount="123">
  <si>
    <t>Days Complete</t>
  </si>
  <si>
    <t>Days Left</t>
  </si>
  <si>
    <t>Date Complete</t>
  </si>
  <si>
    <t xml:space="preserve">Need help? Please see this page for information: </t>
  </si>
  <si>
    <t>https://exceltemplate.net/support/</t>
  </si>
  <si>
    <t>Nội dung công việc</t>
  </si>
  <si>
    <t>Người chịu trách nhiệm/ người thực hiện</t>
  </si>
  <si>
    <t>Ngày bắt đầu</t>
  </si>
  <si>
    <t>Ngày kết thúc</t>
  </si>
  <si>
    <t>Số ngày thực hiện</t>
  </si>
  <si>
    <t>Kết quả đến hiện tại</t>
  </si>
  <si>
    <t>Nghiên cứu, phân tích thị trường, đề xuất số lượng thiết bị cần sản xuất</t>
  </si>
  <si>
    <t>1.1</t>
  </si>
  <si>
    <t>1.2</t>
  </si>
  <si>
    <t>1.3</t>
  </si>
  <si>
    <t>Định nghĩa, xác định yêu cầu sản phẩm</t>
  </si>
  <si>
    <t>3.1</t>
  </si>
  <si>
    <t>3.1.1</t>
  </si>
  <si>
    <t>Xây dựng đặc tả thiết kế sơ đồ khối, thiết kế mạch nguyên lý mạch in</t>
  </si>
  <si>
    <t>3.1.2</t>
  </si>
  <si>
    <t>Thiết kế kiểu dáng công nghiệp cho sản phẩm</t>
  </si>
  <si>
    <t>3.2</t>
  </si>
  <si>
    <t>3.2.1</t>
  </si>
  <si>
    <t>3.2.2</t>
  </si>
  <si>
    <t>Thiết kế Firmware</t>
  </si>
  <si>
    <t>4.1</t>
  </si>
  <si>
    <t xml:space="preserve">Chế tạo, hoàn thiện sản phẩm mẫu </t>
  </si>
  <si>
    <t>4.1.1</t>
  </si>
  <si>
    <t>4.1.2</t>
  </si>
  <si>
    <t>Đo kiểm tra và hiệu chỉnh sản phẩm</t>
  </si>
  <si>
    <t>4.1.3</t>
  </si>
  <si>
    <t>Chỉnh sửa thiết kế (nếu có) và hoàn thiện sản phẩm</t>
  </si>
  <si>
    <t>5.1</t>
  </si>
  <si>
    <t>Chuyển bị nguyên vật liệu theo BOM list</t>
  </si>
  <si>
    <t>5.2</t>
  </si>
  <si>
    <t>Đặt gia công PCB, vỏ thiết bị</t>
  </si>
  <si>
    <t>5.3</t>
  </si>
  <si>
    <t>Sản xuất, lắp ráp PCBA</t>
  </si>
  <si>
    <t>5.4</t>
  </si>
  <si>
    <t>Nạp firmware, đo kiểm tra, tuning thiết bị</t>
  </si>
  <si>
    <t>5.5</t>
  </si>
  <si>
    <t>Lắp ráp thành phẩm và đo kiểm tra chức năng, kiểm soát chất lượng trong quá trình sản xuất.</t>
  </si>
  <si>
    <t>5.6</t>
  </si>
  <si>
    <t xml:space="preserve">Đóng gói </t>
  </si>
  <si>
    <t>Phân phối</t>
  </si>
  <si>
    <t>Bảo hành sửa chữa</t>
  </si>
  <si>
    <t>Yêu cầu kết quả</t>
  </si>
  <si>
    <t>Khảo sát nhu cầu Wifi 5G từ Ban KHCN ( Làm việc với Lâm - Ban KHCN để xác định nhu cầu wifi 5G dành cho KHCN</t>
  </si>
  <si>
    <t>Bảng so sánh các thông số kĩ thuật các thiết bị trên thị trường</t>
  </si>
  <si>
    <t>Làm việc với Qualcomm để tham khảo các reference design và phương pháp thiết kế, sản xuất sản phẩm</t>
  </si>
  <si>
    <t>- Bản NDA
- Reference design cho thiết bị Mifi 5G và thiết bị 5G CPE</t>
  </si>
  <si>
    <t>Số lượng wifi 4G hiện tại
Số lượng Wifi 5G cần sản xuất</t>
  </si>
  <si>
    <t xml:space="preserve">Bản mô tả yêu cầu về kỹ thuật, yêu cầu về ứng dụng và các yêu cầu khác của sản phẩm </t>
  </si>
  <si>
    <t>Phân tích phần cứng</t>
  </si>
  <si>
    <t>Kiểu dáng</t>
  </si>
  <si>
    <t>Nghiên cứu sản phẩm thực tế tại Lab: Mua 01 sản phẩm Mifi 5G và 01 sản phẩm Wifi 5G CPE của Huawei/HTC để nghiên cứu, phân tích:</t>
  </si>
  <si>
    <t>Phần mềm (firmware/software)</t>
  </si>
  <si>
    <t>Các tiêu chuẩn cần tuân thủ của thiết bị</t>
  </si>
  <si>
    <t xml:space="preserve">Nghiên cứu Reference design cho thiết bị Mifi 5G </t>
  </si>
  <si>
    <t>Nghiên cứu Reference design cho thiết bị 5G CPE</t>
  </si>
  <si>
    <t>Xây dựng đặc tả thiết kế Firmware</t>
  </si>
  <si>
    <t>Bản đặc tả thiết kế mạch nguyên lý, mạch in cho sản phẩm</t>
  </si>
  <si>
    <t>Bản đặc tả thiết kế firmware cho sản phẩm</t>
  </si>
  <si>
    <t>File thiết kế sơ đồ nguyên lý, mạch in</t>
  </si>
  <si>
    <t>File source cho sản phẩm</t>
  </si>
  <si>
    <t>Bản mô tả bài toán thiết kế cho sản phẩm
File thiết kế kĩ thuật chi tiết, thiết kế 3D cho sản phẩm</t>
  </si>
  <si>
    <t xml:space="preserve">Mua vật tư linh kiện, Lắp ráp, chế tạo sản phẩm mẫu </t>
  </si>
  <si>
    <t>Hoàn thành mua 02 sản phẩm để nghiên cứu</t>
  </si>
  <si>
    <t xml:space="preserve">Thiết kế sản phẩm </t>
  </si>
  <si>
    <t>Thử nghiệm sản phẩm</t>
  </si>
  <si>
    <t xml:space="preserve">4.2 </t>
  </si>
  <si>
    <t>Xây dựng các testcase để đánh giá sản phẩm</t>
  </si>
  <si>
    <t>Thử nghiệm, đánh giá sản phẩm theo các testcase</t>
  </si>
  <si>
    <t>4.2.1</t>
  </si>
  <si>
    <t>4.2.2</t>
  </si>
  <si>
    <t xml:space="preserve">Nghiên cứu các sản phẩm có sẵn trên thị trường (nghiên cứu qua mạng internet, lấy thông tin từ catalogue và công bố TSKT của nhà sản xuất </t>
  </si>
  <si>
    <t>Mr - Phương</t>
  </si>
  <si>
    <t>Mua và nghiên cứu các kit phát triển sản phẩm của Wifi 5G</t>
  </si>
  <si>
    <t>Mua sản phẩm mấu để nghiên cứu</t>
  </si>
  <si>
    <t>Phân tích sản phẩm</t>
  </si>
  <si>
    <t>Báo cáo kết quả nghiên cứu phân tích phần mềm
- chức năng của sản phẩm
- giao diện người dùng của sản phẩm
-...</t>
  </si>
  <si>
    <t>Báo cáo kết quả nghiên cứu phân tích kiểu dáng công nghiệp
- Phân tích kiểu dáng công nghiệp của sản phẩm: Outdoor, Indoor,….
Phân tích cách sắp xếp các khối trong vỏ
Phân tích hiệu vật liệu làm vỏ, tiêu chuẩn vỏ
Phân tích thiết kế vỏ ứng dụng với các tính năng của sản phẩm: tản nhiệt, thu phát tín hiệu, tính an toàn.</t>
  </si>
  <si>
    <t>Báo cáo các tiêu chuẩn thiết bị cần tuân thủ:
- Các tiêu chuẩn chất lượng chung cần tuân thủ: IP, ISO,..
- Tiêu chuẩn an toàn...</t>
  </si>
  <si>
    <t>Báo cáo kết quả nghiên cứu phân tích phần cứng
- Các khối chức năng của thiết bị
- Thống kê Các IC xử lý của mỗi khối
- Phân tích cấu hình sản phẩm: bộ nhớ, tốc độ xử lý
- Phân tích layout trên bản mạch, vị trí linh kiện
...</t>
  </si>
  <si>
    <t>Nghiên cứu tài liệu phát triển sản phẩm của SIMCOM: đọc hiểu phần cứng và các sample code</t>
  </si>
  <si>
    <t>Mua kit và module phát triển sản phẩm của SIMCOM</t>
  </si>
  <si>
    <t>STT</t>
  </si>
  <si>
    <t>Chế tạo sản phẩm mẫu và thử nghiệm sản phẩm mẫu</t>
  </si>
  <si>
    <t>Sản xuất thử nghiệm sản phẩm</t>
  </si>
  <si>
    <t>Kế hoạch SXTB Wifi 5G</t>
  </si>
  <si>
    <t>Xây dựng bản đặc tả thiết kế cho sản phẩm</t>
  </si>
  <si>
    <t>Thiết kế sản phẩm</t>
  </si>
  <si>
    <t>3.1.1.1</t>
  </si>
  <si>
    <t>3.1.1.2</t>
  </si>
  <si>
    <t>3.1.1.3</t>
  </si>
  <si>
    <t>Nghiên cứu Reference design và kit phát triển sản phẩm cho thiết bị</t>
  </si>
  <si>
    <t>3.1.2.3</t>
  </si>
  <si>
    <t>3.1.2.1</t>
  </si>
  <si>
    <t>3.1.2.2</t>
  </si>
  <si>
    <t>3.1.3</t>
  </si>
  <si>
    <t>Thiết kế mạch nguyên lý, mạch in, bomlist cho sản phẩm</t>
  </si>
  <si>
    <t>3.1.3.1</t>
  </si>
  <si>
    <t>3.1.3.2</t>
  </si>
  <si>
    <t>3.2.3</t>
  </si>
  <si>
    <t>Mrs Hằng</t>
  </si>
  <si>
    <t>Khảo sát giá các sản phẩm trên thị trường và khả năng cạnh tranh sản phẩm trên thị trường</t>
  </si>
  <si>
    <t>Mr Lộc</t>
  </si>
  <si>
    <t>Mr Quý</t>
  </si>
  <si>
    <t>Mr Tân</t>
  </si>
  <si>
    <t>Thực hiện sử dụng kit phát triển để chạy một số tính năng</t>
  </si>
  <si>
    <t>Mr Tân, Mr Phương</t>
  </si>
  <si>
    <t>Bảng so sánh giá các sản phẩm và báo cáo dự báo khả ăng cạnh tranh, nhu cầu thị trường</t>
  </si>
  <si>
    <t>Mr Phương</t>
  </si>
  <si>
    <t>Báo cáo kết quả nghiên cứu phân tích phần cứng, phần mềm, 
kiểu dáng công nghiệp</t>
  </si>
  <si>
    <t>Mr Phương, Mr Lộc</t>
  </si>
  <si>
    <t>Mr Phương
Mrs Hằng</t>
  </si>
  <si>
    <t>Mr Tân, Mr Lộc</t>
  </si>
  <si>
    <t>Mr Tân, Mr Quý</t>
  </si>
  <si>
    <t>Mr Hoàn</t>
  </si>
  <si>
    <t>4.3</t>
  </si>
  <si>
    <t>Tính toán giá thành sản phẩm</t>
  </si>
  <si>
    <t>Bảng tính giá thành sản phẩm</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</si>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</sst>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30" x14ac:knownFonts="1">
    <font>
      <sz val="11"/>
      <color theme="1"/>
      <name val="Calibri"/>
      <family val="2"/>
      <scheme val="minor"/>
    </font>
    <font>
      <sz val="8"/>
      <name val="Calibri"/>
      <family val="2"/>
      <scheme val="minor"/>
    </font>
    <font>
      <sz val="20"/>
      <color theme="1"/>
      <name val="Arial"/>
      <family val="2"/>
    </font>
    <font>
      <sz val="20"/>
      <color theme="1"/>
      <name val="Calibri"/>
      <family val="2"/>
      <scheme val="minor"/>
    </font>
    <font>
      <u/>
      <sz val="12"/>
      <color theme="10"/>
      <name val="Calibri"/>
      <family val="2"/>
      <scheme val="minor"/>
    </font>
    <font>
      <u/>
      <sz val="20"/>
      <color theme="10"/>
      <name val="Arial"/>
      <family val="2"/>
    </font>
    <font>
      <u/>
      <sz val="20"/>
      <color theme="10"/>
      <name val="Calibri"/>
      <family val="2"/>
      <scheme val="minor"/>
    </font>
    <font>
      <sz val="11"/>
      <color theme="1"/>
      <name val="Calibri"/>
      <family val="2"/>
      <scheme val="minor"/>
    </font>
    <font>
      <sz val="15"/>
      <name val="Times New Roman"/>
      <family val="1"/>
    </font>
    <font>
      <sz val="15"/>
      <color theme="1" tint="0.14999847407452621"/>
      <name val="Times New Roman"/>
      <family val="1"/>
    </font>
    <font>
      <b/>
      <sz val="15"/>
      <color theme="0"/>
      <name val="Times New Roman"/>
      <family val="1"/>
    </font>
    <font>
      <sz val="15"/>
      <color theme="1" tint="0.34998626667073579"/>
      <name val="Times New Roman"/>
      <family val="1"/>
    </font>
    <font>
      <sz val="15"/>
      <color theme="0"/>
      <name val="Times New Roman"/>
      <family val="1"/>
    </font>
    <font>
      <sz val="15"/>
      <color indexed="9"/>
      <name val="Times New Roman"/>
      <family val="1"/>
    </font>
    <font>
      <b/>
      <sz val="12"/>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b/>
      <sz val="9"/>
      <color indexed="81"/>
      <name val="Tahoma"/>
      <family val="2"/>
    </font>
    <font>
      <sz val="9"/>
      <color indexed="81"/>
      <name val="Tahoma"/>
      <family val="2"/>
    </font>
    <font>
      <sz val="12"/>
      <name val="Times New Roman"/>
      <family val="1"/>
    </font>
    <font>
      <sz val="12"/>
      <color theme="1"/>
      <name val="Times New Roman"/>
      <family val="1"/>
    </font>
    <font>
      <sz val="12"/>
      <color theme="1" tint="0.14999847407452621"/>
      <name val="Times New Roman"/>
      <family val="1"/>
    </font>
    <font>
      <sz val="12"/>
      <color theme="0" tint="-0.499984740745262"/>
      <name val="Times New Roman"/>
      <family val="1"/>
    </font>
    <font>
      <i/>
      <sz val="15"/>
      <color theme="1" tint="0.14999847407452621"/>
      <name val="Times New Roman"/>
      <family val="1"/>
    </font>
    <font>
      <i/>
      <sz val="12"/>
      <color theme="1"/>
      <name val="Times New Roman"/>
      <family val="1"/>
    </font>
    <font>
      <i/>
      <sz val="15"/>
      <color indexed="9"/>
      <name val="Times New Roman"/>
      <family val="1"/>
    </font>
    <font>
      <i/>
      <sz val="15"/>
      <name val="Times New Roman"/>
      <family val="1"/>
    </font>
    <font>
      <b/>
      <i/>
      <sz val="12"/>
      <color theme="1"/>
      <name val="Times New Roman"/>
      <family val="1"/>
    </font>
    <font>
      <i/>
      <sz val="12"/>
      <name val="Times New Roman"/>
      <family val="1"/>
    </font>
  </fonts>
  <fills count="8">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EEECE1"/>
        <bgColor indexed="64"/>
      </patternFill>
    </fill>
    <fill>
      <patternFill patternType="solid">
        <fgColor rgb="FFFFFFFF"/>
        <bgColor indexed="64"/>
      </patternFill>
    </fill>
    <fill>
      <patternFill patternType="solid">
        <fgColor theme="0"/>
        <bgColor indexed="64"/>
      </patternFill>
    </fill>
    <fill>
      <patternFill patternType="solid">
        <fgColor theme="2" tint="-9.9978637043366805E-2"/>
        <bgColor indexed="64"/>
      </patternFill>
    </fill>
  </fills>
  <borders count="17">
    <border>
      <left/>
      <right/>
      <top/>
      <bottom/>
      <diagonal/>
    </border>
    <border>
      <left/>
      <right/>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thin">
        <color theme="0" tint="-0.14996795556505021"/>
      </left>
      <right style="thin">
        <color theme="0" tint="-0.14996795556505021"/>
      </right>
      <top style="thin">
        <color theme="0" tint="-0.34998626667073579"/>
      </top>
      <bottom style="thin">
        <color theme="0" tint="-0.14996795556505021"/>
      </bottom>
      <diagonal/>
    </border>
    <border>
      <left style="thin">
        <color theme="0" tint="-0.14996795556505021"/>
      </left>
      <right style="medium">
        <color theme="0" tint="-0.34998626667073579"/>
      </right>
      <top style="thin">
        <color theme="0" tint="-0.34998626667073579"/>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theme="0" tint="-0.34998626667073579"/>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medium">
        <color theme="0" tint="-0.34998626667073579"/>
      </bottom>
      <diagonal/>
    </border>
    <border>
      <left style="thin">
        <color theme="0" tint="-0.14996795556505021"/>
      </left>
      <right style="medium">
        <color theme="0" tint="-0.34998626667073579"/>
      </right>
      <top style="thin">
        <color theme="0" tint="-0.14996795556505021"/>
      </top>
      <bottom style="medium">
        <color theme="0" tint="-0.34998626667073579"/>
      </bottom>
      <diagonal/>
    </border>
    <border>
      <left style="thin">
        <color indexed="64"/>
      </left>
      <right style="thin">
        <color indexed="64"/>
      </right>
      <top style="thin">
        <color indexed="64"/>
      </top>
      <bottom style="thin">
        <color indexed="64"/>
      </bottom>
      <diagonal/>
    </border>
    <border>
      <left/>
      <right style="thin">
        <color theme="0" tint="-0.34998626667073579"/>
      </right>
      <top style="medium">
        <color theme="0" tint="-0.34998626667073579"/>
      </top>
      <bottom style="thin">
        <color theme="0" tint="-0.34998626667073579"/>
      </bottom>
      <diagonal/>
    </border>
    <border>
      <left/>
      <right style="thin">
        <color theme="0" tint="-0.14996795556505021"/>
      </right>
      <top style="thin">
        <color theme="0" tint="-0.34998626667073579"/>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medium">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9" fontId="7" fillId="0" borderId="0" applyFont="0" applyFill="0" applyBorder="0" applyAlignment="0" applyProtection="0"/>
  </cellStyleXfs>
  <cellXfs count="123">
    <xf numFmtId="0" fontId="0" fillId="0" borderId="0" xfId="0"/>
    <xf numFmtId="14" fontId="0" fillId="0" borderId="0" xfId="0" applyNumberFormat="1"/>
    <xf numFmtId="0" fontId="2" fillId="0" borderId="0" xfId="0" applyFont="1"/>
    <xf numFmtId="0" fontId="3" fillId="0" borderId="0" xfId="0" applyFont="1"/>
    <xf numFmtId="0" fontId="5" fillId="0" borderId="0" xfId="1" applyFont="1"/>
    <xf numFmtId="0" fontId="2" fillId="0" borderId="0" xfId="0" applyFont="1" applyAlignment="1"/>
    <xf numFmtId="0" fontId="6" fillId="0" borderId="0" xfId="1" applyFont="1" applyAlignment="1"/>
    <xf numFmtId="0" fontId="8" fillId="0" borderId="0" xfId="0" applyFont="1"/>
    <xf numFmtId="14" fontId="9" fillId="0" borderId="0" xfId="0" applyNumberFormat="1" applyFont="1" applyBorder="1"/>
    <xf numFmtId="1" fontId="8" fillId="0" borderId="0" xfId="0" applyNumberFormat="1" applyFont="1"/>
    <xf numFmtId="14" fontId="8" fillId="0" borderId="0" xfId="0" applyNumberFormat="1" applyFont="1"/>
    <xf numFmtId="14" fontId="8" fillId="0" borderId="0" xfId="0" applyNumberFormat="1" applyFont="1" applyBorder="1"/>
    <xf numFmtId="14" fontId="9" fillId="0" borderId="0" xfId="0" applyNumberFormat="1" applyFont="1" applyAlignment="1">
      <alignment horizontal="center" textRotation="90"/>
    </xf>
    <xf numFmtId="14" fontId="11" fillId="2" borderId="2" xfId="0" applyNumberFormat="1" applyFont="1" applyFill="1" applyBorder="1" applyAlignment="1">
      <alignment horizontal="center" vertical="center" textRotation="90"/>
    </xf>
    <xf numFmtId="14" fontId="11" fillId="3" borderId="2" xfId="0" applyNumberFormat="1" applyFont="1" applyFill="1" applyBorder="1" applyAlignment="1">
      <alignment horizontal="center" vertical="center" textRotation="90"/>
    </xf>
    <xf numFmtId="14" fontId="11" fillId="3" borderId="3" xfId="0" applyNumberFormat="1" applyFont="1" applyFill="1" applyBorder="1" applyAlignment="1">
      <alignment horizontal="center" vertical="center" textRotation="90"/>
    </xf>
    <xf numFmtId="14" fontId="13" fillId="0" borderId="4" xfId="0" applyNumberFormat="1" applyFont="1" applyBorder="1"/>
    <xf numFmtId="14" fontId="13" fillId="0" borderId="5" xfId="0" applyNumberFormat="1" applyFont="1" applyBorder="1"/>
    <xf numFmtId="14" fontId="13" fillId="0" borderId="6" xfId="0" applyNumberFormat="1" applyFont="1" applyBorder="1"/>
    <xf numFmtId="14" fontId="13" fillId="0" borderId="7" xfId="0" applyNumberFormat="1" applyFont="1" applyBorder="1"/>
    <xf numFmtId="14" fontId="13" fillId="0" borderId="8" xfId="0" applyNumberFormat="1" applyFont="1" applyBorder="1"/>
    <xf numFmtId="14" fontId="13" fillId="0" borderId="9" xfId="0" applyNumberFormat="1" applyFont="1" applyBorder="1"/>
    <xf numFmtId="0" fontId="16" fillId="5" borderId="10" xfId="0" applyFont="1" applyFill="1" applyBorder="1" applyAlignment="1">
      <alignment horizontal="center" vertical="center"/>
    </xf>
    <xf numFmtId="0" fontId="16" fillId="5" borderId="10" xfId="0" applyFont="1" applyFill="1" applyBorder="1" applyAlignment="1">
      <alignment vertical="center"/>
    </xf>
    <xf numFmtId="0" fontId="15" fillId="4" borderId="10" xfId="0" applyFont="1" applyFill="1" applyBorder="1" applyAlignment="1">
      <alignment horizontal="center" vertical="center"/>
    </xf>
    <xf numFmtId="0" fontId="15" fillId="4" borderId="10" xfId="0" applyFont="1" applyFill="1" applyBorder="1" applyAlignment="1">
      <alignment vertical="center" wrapText="1"/>
    </xf>
    <xf numFmtId="0" fontId="16" fillId="5" borderId="10" xfId="0" applyFont="1" applyFill="1" applyBorder="1" applyAlignment="1">
      <alignment vertical="center" wrapText="1"/>
    </xf>
    <xf numFmtId="0" fontId="10" fillId="0" borderId="0" xfId="0" applyFont="1" applyBorder="1" applyAlignment="1">
      <alignment horizontal="center" vertical="center" wrapText="1"/>
    </xf>
    <xf numFmtId="0" fontId="12" fillId="0" borderId="0" xfId="0" applyFont="1" applyBorder="1" applyAlignment="1">
      <alignment horizontal="left" vertical="center" indent="1"/>
    </xf>
    <xf numFmtId="0" fontId="9" fillId="0" borderId="0" xfId="0" applyFont="1" applyBorder="1" applyAlignment="1">
      <alignment horizontal="left" vertical="center" indent="2"/>
    </xf>
    <xf numFmtId="14" fontId="11" fillId="2" borderId="11" xfId="0" applyNumberFormat="1" applyFont="1" applyFill="1" applyBorder="1" applyAlignment="1">
      <alignment horizontal="center" vertical="center" textRotation="90"/>
    </xf>
    <xf numFmtId="14" fontId="13" fillId="0" borderId="13" xfId="0" applyNumberFormat="1" applyFont="1" applyBorder="1"/>
    <xf numFmtId="14" fontId="13" fillId="0" borderId="14" xfId="0" applyNumberFormat="1" applyFont="1" applyBorder="1"/>
    <xf numFmtId="0" fontId="16" fillId="6" borderId="10" xfId="0" applyFont="1" applyFill="1" applyBorder="1" applyAlignment="1">
      <alignment horizontal="center" vertical="center"/>
    </xf>
    <xf numFmtId="0" fontId="16" fillId="6" borderId="10" xfId="0" applyFont="1" applyFill="1" applyBorder="1" applyAlignment="1">
      <alignment vertical="center" wrapText="1"/>
    </xf>
    <xf numFmtId="14" fontId="13" fillId="6" borderId="12" xfId="0" applyNumberFormat="1" applyFont="1" applyFill="1" applyBorder="1"/>
    <xf numFmtId="14" fontId="13" fillId="6" borderId="4" xfId="0" applyNumberFormat="1" applyFont="1" applyFill="1" applyBorder="1"/>
    <xf numFmtId="0" fontId="20" fillId="0" borderId="0" xfId="0" applyFont="1"/>
    <xf numFmtId="0" fontId="22" fillId="0" borderId="0" xfId="0" applyFont="1" applyFill="1" applyAlignment="1">
      <alignment horizontal="left" vertical="top"/>
    </xf>
    <xf numFmtId="14" fontId="21" fillId="6" borderId="0" xfId="0" applyNumberFormat="1" applyFont="1" applyFill="1" applyBorder="1"/>
    <xf numFmtId="0" fontId="21" fillId="6" borderId="0" xfId="0" applyFont="1" applyFill="1" applyBorder="1"/>
    <xf numFmtId="0" fontId="14" fillId="6" borderId="10" xfId="0" applyFont="1" applyFill="1" applyBorder="1" applyAlignment="1">
      <alignment horizontal="center" vertical="center" wrapText="1"/>
    </xf>
    <xf numFmtId="1" fontId="21" fillId="6" borderId="10" xfId="0" applyNumberFormat="1" applyFont="1" applyFill="1" applyBorder="1" applyAlignment="1">
      <alignment horizontal="center" vertical="center" wrapText="1"/>
    </xf>
    <xf numFmtId="9" fontId="21" fillId="6" borderId="10" xfId="0" applyNumberFormat="1" applyFont="1" applyFill="1" applyBorder="1" applyAlignment="1">
      <alignment horizontal="center" vertical="center" wrapText="1"/>
    </xf>
    <xf numFmtId="9" fontId="14" fillId="6" borderId="10" xfId="2" applyFont="1" applyFill="1" applyBorder="1" applyAlignment="1">
      <alignment horizontal="center" vertical="center" wrapText="1"/>
    </xf>
    <xf numFmtId="0" fontId="21" fillId="6" borderId="10" xfId="0" applyFont="1" applyFill="1" applyBorder="1"/>
    <xf numFmtId="0" fontId="23" fillId="0" borderId="0" xfId="0" applyFont="1"/>
    <xf numFmtId="0" fontId="21" fillId="6" borderId="0" xfId="0" applyFont="1" applyFill="1"/>
    <xf numFmtId="1" fontId="21" fillId="6" borderId="10" xfId="0" quotePrefix="1" applyNumberFormat="1" applyFont="1" applyFill="1" applyBorder="1" applyAlignment="1">
      <alignment horizontal="left" vertical="center" wrapText="1"/>
    </xf>
    <xf numFmtId="1" fontId="21" fillId="6" borderId="10" xfId="0" applyNumberFormat="1" applyFont="1" applyFill="1" applyBorder="1" applyAlignment="1">
      <alignment horizontal="left" vertical="center" wrapText="1"/>
    </xf>
    <xf numFmtId="0" fontId="21" fillId="5" borderId="10" xfId="0" applyFont="1" applyFill="1" applyBorder="1" applyAlignment="1">
      <alignment horizontal="center" vertical="center"/>
    </xf>
    <xf numFmtId="0" fontId="21" fillId="5" borderId="10" xfId="0" applyFont="1" applyFill="1" applyBorder="1" applyAlignment="1">
      <alignment vertical="center" wrapText="1"/>
    </xf>
    <xf numFmtId="14" fontId="21" fillId="6" borderId="0" xfId="0" applyNumberFormat="1" applyFont="1" applyFill="1" applyBorder="1" applyAlignment="1"/>
    <xf numFmtId="14" fontId="21" fillId="6" borderId="0" xfId="0" applyNumberFormat="1" applyFont="1" applyFill="1"/>
    <xf numFmtId="14" fontId="14" fillId="6" borderId="10" xfId="0" applyNumberFormat="1" applyFont="1" applyFill="1" applyBorder="1" applyAlignment="1">
      <alignment horizontal="center" vertical="center" wrapText="1"/>
    </xf>
    <xf numFmtId="14" fontId="21" fillId="6" borderId="10" xfId="0" applyNumberFormat="1" applyFont="1" applyFill="1" applyBorder="1" applyAlignment="1">
      <alignment horizontal="center" vertical="center"/>
    </xf>
    <xf numFmtId="14" fontId="21" fillId="6" borderId="10" xfId="0" applyNumberFormat="1" applyFont="1" applyFill="1" applyBorder="1"/>
    <xf numFmtId="0" fontId="24" fillId="0" borderId="0" xfId="0" applyFont="1" applyBorder="1" applyAlignment="1">
      <alignment horizontal="left" vertical="center" indent="2"/>
    </xf>
    <xf numFmtId="1" fontId="25" fillId="6" borderId="10" xfId="0" applyNumberFormat="1" applyFont="1" applyFill="1" applyBorder="1" applyAlignment="1">
      <alignment horizontal="center" vertical="center" wrapText="1"/>
    </xf>
    <xf numFmtId="14" fontId="26" fillId="0" borderId="13" xfId="0" applyNumberFormat="1" applyFont="1" applyBorder="1"/>
    <xf numFmtId="14" fontId="26" fillId="0" borderId="6" xfId="0" applyNumberFormat="1" applyFont="1" applyBorder="1"/>
    <xf numFmtId="14" fontId="26" fillId="0" borderId="7" xfId="0" applyNumberFormat="1" applyFont="1" applyBorder="1"/>
    <xf numFmtId="14" fontId="27" fillId="0" borderId="0" xfId="0" applyNumberFormat="1" applyFont="1"/>
    <xf numFmtId="0" fontId="27" fillId="0" borderId="0" xfId="0" applyFont="1"/>
    <xf numFmtId="1" fontId="27" fillId="0" borderId="0" xfId="0" applyNumberFormat="1" applyFont="1"/>
    <xf numFmtId="0" fontId="8" fillId="6" borderId="0" xfId="0" applyFont="1" applyFill="1"/>
    <xf numFmtId="14" fontId="8" fillId="6" borderId="0" xfId="0" applyNumberFormat="1" applyFont="1" applyFill="1"/>
    <xf numFmtId="0" fontId="14" fillId="7" borderId="10" xfId="0" applyFont="1" applyFill="1" applyBorder="1" applyAlignment="1">
      <alignment horizontal="center" vertical="center"/>
    </xf>
    <xf numFmtId="0" fontId="15" fillId="7" borderId="10" xfId="0" applyFont="1" applyFill="1" applyBorder="1" applyAlignment="1">
      <alignment vertical="center" wrapText="1"/>
    </xf>
    <xf numFmtId="14" fontId="21" fillId="7" borderId="10" xfId="0" applyNumberFormat="1" applyFont="1" applyFill="1" applyBorder="1" applyAlignment="1">
      <alignment horizontal="center" vertical="center"/>
    </xf>
    <xf numFmtId="1" fontId="21" fillId="7" borderId="10" xfId="0" applyNumberFormat="1" applyFont="1" applyFill="1" applyBorder="1" applyAlignment="1">
      <alignment horizontal="center" vertical="center" wrapText="1"/>
    </xf>
    <xf numFmtId="9" fontId="21" fillId="7" borderId="10" xfId="0" applyNumberFormat="1" applyFont="1" applyFill="1" applyBorder="1" applyAlignment="1">
      <alignment horizontal="center" vertical="center" wrapText="1"/>
    </xf>
    <xf numFmtId="0" fontId="15" fillId="7" borderId="10" xfId="0" applyFont="1" applyFill="1" applyBorder="1" applyAlignment="1">
      <alignment horizontal="center" vertical="center"/>
    </xf>
    <xf numFmtId="9" fontId="14" fillId="7" borderId="10" xfId="2" applyFont="1" applyFill="1" applyBorder="1" applyAlignment="1">
      <alignment horizontal="center" vertical="center" wrapText="1"/>
    </xf>
    <xf numFmtId="14" fontId="21" fillId="7" borderId="10" xfId="0" applyNumberFormat="1" applyFont="1" applyFill="1" applyBorder="1"/>
    <xf numFmtId="0" fontId="21" fillId="7" borderId="10" xfId="0" applyFont="1" applyFill="1" applyBorder="1"/>
    <xf numFmtId="0" fontId="15" fillId="6" borderId="10" xfId="0" applyFont="1" applyFill="1" applyBorder="1" applyAlignment="1">
      <alignment horizontal="center" vertical="center"/>
    </xf>
    <xf numFmtId="0" fontId="15" fillId="6" borderId="10" xfId="0" applyFont="1" applyFill="1" applyBorder="1" applyAlignment="1">
      <alignment vertical="center" wrapText="1"/>
    </xf>
    <xf numFmtId="0" fontId="9" fillId="6" borderId="0" xfId="0" applyFont="1" applyFill="1" applyBorder="1" applyAlignment="1">
      <alignment horizontal="left" vertical="center" indent="2"/>
    </xf>
    <xf numFmtId="14" fontId="13" fillId="6" borderId="13" xfId="0" applyNumberFormat="1" applyFont="1" applyFill="1" applyBorder="1"/>
    <xf numFmtId="14" fontId="13" fillId="6" borderId="6" xfId="0" applyNumberFormat="1" applyFont="1" applyFill="1" applyBorder="1"/>
    <xf numFmtId="14" fontId="13" fillId="6" borderId="7" xfId="0" applyNumberFormat="1" applyFont="1" applyFill="1" applyBorder="1"/>
    <xf numFmtId="1" fontId="8" fillId="6" borderId="0" xfId="0" applyNumberFormat="1" applyFont="1" applyFill="1"/>
    <xf numFmtId="0" fontId="21" fillId="6" borderId="0" xfId="0" applyFont="1" applyFill="1" applyBorder="1" applyAlignment="1">
      <alignment horizontal="left"/>
    </xf>
    <xf numFmtId="1" fontId="21" fillId="7" borderId="10" xfId="0" applyNumberFormat="1" applyFont="1" applyFill="1" applyBorder="1" applyAlignment="1">
      <alignment horizontal="left" vertical="center" wrapText="1"/>
    </xf>
    <xf numFmtId="0" fontId="16" fillId="7" borderId="10"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21" fillId="6" borderId="10" xfId="0" applyFont="1" applyFill="1" applyBorder="1" applyAlignment="1">
      <alignment horizontal="left"/>
    </xf>
    <xf numFmtId="0" fontId="21" fillId="7" borderId="10" xfId="0" applyFont="1" applyFill="1" applyBorder="1" applyAlignment="1">
      <alignment horizontal="left"/>
    </xf>
    <xf numFmtId="0" fontId="21" fillId="6" borderId="0" xfId="0" applyFont="1" applyFill="1" applyAlignment="1">
      <alignment horizontal="left"/>
    </xf>
    <xf numFmtId="0" fontId="21" fillId="7" borderId="10" xfId="0" applyFont="1" applyFill="1" applyBorder="1" applyAlignment="1">
      <alignment horizontal="center" vertical="center" wrapText="1"/>
    </xf>
    <xf numFmtId="164" fontId="21" fillId="6" borderId="1" xfId="0" applyNumberFormat="1" applyFont="1" applyFill="1" applyBorder="1" applyAlignment="1">
      <alignment horizontal="center" vertical="top"/>
    </xf>
    <xf numFmtId="0" fontId="21" fillId="7" borderId="10" xfId="0" applyFont="1" applyFill="1" applyBorder="1" applyAlignment="1">
      <alignment horizontal="center" vertical="center"/>
    </xf>
    <xf numFmtId="0" fontId="21" fillId="6" borderId="10" xfId="0" applyFont="1" applyFill="1" applyBorder="1" applyAlignment="1">
      <alignment horizontal="center" vertical="center"/>
    </xf>
    <xf numFmtId="0" fontId="25" fillId="6" borderId="10" xfId="0" applyFont="1" applyFill="1" applyBorder="1" applyAlignment="1">
      <alignment horizontal="center" vertical="center"/>
    </xf>
    <xf numFmtId="0" fontId="21" fillId="6" borderId="10" xfId="0" applyFont="1" applyFill="1" applyBorder="1" applyAlignment="1">
      <alignment horizontal="center"/>
    </xf>
    <xf numFmtId="0" fontId="21" fillId="7" borderId="10" xfId="0" applyFont="1" applyFill="1" applyBorder="1" applyAlignment="1">
      <alignment horizontal="center"/>
    </xf>
    <xf numFmtId="0" fontId="21" fillId="6" borderId="0" xfId="0" applyFont="1" applyFill="1" applyAlignment="1">
      <alignment horizontal="center"/>
    </xf>
    <xf numFmtId="0" fontId="17" fillId="5" borderId="10" xfId="0" applyFont="1" applyFill="1" applyBorder="1" applyAlignment="1">
      <alignment horizontal="center" vertical="center"/>
    </xf>
    <xf numFmtId="0" fontId="17" fillId="5" borderId="10" xfId="0" applyFont="1" applyFill="1" applyBorder="1" applyAlignment="1">
      <alignment vertical="center" wrapText="1"/>
    </xf>
    <xf numFmtId="14" fontId="25" fillId="6" borderId="10" xfId="0" applyNumberFormat="1" applyFont="1" applyFill="1" applyBorder="1" applyAlignment="1">
      <alignment horizontal="center" vertical="center"/>
    </xf>
    <xf numFmtId="1" fontId="25" fillId="6" borderId="15" xfId="0" applyNumberFormat="1" applyFont="1" applyFill="1" applyBorder="1" applyAlignment="1">
      <alignment horizontal="left" vertical="center" wrapText="1"/>
    </xf>
    <xf numFmtId="9" fontId="28" fillId="6" borderId="15" xfId="2" applyFont="1" applyFill="1" applyBorder="1" applyAlignment="1">
      <alignment horizontal="center" vertical="center" wrapText="1"/>
    </xf>
    <xf numFmtId="0" fontId="29" fillId="6" borderId="10" xfId="0" applyFont="1" applyFill="1" applyBorder="1" applyAlignment="1">
      <alignment horizontal="center" vertical="center" wrapText="1"/>
    </xf>
    <xf numFmtId="0" fontId="29" fillId="6" borderId="10" xfId="0" applyFont="1" applyFill="1" applyBorder="1" applyAlignment="1">
      <alignment horizontal="left" vertical="center" wrapText="1"/>
    </xf>
    <xf numFmtId="1" fontId="25" fillId="6" borderId="10" xfId="0" applyNumberFormat="1" applyFont="1" applyFill="1" applyBorder="1" applyAlignment="1">
      <alignment horizontal="left" vertical="center" wrapText="1"/>
    </xf>
    <xf numFmtId="0" fontId="29" fillId="6" borderId="10" xfId="0" applyFont="1" applyFill="1" applyBorder="1" applyAlignment="1">
      <alignment vertical="center" wrapText="1"/>
    </xf>
    <xf numFmtId="1" fontId="25" fillId="6" borderId="16" xfId="0" applyNumberFormat="1" applyFont="1" applyFill="1" applyBorder="1" applyAlignment="1">
      <alignment horizontal="left" vertical="center" wrapText="1"/>
    </xf>
    <xf numFmtId="0" fontId="25" fillId="5" borderId="10" xfId="0" applyFont="1" applyFill="1" applyBorder="1" applyAlignment="1">
      <alignment vertical="center" wrapText="1"/>
    </xf>
    <xf numFmtId="1" fontId="25" fillId="6" borderId="10" xfId="0" quotePrefix="1" applyNumberFormat="1" applyFont="1" applyFill="1" applyBorder="1" applyAlignment="1">
      <alignment horizontal="left" vertical="center" wrapText="1"/>
    </xf>
    <xf numFmtId="9" fontId="28" fillId="6" borderId="10" xfId="2" applyFont="1" applyFill="1" applyBorder="1" applyAlignment="1">
      <alignment horizontal="center" vertical="center" wrapText="1"/>
    </xf>
    <xf numFmtId="0" fontId="21" fillId="6" borderId="10" xfId="0" applyFont="1" applyFill="1" applyBorder="1" applyAlignment="1">
      <alignment horizontal="center" vertical="center" wrapText="1"/>
    </xf>
    <xf numFmtId="14" fontId="25" fillId="6" borderId="10" xfId="0" applyNumberFormat="1" applyFont="1" applyFill="1" applyBorder="1"/>
    <xf numFmtId="0" fontId="25" fillId="6" borderId="10" xfId="0" applyFont="1" applyFill="1" applyBorder="1"/>
    <xf numFmtId="0" fontId="25" fillId="6" borderId="10" xfId="0" applyFont="1" applyFill="1" applyBorder="1" applyAlignment="1">
      <alignment horizontal="left"/>
    </xf>
    <xf numFmtId="0" fontId="21" fillId="0" borderId="10" xfId="0" applyFont="1" applyBorder="1"/>
    <xf numFmtId="0" fontId="20" fillId="0" borderId="10" xfId="0" applyFont="1" applyBorder="1" applyAlignment="1">
      <alignment horizontal="center"/>
    </xf>
    <xf numFmtId="0" fontId="23" fillId="0" borderId="10" xfId="0" applyFont="1" applyBorder="1"/>
    <xf numFmtId="0" fontId="14" fillId="6" borderId="0" xfId="0" applyFont="1" applyFill="1" applyBorder="1" applyAlignment="1">
      <alignment horizontal="center" vertical="center"/>
    </xf>
    <xf numFmtId="9" fontId="28" fillId="6" borderId="15" xfId="2" applyFont="1" applyFill="1" applyBorder="1" applyAlignment="1">
      <alignment horizontal="center" vertical="center" wrapText="1"/>
    </xf>
    <xf numFmtId="9" fontId="28" fillId="6" borderId="16" xfId="2" applyFont="1" applyFill="1" applyBorder="1" applyAlignment="1">
      <alignment horizontal="center" vertical="center" wrapText="1"/>
    </xf>
    <xf numFmtId="0" fontId="2" fillId="0" borderId="0" xfId="0" applyFont="1" applyAlignment="1">
      <alignment horizontal="left"/>
    </xf>
    <xf numFmtId="0" fontId="6" fillId="0" borderId="0" xfId="1" applyFont="1" applyAlignment="1">
      <alignment horizontal="left"/>
    </xf>
  </cellXfs>
  <cellStyles count="3">
    <cellStyle name="Hyperlink" xfId="1" builtinId="8"/>
    <cellStyle name="Normal" xfId="0" builtinId="0"/>
    <cellStyle name="Percent" xfId="2" builtinId="5"/>
  </cellStyles>
  <dxfs count="1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6699FF"/>
      </font>
      <fill>
        <patternFill>
          <bgColor rgb="FF6699FF"/>
        </patternFill>
      </fill>
      <border>
        <left/>
        <right/>
        <top style="thin">
          <color theme="0"/>
        </top>
        <bottom style="thin">
          <color theme="0"/>
        </bottom>
      </border>
    </dxf>
    <dxf>
      <font>
        <color theme="1" tint="0.499984740745262"/>
      </font>
      <fill>
        <patternFill>
          <bgColor theme="1" tint="0.499984740745262"/>
        </patternFill>
      </fill>
      <border>
        <left/>
        <right/>
        <top style="thin">
          <color theme="0"/>
        </top>
        <bottom style="thin">
          <color theme="0"/>
        </bottom>
        <vertical/>
        <horizontal/>
      </border>
    </dxf>
    <dxf>
      <font>
        <color rgb="FF8EA9DB"/>
      </font>
      <fill>
        <patternFill>
          <bgColor rgb="FF8EA9DB"/>
        </patternFill>
      </fill>
      <border>
        <left/>
        <right/>
        <top style="thin">
          <color theme="0"/>
        </top>
        <bottom style="thin">
          <color theme="0"/>
        </bottom>
      </border>
    </dxf>
    <dxf>
      <font>
        <color rgb="FFBFBFBF"/>
      </font>
      <fill>
        <patternFill>
          <bgColor rgb="FFBFBFBF"/>
        </patternFill>
      </fill>
      <border>
        <left/>
        <right/>
        <top/>
        <bottom/>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6699FF"/>
      </font>
      <fill>
        <patternFill>
          <bgColor rgb="FF6699FF"/>
        </patternFill>
      </fill>
      <border>
        <left/>
        <right/>
        <top style="thin">
          <color theme="0"/>
        </top>
        <bottom style="thin">
          <color theme="0"/>
        </bottom>
      </border>
    </dxf>
    <dxf>
      <font>
        <color theme="1" tint="0.499984740745262"/>
      </font>
      <fill>
        <patternFill>
          <bgColor theme="1" tint="0.499984740745262"/>
        </patternFill>
      </fill>
      <border>
        <left/>
        <right/>
        <top style="thin">
          <color theme="0"/>
        </top>
        <bottom style="thin">
          <color theme="0"/>
        </bottom>
        <vertical/>
        <horizontal/>
      </border>
    </dxf>
    <dxf>
      <font>
        <color rgb="FF8EA9DB"/>
      </font>
      <fill>
        <patternFill>
          <bgColor rgb="FF8EA9DB"/>
        </patternFill>
      </fill>
      <border>
        <left/>
        <right/>
        <top style="thin">
          <color theme="0"/>
        </top>
        <bottom style="thin">
          <color theme="0"/>
        </bottom>
      </border>
    </dxf>
    <dxf>
      <font>
        <color rgb="FFBFBFBF"/>
      </font>
      <fill>
        <patternFill>
          <bgColor rgb="FFBFBFBF"/>
        </patternFill>
      </fill>
      <border>
        <left/>
        <right/>
        <top/>
        <bottom/>
      </border>
    </dxf>
  </dxfs>
  <tableStyles count="0" defaultTableStyle="TableStyleMedium2" defaultPivotStyle="PivotStyleLight16"/>
  <colors>
    <mruColors>
      <color rgb="FF8EA9DB"/>
      <color rgb="FFBFBFBF"/>
      <color rgb="FF245888"/>
      <color rgb="FF286398"/>
      <color rgb="FF0000CC"/>
      <color rgb="FF6699FF"/>
      <color rgb="FF009900"/>
      <color rgb="FF00CC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emf"/><Relationship Id="rId18" Type="http://schemas.openxmlformats.org/officeDocument/2006/relationships/image" Target="../media/image1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emf"/><Relationship Id="rId10" Type="http://schemas.openxmlformats.org/officeDocument/2006/relationships/image" Target="../media/image10.emf"/><Relationship Id="rId19" Type="http://schemas.openxmlformats.org/officeDocument/2006/relationships/image" Target="../media/image19.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s>
</file>

<file path=xl/drawings/_rels/drawing2.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hyperlink" Target="https://exceltemplate.net/?utm_source=template&amp;utm_medium=tbanner&amp;utm_campaign=copyright" TargetMode="External"/></Relationships>
</file>

<file path=xl/drawings/drawing1.xml><?xml version="1.0" encoding="utf-8"?>
<xdr:wsDr xmlns:xdr="http://schemas.openxmlformats.org/drawingml/2006/spreadsheetDrawing" xmlns:a="http://schemas.openxmlformats.org/drawingml/2006/main">
  <xdr:oneCellAnchor>
    <xdr:from>
      <xdr:col>1</xdr:col>
      <xdr:colOff>254000</xdr:colOff>
      <xdr:row>3</xdr:row>
      <xdr:rowOff>63500</xdr:rowOff>
    </xdr:from>
    <xdr:ext cx="118110" cy="118110"/>
    <xdr:sp macro="" textlink="">
      <xdr:nvSpPr>
        <xdr:cNvPr id="62" name="CheckBox21" hidden="1">
          <a:extLst>
            <a:ext uri="{63B3BB69-23CF-44E3-9099-C40C66FF867C}">
              <a14:compatExt xmlns:a14="http://schemas.microsoft.com/office/drawing/2010/main" spid="_x0000_s1048"/>
            </a:ext>
            <a:ext uri="{FF2B5EF4-FFF2-40B4-BE49-F238E27FC236}">
              <a16:creationId xmlns:a16="http://schemas.microsoft.com/office/drawing/2014/main" id="{00000000-0008-0000-0000-000018040000}"/>
            </a:ext>
          </a:extLst>
        </xdr:cNvPr>
        <xdr:cNvSpPr/>
      </xdr:nvSpPr>
      <xdr:spPr>
        <a:xfrm>
          <a:off x="0" y="0"/>
          <a:ext cx="0" cy="0"/>
        </a:xfrm>
        <a:prstGeom prst="rect">
          <a:avLst/>
        </a:prstGeom>
      </xdr:spPr>
    </xdr:sp>
    <xdr:clientData/>
  </xdr:oneCellAnchor>
  <xdr:oneCellAnchor>
    <xdr:from>
      <xdr:col>1</xdr:col>
      <xdr:colOff>254000</xdr:colOff>
      <xdr:row>4</xdr:row>
      <xdr:rowOff>63500</xdr:rowOff>
    </xdr:from>
    <xdr:ext cx="118110" cy="118110"/>
    <xdr:sp macro="" textlink="">
      <xdr:nvSpPr>
        <xdr:cNvPr id="61" name="CheckBox22" hidden="1">
          <a:extLst>
            <a:ext uri="{63B3BB69-23CF-44E3-9099-C40C66FF867C}">
              <a14:compatExt xmlns:a14="http://schemas.microsoft.com/office/drawing/2010/main" spid="_x0000_s1049"/>
            </a:ext>
            <a:ext uri="{FF2B5EF4-FFF2-40B4-BE49-F238E27FC236}">
              <a16:creationId xmlns:a16="http://schemas.microsoft.com/office/drawing/2014/main" id="{00000000-0008-0000-0000-000019040000}"/>
            </a:ext>
          </a:extLst>
        </xdr:cNvPr>
        <xdr:cNvSpPr/>
      </xdr:nvSpPr>
      <xdr:spPr>
        <a:xfrm>
          <a:off x="0" y="0"/>
          <a:ext cx="0" cy="0"/>
        </a:xfrm>
        <a:prstGeom prst="rect">
          <a:avLst/>
        </a:prstGeom>
      </xdr:spPr>
    </xdr:sp>
    <xdr:clientData/>
  </xdr:oneCellAnchor>
  <xdr:oneCellAnchor>
    <xdr:from>
      <xdr:col>1</xdr:col>
      <xdr:colOff>254000</xdr:colOff>
      <xdr:row>5</xdr:row>
      <xdr:rowOff>63500</xdr:rowOff>
    </xdr:from>
    <xdr:ext cx="118110" cy="118110"/>
    <xdr:sp macro="" textlink="">
      <xdr:nvSpPr>
        <xdr:cNvPr id="60" name="CheckBox23" hidden="1">
          <a:extLst>
            <a:ext uri="{63B3BB69-23CF-44E3-9099-C40C66FF867C}">
              <a14:compatExt xmlns:a14="http://schemas.microsoft.com/office/drawing/2010/main" spid="_x0000_s1050"/>
            </a:ext>
            <a:ext uri="{FF2B5EF4-FFF2-40B4-BE49-F238E27FC236}">
              <a16:creationId xmlns:a16="http://schemas.microsoft.com/office/drawing/2014/main" id="{00000000-0008-0000-0000-00001A040000}"/>
            </a:ext>
          </a:extLst>
        </xdr:cNvPr>
        <xdr:cNvSpPr/>
      </xdr:nvSpPr>
      <xdr:spPr>
        <a:xfrm>
          <a:off x="0" y="0"/>
          <a:ext cx="0" cy="0"/>
        </a:xfrm>
        <a:prstGeom prst="rect">
          <a:avLst/>
        </a:prstGeom>
      </xdr:spPr>
    </xdr:sp>
    <xdr:clientData/>
  </xdr:oneCellAnchor>
  <xdr:oneCellAnchor>
    <xdr:from>
      <xdr:col>1</xdr:col>
      <xdr:colOff>254000</xdr:colOff>
      <xdr:row>6</xdr:row>
      <xdr:rowOff>0</xdr:rowOff>
    </xdr:from>
    <xdr:ext cx="118110" cy="118110"/>
    <xdr:sp macro="" textlink="">
      <xdr:nvSpPr>
        <xdr:cNvPr id="59" name="CheckBox24" hidden="1">
          <a:extLst>
            <a:ext uri="{63B3BB69-23CF-44E3-9099-C40C66FF867C}">
              <a14:compatExt xmlns:a14="http://schemas.microsoft.com/office/drawing/2010/main" spid="_x0000_s1051"/>
            </a:ext>
            <a:ext uri="{FF2B5EF4-FFF2-40B4-BE49-F238E27FC236}">
              <a16:creationId xmlns:a16="http://schemas.microsoft.com/office/drawing/2014/main" id="{00000000-0008-0000-0000-00001B040000}"/>
            </a:ext>
          </a:extLst>
        </xdr:cNvPr>
        <xdr:cNvSpPr/>
      </xdr:nvSpPr>
      <xdr:spPr>
        <a:xfrm>
          <a:off x="0" y="0"/>
          <a:ext cx="0" cy="0"/>
        </a:xfrm>
        <a:prstGeom prst="rect">
          <a:avLst/>
        </a:prstGeom>
      </xdr:spPr>
    </xdr:sp>
    <xdr:clientData/>
  </xdr:oneCellAnchor>
  <xdr:oneCellAnchor>
    <xdr:from>
      <xdr:col>1</xdr:col>
      <xdr:colOff>254000</xdr:colOff>
      <xdr:row>7</xdr:row>
      <xdr:rowOff>0</xdr:rowOff>
    </xdr:from>
    <xdr:ext cx="118110" cy="118110"/>
    <xdr:sp macro="" textlink="">
      <xdr:nvSpPr>
        <xdr:cNvPr id="58" name="CheckBox25" hidden="1">
          <a:extLst>
            <a:ext uri="{63B3BB69-23CF-44E3-9099-C40C66FF867C}">
              <a14:compatExt xmlns:a14="http://schemas.microsoft.com/office/drawing/2010/main" spid="_x0000_s1052"/>
            </a:ext>
            <a:ext uri="{FF2B5EF4-FFF2-40B4-BE49-F238E27FC236}">
              <a16:creationId xmlns:a16="http://schemas.microsoft.com/office/drawing/2014/main" id="{00000000-0008-0000-0000-00001C040000}"/>
            </a:ext>
          </a:extLst>
        </xdr:cNvPr>
        <xdr:cNvSpPr/>
      </xdr:nvSpPr>
      <xdr:spPr>
        <a:xfrm>
          <a:off x="0" y="0"/>
          <a:ext cx="0" cy="0"/>
        </a:xfrm>
        <a:prstGeom prst="rect">
          <a:avLst/>
        </a:prstGeom>
      </xdr:spPr>
    </xdr:sp>
    <xdr:clientData/>
  </xdr:oneCellAnchor>
  <xdr:oneCellAnchor>
    <xdr:from>
      <xdr:col>1</xdr:col>
      <xdr:colOff>254000</xdr:colOff>
      <xdr:row>7</xdr:row>
      <xdr:rowOff>63500</xdr:rowOff>
    </xdr:from>
    <xdr:ext cx="118110" cy="118110"/>
    <xdr:sp macro="" textlink="">
      <xdr:nvSpPr>
        <xdr:cNvPr id="57" name="CheckBox26" hidden="1">
          <a:extLst>
            <a:ext uri="{63B3BB69-23CF-44E3-9099-C40C66FF867C}">
              <a14:compatExt xmlns:a14="http://schemas.microsoft.com/office/drawing/2010/main" spid="_x0000_s1053"/>
            </a:ext>
            <a:ext uri="{FF2B5EF4-FFF2-40B4-BE49-F238E27FC236}">
              <a16:creationId xmlns:a16="http://schemas.microsoft.com/office/drawing/2014/main" id="{00000000-0008-0000-0000-00001D040000}"/>
            </a:ext>
          </a:extLst>
        </xdr:cNvPr>
        <xdr:cNvSpPr/>
      </xdr:nvSpPr>
      <xdr:spPr>
        <a:xfrm>
          <a:off x="0" y="0"/>
          <a:ext cx="0" cy="0"/>
        </a:xfrm>
        <a:prstGeom prst="rect">
          <a:avLst/>
        </a:prstGeom>
      </xdr:spPr>
    </xdr:sp>
    <xdr:clientData/>
  </xdr:oneCellAnchor>
  <xdr:oneCellAnchor>
    <xdr:from>
      <xdr:col>1</xdr:col>
      <xdr:colOff>254000</xdr:colOff>
      <xdr:row>9</xdr:row>
      <xdr:rowOff>0</xdr:rowOff>
    </xdr:from>
    <xdr:ext cx="118110" cy="118110"/>
    <xdr:sp macro="" textlink="">
      <xdr:nvSpPr>
        <xdr:cNvPr id="56" name="CheckBox27" hidden="1">
          <a:extLst>
            <a:ext uri="{63B3BB69-23CF-44E3-9099-C40C66FF867C}">
              <a14:compatExt xmlns:a14="http://schemas.microsoft.com/office/drawing/2010/main" spid="_x0000_s1054"/>
            </a:ext>
            <a:ext uri="{FF2B5EF4-FFF2-40B4-BE49-F238E27FC236}">
              <a16:creationId xmlns:a16="http://schemas.microsoft.com/office/drawing/2014/main" id="{00000000-0008-0000-0000-00001E040000}"/>
            </a:ext>
          </a:extLst>
        </xdr:cNvPr>
        <xdr:cNvSpPr/>
      </xdr:nvSpPr>
      <xdr:spPr>
        <a:xfrm>
          <a:off x="0" y="0"/>
          <a:ext cx="0" cy="0"/>
        </a:xfrm>
        <a:prstGeom prst="rect">
          <a:avLst/>
        </a:prstGeom>
      </xdr:spPr>
    </xdr:sp>
    <xdr:clientData/>
  </xdr:oneCellAnchor>
  <xdr:oneCellAnchor>
    <xdr:from>
      <xdr:col>1</xdr:col>
      <xdr:colOff>254000</xdr:colOff>
      <xdr:row>9</xdr:row>
      <xdr:rowOff>0</xdr:rowOff>
    </xdr:from>
    <xdr:ext cx="118110" cy="118110"/>
    <xdr:sp macro="" textlink="">
      <xdr:nvSpPr>
        <xdr:cNvPr id="55" name="CheckBox28" hidden="1">
          <a:extLst>
            <a:ext uri="{63B3BB69-23CF-44E3-9099-C40C66FF867C}">
              <a14:compatExt xmlns:a14="http://schemas.microsoft.com/office/drawing/2010/main" spid="_x0000_s1055"/>
            </a:ext>
            <a:ext uri="{FF2B5EF4-FFF2-40B4-BE49-F238E27FC236}">
              <a16:creationId xmlns:a16="http://schemas.microsoft.com/office/drawing/2014/main" id="{00000000-0008-0000-0000-00001F040000}"/>
            </a:ext>
          </a:extLst>
        </xdr:cNvPr>
        <xdr:cNvSpPr/>
      </xdr:nvSpPr>
      <xdr:spPr>
        <a:xfrm>
          <a:off x="0" y="0"/>
          <a:ext cx="0" cy="0"/>
        </a:xfrm>
        <a:prstGeom prst="rect">
          <a:avLst/>
        </a:prstGeom>
      </xdr:spPr>
    </xdr:sp>
    <xdr:clientData/>
  </xdr:oneCellAnchor>
  <xdr:oneCellAnchor>
    <xdr:from>
      <xdr:col>1</xdr:col>
      <xdr:colOff>254000</xdr:colOff>
      <xdr:row>9</xdr:row>
      <xdr:rowOff>63500</xdr:rowOff>
    </xdr:from>
    <xdr:ext cx="118110" cy="118110"/>
    <xdr:sp macro="" textlink="">
      <xdr:nvSpPr>
        <xdr:cNvPr id="54" name="CheckBox29" hidden="1">
          <a:extLst>
            <a:ext uri="{63B3BB69-23CF-44E3-9099-C40C66FF867C}">
              <a14:compatExt xmlns:a14="http://schemas.microsoft.com/office/drawing/2010/main" spid="_x0000_s1056"/>
            </a:ext>
            <a:ext uri="{FF2B5EF4-FFF2-40B4-BE49-F238E27FC236}">
              <a16:creationId xmlns:a16="http://schemas.microsoft.com/office/drawing/2014/main" id="{00000000-0008-0000-0000-000020040000}"/>
            </a:ext>
          </a:extLst>
        </xdr:cNvPr>
        <xdr:cNvSpPr/>
      </xdr:nvSpPr>
      <xdr:spPr>
        <a:xfrm>
          <a:off x="0" y="0"/>
          <a:ext cx="0" cy="0"/>
        </a:xfrm>
        <a:prstGeom prst="rect">
          <a:avLst/>
        </a:prstGeom>
      </xdr:spPr>
    </xdr:sp>
    <xdr:clientData/>
  </xdr:oneCellAnchor>
  <xdr:oneCellAnchor>
    <xdr:from>
      <xdr:col>1</xdr:col>
      <xdr:colOff>254000</xdr:colOff>
      <xdr:row>30</xdr:row>
      <xdr:rowOff>0</xdr:rowOff>
    </xdr:from>
    <xdr:ext cx="118110" cy="118110"/>
    <xdr:sp macro="" textlink="">
      <xdr:nvSpPr>
        <xdr:cNvPr id="53" name="CheckBox30" hidden="1">
          <a:extLst>
            <a:ext uri="{63B3BB69-23CF-44E3-9099-C40C66FF867C}">
              <a14:compatExt xmlns:a14="http://schemas.microsoft.com/office/drawing/2010/main" spid="_x0000_s1057"/>
            </a:ext>
            <a:ext uri="{FF2B5EF4-FFF2-40B4-BE49-F238E27FC236}">
              <a16:creationId xmlns:a16="http://schemas.microsoft.com/office/drawing/2014/main" id="{00000000-0008-0000-0000-000021040000}"/>
            </a:ext>
          </a:extLst>
        </xdr:cNvPr>
        <xdr:cNvSpPr/>
      </xdr:nvSpPr>
      <xdr:spPr>
        <a:xfrm>
          <a:off x="0" y="0"/>
          <a:ext cx="0" cy="0"/>
        </a:xfrm>
        <a:prstGeom prst="rect">
          <a:avLst/>
        </a:prstGeom>
      </xdr:spPr>
    </xdr:sp>
    <xdr:clientData/>
  </xdr:oneCellAnchor>
  <xdr:oneCellAnchor>
    <xdr:from>
      <xdr:col>1</xdr:col>
      <xdr:colOff>254000</xdr:colOff>
      <xdr:row>30</xdr:row>
      <xdr:rowOff>0</xdr:rowOff>
    </xdr:from>
    <xdr:ext cx="118110" cy="118110"/>
    <xdr:sp macro="" textlink="">
      <xdr:nvSpPr>
        <xdr:cNvPr id="52" name="CheckBox31" hidden="1">
          <a:extLst>
            <a:ext uri="{63B3BB69-23CF-44E3-9099-C40C66FF867C}">
              <a14:compatExt xmlns:a14="http://schemas.microsoft.com/office/drawing/2010/main" spid="_x0000_s1058"/>
            </a:ext>
            <a:ext uri="{FF2B5EF4-FFF2-40B4-BE49-F238E27FC236}">
              <a16:creationId xmlns:a16="http://schemas.microsoft.com/office/drawing/2014/main" id="{00000000-0008-0000-0000-000022040000}"/>
            </a:ext>
          </a:extLst>
        </xdr:cNvPr>
        <xdr:cNvSpPr/>
      </xdr:nvSpPr>
      <xdr:spPr>
        <a:xfrm>
          <a:off x="0" y="0"/>
          <a:ext cx="0" cy="0"/>
        </a:xfrm>
        <a:prstGeom prst="rect">
          <a:avLst/>
        </a:prstGeom>
      </xdr:spPr>
    </xdr:sp>
    <xdr:clientData/>
  </xdr:oneCellAnchor>
  <xdr:oneCellAnchor>
    <xdr:from>
      <xdr:col>1</xdr:col>
      <xdr:colOff>254000</xdr:colOff>
      <xdr:row>30</xdr:row>
      <xdr:rowOff>63500</xdr:rowOff>
    </xdr:from>
    <xdr:ext cx="118110" cy="118110"/>
    <xdr:sp macro="" textlink="">
      <xdr:nvSpPr>
        <xdr:cNvPr id="51" name="CheckBox32" hidden="1">
          <a:extLst>
            <a:ext uri="{63B3BB69-23CF-44E3-9099-C40C66FF867C}">
              <a14:compatExt xmlns:a14="http://schemas.microsoft.com/office/drawing/2010/main" spid="_x0000_s1059"/>
            </a:ext>
            <a:ext uri="{FF2B5EF4-FFF2-40B4-BE49-F238E27FC236}">
              <a16:creationId xmlns:a16="http://schemas.microsoft.com/office/drawing/2014/main" id="{00000000-0008-0000-0000-000023040000}"/>
            </a:ext>
          </a:extLst>
        </xdr:cNvPr>
        <xdr:cNvSpPr/>
      </xdr:nvSpPr>
      <xdr:spPr>
        <a:xfrm>
          <a:off x="0" y="0"/>
          <a:ext cx="0" cy="0"/>
        </a:xfrm>
        <a:prstGeom prst="rect">
          <a:avLst/>
        </a:prstGeom>
      </xdr:spPr>
    </xdr:sp>
    <xdr:clientData/>
  </xdr:oneCellAnchor>
  <xdr:oneCellAnchor>
    <xdr:from>
      <xdr:col>1</xdr:col>
      <xdr:colOff>254000</xdr:colOff>
      <xdr:row>31</xdr:row>
      <xdr:rowOff>0</xdr:rowOff>
    </xdr:from>
    <xdr:ext cx="118110" cy="118110"/>
    <xdr:sp macro="" textlink="">
      <xdr:nvSpPr>
        <xdr:cNvPr id="50" name="CheckBox33" hidden="1">
          <a:extLst>
            <a:ext uri="{63B3BB69-23CF-44E3-9099-C40C66FF867C}">
              <a14:compatExt xmlns:a14="http://schemas.microsoft.com/office/drawing/2010/main" spid="_x0000_s1060"/>
            </a:ext>
            <a:ext uri="{FF2B5EF4-FFF2-40B4-BE49-F238E27FC236}">
              <a16:creationId xmlns:a16="http://schemas.microsoft.com/office/drawing/2014/main" id="{00000000-0008-0000-0000-000024040000}"/>
            </a:ext>
          </a:extLst>
        </xdr:cNvPr>
        <xdr:cNvSpPr/>
      </xdr:nvSpPr>
      <xdr:spPr>
        <a:xfrm>
          <a:off x="0" y="0"/>
          <a:ext cx="0" cy="0"/>
        </a:xfrm>
        <a:prstGeom prst="rect">
          <a:avLst/>
        </a:prstGeom>
      </xdr:spPr>
    </xdr:sp>
    <xdr:clientData/>
  </xdr:oneCellAnchor>
  <xdr:oneCellAnchor>
    <xdr:from>
      <xdr:col>1</xdr:col>
      <xdr:colOff>254000</xdr:colOff>
      <xdr:row>31</xdr:row>
      <xdr:rowOff>0</xdr:rowOff>
    </xdr:from>
    <xdr:ext cx="118110" cy="118110"/>
    <xdr:sp macro="" textlink="">
      <xdr:nvSpPr>
        <xdr:cNvPr id="49" name="CheckBox34" hidden="1">
          <a:extLst>
            <a:ext uri="{63B3BB69-23CF-44E3-9099-C40C66FF867C}">
              <a14:compatExt xmlns:a14="http://schemas.microsoft.com/office/drawing/2010/main" spid="_x0000_s1061"/>
            </a:ext>
            <a:ext uri="{FF2B5EF4-FFF2-40B4-BE49-F238E27FC236}">
              <a16:creationId xmlns:a16="http://schemas.microsoft.com/office/drawing/2014/main" id="{00000000-0008-0000-0000-000025040000}"/>
            </a:ext>
          </a:extLst>
        </xdr:cNvPr>
        <xdr:cNvSpPr/>
      </xdr:nvSpPr>
      <xdr:spPr>
        <a:xfrm>
          <a:off x="0" y="0"/>
          <a:ext cx="0" cy="0"/>
        </a:xfrm>
        <a:prstGeom prst="rect">
          <a:avLst/>
        </a:prstGeom>
      </xdr:spPr>
    </xdr:sp>
    <xdr:clientData/>
  </xdr:oneCellAnchor>
  <xdr:oneCellAnchor>
    <xdr:from>
      <xdr:col>1</xdr:col>
      <xdr:colOff>254000</xdr:colOff>
      <xdr:row>31</xdr:row>
      <xdr:rowOff>0</xdr:rowOff>
    </xdr:from>
    <xdr:ext cx="118110" cy="118110"/>
    <xdr:sp macro="" textlink="">
      <xdr:nvSpPr>
        <xdr:cNvPr id="48" name="CheckBox35" hidden="1">
          <a:extLst>
            <a:ext uri="{63B3BB69-23CF-44E3-9099-C40C66FF867C}">
              <a14:compatExt xmlns:a14="http://schemas.microsoft.com/office/drawing/2010/main" spid="_x0000_s1062"/>
            </a:ext>
            <a:ext uri="{FF2B5EF4-FFF2-40B4-BE49-F238E27FC236}">
              <a16:creationId xmlns:a16="http://schemas.microsoft.com/office/drawing/2014/main" id="{00000000-0008-0000-0000-000026040000}"/>
            </a:ext>
          </a:extLst>
        </xdr:cNvPr>
        <xdr:cNvSpPr/>
      </xdr:nvSpPr>
      <xdr:spPr>
        <a:xfrm>
          <a:off x="0" y="0"/>
          <a:ext cx="0" cy="0"/>
        </a:xfrm>
        <a:prstGeom prst="rect">
          <a:avLst/>
        </a:prstGeom>
      </xdr:spPr>
    </xdr:sp>
    <xdr:clientData/>
  </xdr:oneCellAnchor>
  <xdr:oneCellAnchor>
    <xdr:from>
      <xdr:col>1</xdr:col>
      <xdr:colOff>254000</xdr:colOff>
      <xdr:row>31</xdr:row>
      <xdr:rowOff>63500</xdr:rowOff>
    </xdr:from>
    <xdr:ext cx="118110" cy="118110"/>
    <xdr:sp macro="" textlink="">
      <xdr:nvSpPr>
        <xdr:cNvPr id="47" name="CheckBox36" hidden="1">
          <a:extLst>
            <a:ext uri="{63B3BB69-23CF-44E3-9099-C40C66FF867C}">
              <a14:compatExt xmlns:a14="http://schemas.microsoft.com/office/drawing/2010/main" spid="_x0000_s1063"/>
            </a:ext>
            <a:ext uri="{FF2B5EF4-FFF2-40B4-BE49-F238E27FC236}">
              <a16:creationId xmlns:a16="http://schemas.microsoft.com/office/drawing/2014/main" id="{00000000-0008-0000-0000-000027040000}"/>
            </a:ext>
          </a:extLst>
        </xdr:cNvPr>
        <xdr:cNvSpPr/>
      </xdr:nvSpPr>
      <xdr:spPr>
        <a:xfrm>
          <a:off x="0" y="0"/>
          <a:ext cx="0" cy="0"/>
        </a:xfrm>
        <a:prstGeom prst="rect">
          <a:avLst/>
        </a:prstGeom>
      </xdr:spPr>
    </xdr:sp>
    <xdr:clientData/>
  </xdr:oneCellAnchor>
  <xdr:oneCellAnchor>
    <xdr:from>
      <xdr:col>1</xdr:col>
      <xdr:colOff>254000</xdr:colOff>
      <xdr:row>32</xdr:row>
      <xdr:rowOff>0</xdr:rowOff>
    </xdr:from>
    <xdr:ext cx="118110" cy="118110"/>
    <xdr:sp macro="" textlink="">
      <xdr:nvSpPr>
        <xdr:cNvPr id="46" name="CheckBox37" hidden="1">
          <a:extLst>
            <a:ext uri="{63B3BB69-23CF-44E3-9099-C40C66FF867C}">
              <a14:compatExt xmlns:a14="http://schemas.microsoft.com/office/drawing/2010/main" spid="_x0000_s1064"/>
            </a:ext>
            <a:ext uri="{FF2B5EF4-FFF2-40B4-BE49-F238E27FC236}">
              <a16:creationId xmlns:a16="http://schemas.microsoft.com/office/drawing/2014/main" id="{00000000-0008-0000-0000-000028040000}"/>
            </a:ext>
          </a:extLst>
        </xdr:cNvPr>
        <xdr:cNvSpPr/>
      </xdr:nvSpPr>
      <xdr:spPr>
        <a:xfrm>
          <a:off x="0" y="0"/>
          <a:ext cx="0" cy="0"/>
        </a:xfrm>
        <a:prstGeom prst="rect">
          <a:avLst/>
        </a:prstGeom>
      </xdr:spPr>
    </xdr:sp>
    <xdr:clientData/>
  </xdr:oneCellAnchor>
  <xdr:oneCellAnchor>
    <xdr:from>
      <xdr:col>1</xdr:col>
      <xdr:colOff>254000</xdr:colOff>
      <xdr:row>32</xdr:row>
      <xdr:rowOff>0</xdr:rowOff>
    </xdr:from>
    <xdr:ext cx="118110" cy="118110"/>
    <xdr:sp macro="" textlink="">
      <xdr:nvSpPr>
        <xdr:cNvPr id="45" name="CheckBox38" hidden="1">
          <a:extLst>
            <a:ext uri="{63B3BB69-23CF-44E3-9099-C40C66FF867C}">
              <a14:compatExt xmlns:a14="http://schemas.microsoft.com/office/drawing/2010/main" spid="_x0000_s1065"/>
            </a:ext>
            <a:ext uri="{FF2B5EF4-FFF2-40B4-BE49-F238E27FC236}">
              <a16:creationId xmlns:a16="http://schemas.microsoft.com/office/drawing/2014/main" id="{00000000-0008-0000-0000-000029040000}"/>
            </a:ext>
          </a:extLst>
        </xdr:cNvPr>
        <xdr:cNvSpPr/>
      </xdr:nvSpPr>
      <xdr:spPr>
        <a:xfrm>
          <a:off x="0" y="0"/>
          <a:ext cx="0" cy="0"/>
        </a:xfrm>
        <a:prstGeom prst="rect">
          <a:avLst/>
        </a:prstGeom>
      </xdr:spPr>
    </xdr:sp>
    <xdr:clientData/>
  </xdr:oneCellAnchor>
  <xdr:oneCellAnchor>
    <xdr:from>
      <xdr:col>1</xdr:col>
      <xdr:colOff>254000</xdr:colOff>
      <xdr:row>33</xdr:row>
      <xdr:rowOff>63500</xdr:rowOff>
    </xdr:from>
    <xdr:ext cx="118110" cy="118110"/>
    <xdr:sp macro="" textlink="">
      <xdr:nvSpPr>
        <xdr:cNvPr id="44" name="CheckBox39" hidden="1">
          <a:extLst>
            <a:ext uri="{63B3BB69-23CF-44E3-9099-C40C66FF867C}">
              <a14:compatExt xmlns:a14="http://schemas.microsoft.com/office/drawing/2010/main" spid="_x0000_s1066"/>
            </a:ext>
            <a:ext uri="{FF2B5EF4-FFF2-40B4-BE49-F238E27FC236}">
              <a16:creationId xmlns:a16="http://schemas.microsoft.com/office/drawing/2014/main" id="{00000000-0008-0000-0000-00002A040000}"/>
            </a:ext>
          </a:extLst>
        </xdr:cNvPr>
        <xdr:cNvSpPr/>
      </xdr:nvSpPr>
      <xdr:spPr>
        <a:xfrm>
          <a:off x="0" y="0"/>
          <a:ext cx="0" cy="0"/>
        </a:xfrm>
        <a:prstGeom prst="rect">
          <a:avLst/>
        </a:prstGeom>
      </xdr:spPr>
    </xdr:sp>
    <xdr:clientData/>
  </xdr:oneCellAnchor>
  <xdr:oneCellAnchor>
    <xdr:from>
      <xdr:col>1</xdr:col>
      <xdr:colOff>254000</xdr:colOff>
      <xdr:row>34</xdr:row>
      <xdr:rowOff>63500</xdr:rowOff>
    </xdr:from>
    <xdr:ext cx="118110" cy="118110"/>
    <xdr:sp macro="" textlink="">
      <xdr:nvSpPr>
        <xdr:cNvPr id="43" name="CheckBox40" hidden="1">
          <a:extLst>
            <a:ext uri="{63B3BB69-23CF-44E3-9099-C40C66FF867C}">
              <a14:compatExt xmlns:a14="http://schemas.microsoft.com/office/drawing/2010/main" spid="_x0000_s1067"/>
            </a:ext>
            <a:ext uri="{FF2B5EF4-FFF2-40B4-BE49-F238E27FC236}">
              <a16:creationId xmlns:a16="http://schemas.microsoft.com/office/drawing/2014/main" id="{00000000-0008-0000-0000-00002B040000}"/>
            </a:ext>
          </a:extLst>
        </xdr:cNvPr>
        <xdr:cNvSpPr/>
      </xdr:nvSpPr>
      <xdr:spPr>
        <a:xfrm>
          <a:off x="0" y="0"/>
          <a:ext cx="0" cy="0"/>
        </a:xfrm>
        <a:prstGeom prst="rect">
          <a:avLst/>
        </a:prstGeom>
      </xdr:spPr>
    </xdr:sp>
    <xdr:clientData/>
  </xdr:oneCellAnchor>
  <xdr:oneCellAnchor>
    <xdr:from>
      <xdr:col>1</xdr:col>
      <xdr:colOff>76200</xdr:colOff>
      <xdr:row>3</xdr:row>
      <xdr:rowOff>19050</xdr:rowOff>
    </xdr:from>
    <xdr:ext cx="38100" cy="38100"/>
    <xdr:pic>
      <xdr:nvPicPr>
        <xdr:cNvPr id="42" name="CheckBox21">
          <a:extLst>
            <a:ext uri="{FF2B5EF4-FFF2-40B4-BE49-F238E27FC236}">
              <a16:creationId xmlns:a16="http://schemas.microsoft.com/office/drawing/2014/main" id="{00000000-0008-0000-0000-00000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940" y="297180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4</xdr:row>
      <xdr:rowOff>19050</xdr:rowOff>
    </xdr:from>
    <xdr:ext cx="38100" cy="38100"/>
    <xdr:pic>
      <xdr:nvPicPr>
        <xdr:cNvPr id="41" name="CheckBox22">
          <a:extLst>
            <a:ext uri="{FF2B5EF4-FFF2-40B4-BE49-F238E27FC236}">
              <a16:creationId xmlns:a16="http://schemas.microsoft.com/office/drawing/2014/main" id="{00000000-0008-0000-0000-000004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1940" y="322326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5</xdr:row>
      <xdr:rowOff>19050</xdr:rowOff>
    </xdr:from>
    <xdr:ext cx="38100" cy="38100"/>
    <xdr:pic>
      <xdr:nvPicPr>
        <xdr:cNvPr id="40" name="CheckBox23">
          <a:extLst>
            <a:ext uri="{FF2B5EF4-FFF2-40B4-BE49-F238E27FC236}">
              <a16:creationId xmlns:a16="http://schemas.microsoft.com/office/drawing/2014/main" id="{00000000-0008-0000-0000-000005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1940" y="347472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6</xdr:row>
      <xdr:rowOff>0</xdr:rowOff>
    </xdr:from>
    <xdr:ext cx="38100" cy="38100"/>
    <xdr:pic>
      <xdr:nvPicPr>
        <xdr:cNvPr id="39" name="CheckBox24">
          <a:extLst>
            <a:ext uri="{FF2B5EF4-FFF2-40B4-BE49-F238E27FC236}">
              <a16:creationId xmlns:a16="http://schemas.microsoft.com/office/drawing/2014/main" id="{00000000-0008-0000-0000-000006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1940" y="372618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7</xdr:row>
      <xdr:rowOff>0</xdr:rowOff>
    </xdr:from>
    <xdr:ext cx="38100" cy="38100"/>
    <xdr:pic>
      <xdr:nvPicPr>
        <xdr:cNvPr id="38" name="CheckBox25">
          <a:extLst>
            <a:ext uri="{FF2B5EF4-FFF2-40B4-BE49-F238E27FC236}">
              <a16:creationId xmlns:a16="http://schemas.microsoft.com/office/drawing/2014/main" id="{00000000-0008-0000-0000-000007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1940" y="397764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7</xdr:row>
      <xdr:rowOff>19050</xdr:rowOff>
    </xdr:from>
    <xdr:ext cx="38100" cy="38100"/>
    <xdr:pic>
      <xdr:nvPicPr>
        <xdr:cNvPr id="37" name="CheckBox26">
          <a:extLst>
            <a:ext uri="{FF2B5EF4-FFF2-40B4-BE49-F238E27FC236}">
              <a16:creationId xmlns:a16="http://schemas.microsoft.com/office/drawing/2014/main" id="{00000000-0008-0000-0000-000008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81940" y="422910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9</xdr:row>
      <xdr:rowOff>0</xdr:rowOff>
    </xdr:from>
    <xdr:ext cx="38100" cy="38100"/>
    <xdr:pic>
      <xdr:nvPicPr>
        <xdr:cNvPr id="36" name="CheckBox27">
          <a:extLst>
            <a:ext uri="{FF2B5EF4-FFF2-40B4-BE49-F238E27FC236}">
              <a16:creationId xmlns:a16="http://schemas.microsoft.com/office/drawing/2014/main" id="{00000000-0008-0000-0000-000009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81940" y="448056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9</xdr:row>
      <xdr:rowOff>0</xdr:rowOff>
    </xdr:from>
    <xdr:ext cx="38100" cy="38100"/>
    <xdr:pic>
      <xdr:nvPicPr>
        <xdr:cNvPr id="35" name="CheckBox28">
          <a:extLst>
            <a:ext uri="{FF2B5EF4-FFF2-40B4-BE49-F238E27FC236}">
              <a16:creationId xmlns:a16="http://schemas.microsoft.com/office/drawing/2014/main" id="{00000000-0008-0000-0000-00000A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81940" y="473202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9</xdr:row>
      <xdr:rowOff>19050</xdr:rowOff>
    </xdr:from>
    <xdr:ext cx="38100" cy="38100"/>
    <xdr:pic>
      <xdr:nvPicPr>
        <xdr:cNvPr id="34" name="CheckBox29">
          <a:extLst>
            <a:ext uri="{FF2B5EF4-FFF2-40B4-BE49-F238E27FC236}">
              <a16:creationId xmlns:a16="http://schemas.microsoft.com/office/drawing/2014/main" id="{00000000-0008-0000-0000-00000B000000}"/>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81940" y="498348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2</xdr:col>
      <xdr:colOff>31377</xdr:colOff>
      <xdr:row>30</xdr:row>
      <xdr:rowOff>0</xdr:rowOff>
    </xdr:from>
    <xdr:ext cx="38100" cy="38100"/>
    <xdr:pic>
      <xdr:nvPicPr>
        <xdr:cNvPr id="33" name="CheckBox30">
          <a:extLst>
            <a:ext uri="{FF2B5EF4-FFF2-40B4-BE49-F238E27FC236}">
              <a16:creationId xmlns:a16="http://schemas.microsoft.com/office/drawing/2014/main" id="{00000000-0008-0000-0000-00000C000000}"/>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82171" y="6798608"/>
          <a:ext cx="38100" cy="38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30</xdr:row>
      <xdr:rowOff>0</xdr:rowOff>
    </xdr:from>
    <xdr:ext cx="38100" cy="38100"/>
    <xdr:pic>
      <xdr:nvPicPr>
        <xdr:cNvPr id="32" name="CheckBox31">
          <a:extLst>
            <a:ext uri="{FF2B5EF4-FFF2-40B4-BE49-F238E27FC236}">
              <a16:creationId xmlns:a16="http://schemas.microsoft.com/office/drawing/2014/main" id="{00000000-0008-0000-0000-00000D000000}"/>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81940" y="548640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30</xdr:row>
      <xdr:rowOff>19050</xdr:rowOff>
    </xdr:from>
    <xdr:ext cx="38100" cy="38100"/>
    <xdr:pic>
      <xdr:nvPicPr>
        <xdr:cNvPr id="31" name="CheckBox32">
          <a:extLst>
            <a:ext uri="{FF2B5EF4-FFF2-40B4-BE49-F238E27FC236}">
              <a16:creationId xmlns:a16="http://schemas.microsoft.com/office/drawing/2014/main" id="{00000000-0008-0000-0000-00000E000000}"/>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81940" y="573786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31</xdr:row>
      <xdr:rowOff>0</xdr:rowOff>
    </xdr:from>
    <xdr:ext cx="38100" cy="38100"/>
    <xdr:pic>
      <xdr:nvPicPr>
        <xdr:cNvPr id="30" name="CheckBox33">
          <a:extLst>
            <a:ext uri="{FF2B5EF4-FFF2-40B4-BE49-F238E27FC236}">
              <a16:creationId xmlns:a16="http://schemas.microsoft.com/office/drawing/2014/main" id="{00000000-0008-0000-0000-00000F000000}"/>
            </a:ext>
          </a:extLst>
        </xdr:cNvPr>
        <xdr:cNvPicPr preferRelativeResize="0">
          <a:picLocks noChangeArrowheads="1" noChangeShapeType="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81940" y="598932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31</xdr:row>
      <xdr:rowOff>0</xdr:rowOff>
    </xdr:from>
    <xdr:ext cx="38100" cy="38100"/>
    <xdr:pic>
      <xdr:nvPicPr>
        <xdr:cNvPr id="29" name="CheckBox34">
          <a:extLst>
            <a:ext uri="{FF2B5EF4-FFF2-40B4-BE49-F238E27FC236}">
              <a16:creationId xmlns:a16="http://schemas.microsoft.com/office/drawing/2014/main" id="{00000000-0008-0000-0000-000010000000}"/>
            </a:ext>
          </a:extLst>
        </xdr:cNvPr>
        <xdr:cNvPicPr preferRelativeResize="0">
          <a:picLocks noChangeArrowheads="1" noChangeShapeType="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1940" y="624078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31</xdr:row>
      <xdr:rowOff>0</xdr:rowOff>
    </xdr:from>
    <xdr:ext cx="38100" cy="38100"/>
    <xdr:pic>
      <xdr:nvPicPr>
        <xdr:cNvPr id="28" name="CheckBox35">
          <a:extLst>
            <a:ext uri="{FF2B5EF4-FFF2-40B4-BE49-F238E27FC236}">
              <a16:creationId xmlns:a16="http://schemas.microsoft.com/office/drawing/2014/main" id="{00000000-0008-0000-0000-000011000000}"/>
            </a:ext>
          </a:extLst>
        </xdr:cNvPr>
        <xdr:cNvPicPr preferRelativeResize="0">
          <a:picLocks noChangeArrowheads="1" noChangeShapeType="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81940" y="649224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31</xdr:row>
      <xdr:rowOff>19050</xdr:rowOff>
    </xdr:from>
    <xdr:ext cx="38100" cy="38100"/>
    <xdr:pic>
      <xdr:nvPicPr>
        <xdr:cNvPr id="27" name="CheckBox36">
          <a:extLst>
            <a:ext uri="{FF2B5EF4-FFF2-40B4-BE49-F238E27FC236}">
              <a16:creationId xmlns:a16="http://schemas.microsoft.com/office/drawing/2014/main" id="{00000000-0008-0000-0000-000012000000}"/>
            </a:ext>
          </a:extLst>
        </xdr:cNvPr>
        <xdr:cNvPicPr preferRelativeResize="0">
          <a:picLocks noChangeArrowheads="1" noChangeShapeType="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1940" y="674370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32</xdr:row>
      <xdr:rowOff>0</xdr:rowOff>
    </xdr:from>
    <xdr:ext cx="38100" cy="38100"/>
    <xdr:pic>
      <xdr:nvPicPr>
        <xdr:cNvPr id="26" name="CheckBox37">
          <a:extLst>
            <a:ext uri="{FF2B5EF4-FFF2-40B4-BE49-F238E27FC236}">
              <a16:creationId xmlns:a16="http://schemas.microsoft.com/office/drawing/2014/main" id="{00000000-0008-0000-0000-000013000000}"/>
            </a:ext>
          </a:extLst>
        </xdr:cNvPr>
        <xdr:cNvPicPr preferRelativeResize="0">
          <a:picLocks noChangeArrowheads="1" noChangeShapeType="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81940" y="699516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32</xdr:row>
      <xdr:rowOff>0</xdr:rowOff>
    </xdr:from>
    <xdr:ext cx="38100" cy="38100"/>
    <xdr:pic>
      <xdr:nvPicPr>
        <xdr:cNvPr id="25" name="CheckBox38">
          <a:extLst>
            <a:ext uri="{FF2B5EF4-FFF2-40B4-BE49-F238E27FC236}">
              <a16:creationId xmlns:a16="http://schemas.microsoft.com/office/drawing/2014/main" id="{00000000-0008-0000-0000-000014000000}"/>
            </a:ext>
          </a:extLst>
        </xdr:cNvPr>
        <xdr:cNvPicPr preferRelativeResize="0">
          <a:picLocks noChangeArrowheads="1" noChangeShapeType="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81940" y="724662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33</xdr:row>
      <xdr:rowOff>19050</xdr:rowOff>
    </xdr:from>
    <xdr:ext cx="38100" cy="38100"/>
    <xdr:pic>
      <xdr:nvPicPr>
        <xdr:cNvPr id="24" name="CheckBox39">
          <a:extLst>
            <a:ext uri="{FF2B5EF4-FFF2-40B4-BE49-F238E27FC236}">
              <a16:creationId xmlns:a16="http://schemas.microsoft.com/office/drawing/2014/main" id="{00000000-0008-0000-0000-000015000000}"/>
            </a:ext>
          </a:extLst>
        </xdr:cNvPr>
        <xdr:cNvPicPr preferRelativeResize="0">
          <a:picLocks noChangeArrowheads="1" noChangeShapeType="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81940" y="749808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76200</xdr:colOff>
      <xdr:row>34</xdr:row>
      <xdr:rowOff>19050</xdr:rowOff>
    </xdr:from>
    <xdr:ext cx="38100" cy="38100"/>
    <xdr:pic>
      <xdr:nvPicPr>
        <xdr:cNvPr id="23" name="CheckBox40">
          <a:extLst>
            <a:ext uri="{FF2B5EF4-FFF2-40B4-BE49-F238E27FC236}">
              <a16:creationId xmlns:a16="http://schemas.microsoft.com/office/drawing/2014/main" id="{00000000-0008-0000-0000-000016000000}"/>
            </a:ext>
          </a:extLst>
        </xdr:cNvPr>
        <xdr:cNvPicPr preferRelativeResize="0">
          <a:picLocks noChangeArrowheads="1" noChangeShapeType="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281940" y="7749540"/>
          <a:ext cx="34290" cy="3429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254000</xdr:colOff>
      <xdr:row>32</xdr:row>
      <xdr:rowOff>63500</xdr:rowOff>
    </xdr:from>
    <xdr:ext cx="118110" cy="118110"/>
    <xdr:sp macro="" textlink="">
      <xdr:nvSpPr>
        <xdr:cNvPr id="85" name="CheckBox33" hidden="1">
          <a:extLst>
            <a:ext uri="{63B3BB69-23CF-44E3-9099-C40C66FF867C}">
              <a14:compatExt xmlns:a14="http://schemas.microsoft.com/office/drawing/2010/main" spid="_x0000_s1060"/>
            </a:ext>
            <a:ext uri="{FF2B5EF4-FFF2-40B4-BE49-F238E27FC236}">
              <a16:creationId xmlns:a16="http://schemas.microsoft.com/office/drawing/2014/main" id="{2E8E1F22-2FEE-47ED-9C21-5DB8C33CC671}"/>
            </a:ext>
          </a:extLst>
        </xdr:cNvPr>
        <xdr:cNvSpPr/>
      </xdr:nvSpPr>
      <xdr:spPr>
        <a:xfrm>
          <a:off x="462970" y="12108318"/>
          <a:ext cx="118110" cy="118110"/>
        </a:xfrm>
        <a:prstGeom prst="rect">
          <a:avLst/>
        </a:prstGeom>
      </xdr:spPr>
    </xdr:sp>
    <xdr:clientData/>
  </xdr:oneCellAnchor>
  <xdr:oneCellAnchor>
    <xdr:from>
      <xdr:col>1</xdr:col>
      <xdr:colOff>76200</xdr:colOff>
      <xdr:row>32</xdr:row>
      <xdr:rowOff>19050</xdr:rowOff>
    </xdr:from>
    <xdr:ext cx="38100" cy="38100"/>
    <xdr:pic>
      <xdr:nvPicPr>
        <xdr:cNvPr id="86" name="CheckBox33">
          <a:extLst>
            <a:ext uri="{FF2B5EF4-FFF2-40B4-BE49-F238E27FC236}">
              <a16:creationId xmlns:a16="http://schemas.microsoft.com/office/drawing/2014/main" id="{E28EAADC-BAB7-40AA-AE8C-DDEA8752C326}"/>
            </a:ext>
          </a:extLst>
        </xdr:cNvPr>
        <xdr:cNvPicPr preferRelativeResize="0">
          <a:picLocks noChangeArrowheads="1" noChangeShapeType="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83265" y="12061963"/>
          <a:ext cx="38100" cy="38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oneCellAnchor>
    <xdr:from>
      <xdr:col>1</xdr:col>
      <xdr:colOff>254000</xdr:colOff>
      <xdr:row>18</xdr:row>
      <xdr:rowOff>63500</xdr:rowOff>
    </xdr:from>
    <xdr:ext cx="118110" cy="118110"/>
    <xdr:sp macro="" textlink="">
      <xdr:nvSpPr>
        <xdr:cNvPr id="63" name="CheckBox24" hidden="1">
          <a:extLst>
            <a:ext uri="{63B3BB69-23CF-44E3-9099-C40C66FF867C}">
              <a14:compatExt xmlns:a14="http://schemas.microsoft.com/office/drawing/2010/main" spid="_x0000_s1051"/>
            </a:ext>
            <a:ext uri="{FF2B5EF4-FFF2-40B4-BE49-F238E27FC236}">
              <a16:creationId xmlns:a16="http://schemas.microsoft.com/office/drawing/2014/main" id="{DD95C358-A52C-4DCB-85A2-A49093088E50}"/>
            </a:ext>
          </a:extLst>
        </xdr:cNvPr>
        <xdr:cNvSpPr/>
      </xdr:nvSpPr>
      <xdr:spPr>
        <a:xfrm>
          <a:off x="468817" y="8548258"/>
          <a:ext cx="118110" cy="118110"/>
        </a:xfrm>
        <a:prstGeom prst="rect">
          <a:avLst/>
        </a:prstGeom>
      </xdr:spPr>
    </xdr:sp>
    <xdr:clientData/>
  </xdr:oneCellAnchor>
  <xdr:oneCellAnchor>
    <xdr:from>
      <xdr:col>1</xdr:col>
      <xdr:colOff>76200</xdr:colOff>
      <xdr:row>18</xdr:row>
      <xdr:rowOff>19050</xdr:rowOff>
    </xdr:from>
    <xdr:ext cx="38100" cy="38100"/>
    <xdr:pic>
      <xdr:nvPicPr>
        <xdr:cNvPr id="64" name="CheckBox24">
          <a:extLst>
            <a:ext uri="{FF2B5EF4-FFF2-40B4-BE49-F238E27FC236}">
              <a16:creationId xmlns:a16="http://schemas.microsoft.com/office/drawing/2014/main" id="{42D7BC76-13BB-4B13-97AC-11E4B5C6D7BC}"/>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9112" y="8501903"/>
          <a:ext cx="38100" cy="38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28784</xdr:rowOff>
    </xdr:from>
    <xdr:to>
      <xdr:col>11</xdr:col>
      <xdr:colOff>476250</xdr:colOff>
      <xdr:row>36</xdr:row>
      <xdr:rowOff>3384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0" y="28784"/>
          <a:ext cx="9906000" cy="7086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xceltemplate.net/support/?utm_source=template&amp;utm_medium=tbanner&amp;utm_campaign=copyright" TargetMode="External"/><Relationship Id="rId1" Type="http://schemas.openxmlformats.org/officeDocument/2006/relationships/hyperlink" Target="https://exceltemplate.net/suppor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F52"/>
  <sheetViews>
    <sheetView showGridLines="0" tabSelected="1" zoomScale="85" zoomScaleNormal="85" zoomScalePageLayoutView="80" workbookViewId="0">
      <pane xSplit="9" topLeftCell="J1" activePane="topRight" state="frozen"/>
      <selection activeCell="A3" sqref="A3"/>
      <selection pane="topRight" activeCell="B1" sqref="B1:I1"/>
    </sheetView>
  </sheetViews>
  <sheetFormatPr defaultColWidth="11.47265625" defaultRowHeight="18.899999999999999" x14ac:dyDescent="0.65"/>
  <cols>
    <col min="1" max="1" width="2.83984375" style="7" customWidth="1"/>
    <col min="2" max="2" width="7.47265625" style="37" customWidth="1"/>
    <col min="3" max="3" width="51.89453125" style="46" customWidth="1"/>
    <col min="4" max="4" width="17.7890625" style="97" customWidth="1"/>
    <col min="5" max="5" width="13.3671875" style="53" bestFit="1" customWidth="1"/>
    <col min="6" max="6" width="12.68359375" style="53" customWidth="1"/>
    <col min="7" max="7" width="12.68359375" style="47" hidden="1" customWidth="1"/>
    <col min="8" max="8" width="57.15625" style="89" customWidth="1"/>
    <col min="9" max="9" width="23.20703125" style="47" customWidth="1"/>
    <col min="10" max="88" width="3.68359375" style="10" hidden="1" customWidth="1"/>
    <col min="89" max="94" width="3.15625" style="10" hidden="1" customWidth="1"/>
    <col min="95" max="103" width="3.15625" style="7" hidden="1" customWidth="1"/>
    <col min="104" max="106" width="11.47265625" style="7" customWidth="1"/>
    <col min="107" max="108" width="11.47265625" style="7" hidden="1" customWidth="1"/>
    <col min="109" max="110" width="0" style="7" hidden="1" customWidth="1"/>
    <col min="111" max="16384" width="11.47265625" style="7"/>
  </cols>
  <sheetData>
    <row r="1" spans="1:110" ht="45.6" customHeight="1" thickBot="1" x14ac:dyDescent="0.7">
      <c r="B1" s="118" t="s">
        <v>89</v>
      </c>
      <c r="C1" s="118"/>
      <c r="D1" s="118"/>
      <c r="E1" s="118"/>
      <c r="F1" s="118"/>
      <c r="G1" s="118"/>
      <c r="H1" s="118"/>
      <c r="I1" s="118"/>
    </row>
    <row r="2" spans="1:110" ht="20.05" hidden="1" customHeight="1" thickBot="1" x14ac:dyDescent="0.7">
      <c r="C2" s="38"/>
      <c r="D2" s="91">
        <v>44042</v>
      </c>
      <c r="E2" s="52"/>
      <c r="F2" s="39"/>
      <c r="G2" s="40"/>
      <c r="H2" s="83"/>
      <c r="I2" s="40"/>
      <c r="J2" s="12"/>
      <c r="K2" s="12"/>
      <c r="L2" s="12"/>
      <c r="M2" s="12"/>
      <c r="N2" s="12"/>
      <c r="O2" s="12"/>
      <c r="P2" s="12"/>
      <c r="Q2" s="12"/>
      <c r="R2" s="12"/>
      <c r="S2" s="12"/>
      <c r="T2" s="12"/>
      <c r="U2" s="12"/>
      <c r="V2" s="12"/>
      <c r="W2" s="12"/>
      <c r="X2" s="12"/>
      <c r="Y2" s="8"/>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row>
    <row r="3" spans="1:110" ht="73.5" x14ac:dyDescent="0.65">
      <c r="A3" s="27"/>
      <c r="B3" s="41" t="s">
        <v>86</v>
      </c>
      <c r="C3" s="41" t="s">
        <v>5</v>
      </c>
      <c r="D3" s="41" t="s">
        <v>6</v>
      </c>
      <c r="E3" s="54" t="s">
        <v>7</v>
      </c>
      <c r="F3" s="54" t="s">
        <v>8</v>
      </c>
      <c r="G3" s="41" t="s">
        <v>9</v>
      </c>
      <c r="H3" s="41" t="s">
        <v>46</v>
      </c>
      <c r="I3" s="41" t="s">
        <v>10</v>
      </c>
      <c r="J3" s="30">
        <f>IF(WEEKDAY($D$2,2)=7,$D$2-6,IF(WEEKDAY($D$2,2)=6,$D$2-5,IF(WEEKDAY($D$2,2)=5,$D$2-4,IF(WEEKDAY($D$2,2)=4,$D$2-3,IF(WEEKDAY($D$2,2)=3,$D$2-2,IF(WEEKDAY($D$2,2)=2,$D$2-1,$D$2))))))</f>
        <v>44039</v>
      </c>
      <c r="K3" s="13">
        <f>IF(WEEKDAY(J3)=6,J3+3,J3+1)</f>
        <v>44040</v>
      </c>
      <c r="L3" s="13">
        <f t="shared" ref="L3:BW3" si="0">IF(WEEKDAY(K3)=6,K3+3,K3+1)</f>
        <v>44041</v>
      </c>
      <c r="M3" s="13">
        <f t="shared" si="0"/>
        <v>44042</v>
      </c>
      <c r="N3" s="13">
        <f t="shared" si="0"/>
        <v>44043</v>
      </c>
      <c r="O3" s="14">
        <f t="shared" si="0"/>
        <v>44046</v>
      </c>
      <c r="P3" s="14">
        <f t="shared" si="0"/>
        <v>44047</v>
      </c>
      <c r="Q3" s="14">
        <f t="shared" si="0"/>
        <v>44048</v>
      </c>
      <c r="R3" s="14">
        <f t="shared" si="0"/>
        <v>44049</v>
      </c>
      <c r="S3" s="14">
        <f t="shared" si="0"/>
        <v>44050</v>
      </c>
      <c r="T3" s="13">
        <f t="shared" si="0"/>
        <v>44053</v>
      </c>
      <c r="U3" s="13">
        <f t="shared" si="0"/>
        <v>44054</v>
      </c>
      <c r="V3" s="13">
        <f t="shared" si="0"/>
        <v>44055</v>
      </c>
      <c r="W3" s="13">
        <f t="shared" si="0"/>
        <v>44056</v>
      </c>
      <c r="X3" s="13">
        <f t="shared" si="0"/>
        <v>44057</v>
      </c>
      <c r="Y3" s="14">
        <f t="shared" si="0"/>
        <v>44060</v>
      </c>
      <c r="Z3" s="14">
        <f t="shared" si="0"/>
        <v>44061</v>
      </c>
      <c r="AA3" s="14">
        <f t="shared" si="0"/>
        <v>44062</v>
      </c>
      <c r="AB3" s="14">
        <f t="shared" si="0"/>
        <v>44063</v>
      </c>
      <c r="AC3" s="14">
        <f t="shared" si="0"/>
        <v>44064</v>
      </c>
      <c r="AD3" s="13">
        <f t="shared" si="0"/>
        <v>44067</v>
      </c>
      <c r="AE3" s="13">
        <f t="shared" si="0"/>
        <v>44068</v>
      </c>
      <c r="AF3" s="13">
        <f t="shared" si="0"/>
        <v>44069</v>
      </c>
      <c r="AG3" s="13">
        <f t="shared" si="0"/>
        <v>44070</v>
      </c>
      <c r="AH3" s="13">
        <f t="shared" si="0"/>
        <v>44071</v>
      </c>
      <c r="AI3" s="14">
        <f t="shared" si="0"/>
        <v>44074</v>
      </c>
      <c r="AJ3" s="14">
        <f t="shared" si="0"/>
        <v>44075</v>
      </c>
      <c r="AK3" s="14">
        <f t="shared" si="0"/>
        <v>44076</v>
      </c>
      <c r="AL3" s="14">
        <f t="shared" si="0"/>
        <v>44077</v>
      </c>
      <c r="AM3" s="14">
        <f t="shared" si="0"/>
        <v>44078</v>
      </c>
      <c r="AN3" s="13">
        <f t="shared" si="0"/>
        <v>44081</v>
      </c>
      <c r="AO3" s="13">
        <f t="shared" si="0"/>
        <v>44082</v>
      </c>
      <c r="AP3" s="13">
        <f t="shared" si="0"/>
        <v>44083</v>
      </c>
      <c r="AQ3" s="13">
        <f t="shared" si="0"/>
        <v>44084</v>
      </c>
      <c r="AR3" s="13">
        <f t="shared" si="0"/>
        <v>44085</v>
      </c>
      <c r="AS3" s="14">
        <f t="shared" si="0"/>
        <v>44088</v>
      </c>
      <c r="AT3" s="14">
        <f t="shared" si="0"/>
        <v>44089</v>
      </c>
      <c r="AU3" s="14">
        <f t="shared" si="0"/>
        <v>44090</v>
      </c>
      <c r="AV3" s="14">
        <f t="shared" si="0"/>
        <v>44091</v>
      </c>
      <c r="AW3" s="14">
        <f t="shared" si="0"/>
        <v>44092</v>
      </c>
      <c r="AX3" s="13">
        <f t="shared" si="0"/>
        <v>44095</v>
      </c>
      <c r="AY3" s="13">
        <f t="shared" si="0"/>
        <v>44096</v>
      </c>
      <c r="AZ3" s="13">
        <f t="shared" si="0"/>
        <v>44097</v>
      </c>
      <c r="BA3" s="13">
        <f t="shared" si="0"/>
        <v>44098</v>
      </c>
      <c r="BB3" s="13">
        <f t="shared" si="0"/>
        <v>44099</v>
      </c>
      <c r="BC3" s="14">
        <f t="shared" si="0"/>
        <v>44102</v>
      </c>
      <c r="BD3" s="14">
        <f t="shared" si="0"/>
        <v>44103</v>
      </c>
      <c r="BE3" s="14">
        <f t="shared" si="0"/>
        <v>44104</v>
      </c>
      <c r="BF3" s="14">
        <f t="shared" si="0"/>
        <v>44105</v>
      </c>
      <c r="BG3" s="14">
        <f t="shared" si="0"/>
        <v>44106</v>
      </c>
      <c r="BH3" s="13">
        <f t="shared" si="0"/>
        <v>44109</v>
      </c>
      <c r="BI3" s="13">
        <f t="shared" si="0"/>
        <v>44110</v>
      </c>
      <c r="BJ3" s="13">
        <f t="shared" si="0"/>
        <v>44111</v>
      </c>
      <c r="BK3" s="13">
        <f t="shared" si="0"/>
        <v>44112</v>
      </c>
      <c r="BL3" s="13">
        <f t="shared" si="0"/>
        <v>44113</v>
      </c>
      <c r="BM3" s="14">
        <f t="shared" si="0"/>
        <v>44116</v>
      </c>
      <c r="BN3" s="14">
        <f t="shared" si="0"/>
        <v>44117</v>
      </c>
      <c r="BO3" s="14">
        <f t="shared" si="0"/>
        <v>44118</v>
      </c>
      <c r="BP3" s="14">
        <f t="shared" si="0"/>
        <v>44119</v>
      </c>
      <c r="BQ3" s="14">
        <f t="shared" si="0"/>
        <v>44120</v>
      </c>
      <c r="BR3" s="13">
        <f t="shared" si="0"/>
        <v>44123</v>
      </c>
      <c r="BS3" s="13">
        <f t="shared" si="0"/>
        <v>44124</v>
      </c>
      <c r="BT3" s="13">
        <f t="shared" si="0"/>
        <v>44125</v>
      </c>
      <c r="BU3" s="13">
        <f t="shared" si="0"/>
        <v>44126</v>
      </c>
      <c r="BV3" s="13">
        <f t="shared" si="0"/>
        <v>44127</v>
      </c>
      <c r="BW3" s="14">
        <f t="shared" si="0"/>
        <v>44130</v>
      </c>
      <c r="BX3" s="14">
        <f t="shared" ref="BX3:CK3" si="1">IF(WEEKDAY(BW3)=6,BW3+3,BW3+1)</f>
        <v>44131</v>
      </c>
      <c r="BY3" s="14">
        <f t="shared" si="1"/>
        <v>44132</v>
      </c>
      <c r="BZ3" s="14">
        <f t="shared" si="1"/>
        <v>44133</v>
      </c>
      <c r="CA3" s="14">
        <f t="shared" si="1"/>
        <v>44134</v>
      </c>
      <c r="CB3" s="13">
        <f t="shared" si="1"/>
        <v>44137</v>
      </c>
      <c r="CC3" s="13">
        <f t="shared" si="1"/>
        <v>44138</v>
      </c>
      <c r="CD3" s="13">
        <f t="shared" si="1"/>
        <v>44139</v>
      </c>
      <c r="CE3" s="13">
        <f t="shared" si="1"/>
        <v>44140</v>
      </c>
      <c r="CF3" s="13">
        <f t="shared" si="1"/>
        <v>44141</v>
      </c>
      <c r="CG3" s="14">
        <f t="shared" si="1"/>
        <v>44144</v>
      </c>
      <c r="CH3" s="14">
        <f t="shared" si="1"/>
        <v>44145</v>
      </c>
      <c r="CI3" s="14">
        <f t="shared" si="1"/>
        <v>44146</v>
      </c>
      <c r="CJ3" s="14">
        <f t="shared" si="1"/>
        <v>44147</v>
      </c>
      <c r="CK3" s="15">
        <f t="shared" si="1"/>
        <v>44148</v>
      </c>
      <c r="CL3" s="14">
        <f t="shared" ref="CL3" si="2">IF(WEEKDAY(CK3)=6,CK3+3,CK3+1)</f>
        <v>44151</v>
      </c>
      <c r="CM3" s="14">
        <f t="shared" ref="CM3" si="3">IF(WEEKDAY(CL3)=6,CL3+3,CL3+1)</f>
        <v>44152</v>
      </c>
      <c r="CN3" s="15">
        <f t="shared" ref="CN3" si="4">IF(WEEKDAY(CM3)=6,CM3+3,CM3+1)</f>
        <v>44153</v>
      </c>
      <c r="CO3" s="14">
        <f t="shared" ref="CO3" si="5">IF(WEEKDAY(CN3)=6,CN3+3,CN3+1)</f>
        <v>44154</v>
      </c>
      <c r="CP3" s="14">
        <f t="shared" ref="CP3" si="6">IF(WEEKDAY(CO3)=6,CO3+3,CO3+1)</f>
        <v>44155</v>
      </c>
      <c r="CQ3" s="15">
        <f t="shared" ref="CQ3" si="7">IF(WEEKDAY(CP3)=6,CP3+3,CP3+1)</f>
        <v>44158</v>
      </c>
      <c r="CR3" s="14">
        <f t="shared" ref="CR3" si="8">IF(WEEKDAY(CQ3)=6,CQ3+3,CQ3+1)</f>
        <v>44159</v>
      </c>
      <c r="CS3" s="14">
        <f t="shared" ref="CS3" si="9">IF(WEEKDAY(CR3)=6,CR3+3,CR3+1)</f>
        <v>44160</v>
      </c>
      <c r="CT3" s="15">
        <f t="shared" ref="CT3" si="10">IF(WEEKDAY(CS3)=6,CS3+3,CS3+1)</f>
        <v>44161</v>
      </c>
      <c r="CU3" s="14">
        <f t="shared" ref="CU3" si="11">IF(WEEKDAY(CT3)=6,CT3+3,CT3+1)</f>
        <v>44162</v>
      </c>
      <c r="CV3" s="14">
        <f t="shared" ref="CV3" si="12">IF(WEEKDAY(CU3)=6,CU3+3,CU3+1)</f>
        <v>44165</v>
      </c>
      <c r="CW3" s="15">
        <f t="shared" ref="CW3" si="13">IF(WEEKDAY(CV3)=6,CV3+3,CV3+1)</f>
        <v>44166</v>
      </c>
      <c r="CX3" s="14">
        <f t="shared" ref="CX3" si="14">IF(WEEKDAY(CW3)=6,CW3+3,CW3+1)</f>
        <v>44167</v>
      </c>
      <c r="CY3" s="14">
        <f t="shared" ref="CY3" si="15">IF(WEEKDAY(CX3)=6,CX3+3,CX3+1)</f>
        <v>44168</v>
      </c>
      <c r="DE3" s="7" t="s">
        <v>0</v>
      </c>
      <c r="DF3" s="7" t="s">
        <v>1</v>
      </c>
    </row>
    <row r="4" spans="1:110" ht="30" x14ac:dyDescent="0.65">
      <c r="A4" s="28"/>
      <c r="B4" s="67">
        <v>1</v>
      </c>
      <c r="C4" s="68" t="s">
        <v>11</v>
      </c>
      <c r="D4" s="92"/>
      <c r="E4" s="69"/>
      <c r="F4" s="69"/>
      <c r="G4" s="70" t="str">
        <f>IFERROR(IF(OR(E4="",F4=""),"",NETWORKDAYS(E4,F4)),"Incorrect Start / End dates")</f>
        <v/>
      </c>
      <c r="H4" s="84"/>
      <c r="I4" s="71"/>
      <c r="J4" s="35">
        <f>IF(AND(($E4&lt;=J$3),($F4&gt;=J$3)),IF(J$3&lt;=Calc!$D9,Calc!$B9,Calc!$B9+50),0)</f>
        <v>0</v>
      </c>
      <c r="K4" s="36">
        <f>IF(AND(($E4&lt;=K$3),($F4&gt;=K$3)),IF(K$3&lt;=Calc!$D9,Calc!$B9,Calc!$B9+50),0)</f>
        <v>0</v>
      </c>
      <c r="L4" s="36">
        <f>IF(AND(($E4&lt;=L$3),($F4&gt;=L$3)),IF(L$3&lt;=Calc!$D9,Calc!$B9,Calc!$B9+50),0)</f>
        <v>0</v>
      </c>
      <c r="M4" s="36">
        <f>IF(AND(($E4&lt;=M$3),($F4&gt;=M$3)),IF(M$3&lt;=Calc!$D9,Calc!$B9,Calc!$B9+50),0)</f>
        <v>0</v>
      </c>
      <c r="N4" s="36">
        <f>IF(AND(($E4&lt;=N$3),($F4&gt;=N$3)),IF(N$3&lt;=Calc!$D9,Calc!$B9,Calc!$B9+50),0)</f>
        <v>0</v>
      </c>
      <c r="O4" s="36">
        <f>IF(AND(($E4&lt;=O$3),($F4&gt;=O$3)),IF(O$3&lt;=Calc!$D9,Calc!$B9,Calc!$B9+50),0)</f>
        <v>0</v>
      </c>
      <c r="P4" s="36">
        <f>IF(AND(($E4&lt;=P$3),($F4&gt;=P$3)),IF(P$3&lt;=Calc!$D9,Calc!$B9,Calc!$B9+50),0)</f>
        <v>0</v>
      </c>
      <c r="Q4" s="36">
        <f>IF(AND(($E4&lt;=Q$3),($F4&gt;=Q$3)),IF(Q$3&lt;=Calc!$D9,Calc!$B9,Calc!$B9+50),0)</f>
        <v>0</v>
      </c>
      <c r="R4" s="36">
        <f>IF(AND(($E4&lt;=R$3),($F4&gt;=R$3)),IF(R$3&lt;=Calc!$D9,Calc!$B9,Calc!$B9+50),0)</f>
        <v>0</v>
      </c>
      <c r="S4" s="36">
        <f>IF(AND(($E4&lt;=S$3),($F4&gt;=S$3)),IF(S$3&lt;=Calc!$D9,Calc!$B9,Calc!$B9+50),0)</f>
        <v>0</v>
      </c>
      <c r="T4" s="36">
        <f>IF(AND(($E4&lt;=T$3),($F4&gt;=T$3)),IF(T$3&lt;=Calc!$D9,Calc!$B9,Calc!$B9+50),0)</f>
        <v>0</v>
      </c>
      <c r="U4" s="36">
        <f>IF(AND(($E4&lt;=U$3),($F4&gt;=U$3)),IF(U$3&lt;=Calc!$D9,Calc!$B9,Calc!$B9+50),0)</f>
        <v>0</v>
      </c>
      <c r="V4" s="36">
        <f>IF(AND(($E4&lt;=V$3),($F4&gt;=V$3)),IF(V$3&lt;=Calc!$D9,Calc!$B9,Calc!$B9+50),0)</f>
        <v>0</v>
      </c>
      <c r="W4" s="36">
        <f>IF(AND(($E4&lt;=W$3),($F4&gt;=W$3)),IF(W$3&lt;=Calc!$D9,Calc!$B9,Calc!$B9+50),0)</f>
        <v>0</v>
      </c>
      <c r="X4" s="36">
        <f>IF(AND(($E4&lt;=X$3),($F4&gt;=X$3)),IF(X$3&lt;=Calc!$D9,Calc!$B9,Calc!$B9+50),0)</f>
        <v>0</v>
      </c>
      <c r="Y4" s="36">
        <f>IF(AND(($E4&lt;=Y$3),($F4&gt;=Y$3)),IF(Y$3&lt;=Calc!$D9,Calc!$B9,Calc!$B9+50),0)</f>
        <v>0</v>
      </c>
      <c r="Z4" s="36">
        <f>IF(AND(($E4&lt;=Z$3),($F4&gt;=Z$3)),IF(Z$3&lt;=Calc!$D9,Calc!$B9,Calc!$B9+50),0)</f>
        <v>0</v>
      </c>
      <c r="AA4" s="36">
        <f>IF(AND(($E4&lt;=AA$3),($F4&gt;=AA$3)),IF(AA$3&lt;=Calc!$D9,Calc!$B9,Calc!$B9+50),0)</f>
        <v>0</v>
      </c>
      <c r="AB4" s="36">
        <f>IF(AND(($E4&lt;=AB$3),($F4&gt;=AB$3)),IF(AB$3&lt;=Calc!$D9,Calc!$B9,Calc!$B9+50),0)</f>
        <v>0</v>
      </c>
      <c r="AC4" s="36">
        <f>IF(AND(($E4&lt;=AC$3),($F4&gt;=AC$3)),IF(AC$3&lt;=Calc!$D9,Calc!$B9,Calc!$B9+50),0)</f>
        <v>0</v>
      </c>
      <c r="AD4" s="36">
        <f>IF(AND(($E4&lt;=AD$3),($F4&gt;=AD$3)),IF(AD$3&lt;=Calc!$D9,Calc!$B9,Calc!$B9+50),0)</f>
        <v>0</v>
      </c>
      <c r="AE4" s="36">
        <f>IF(AND(($E4&lt;=AE$3),($F4&gt;=AE$3)),IF(AE$3&lt;=Calc!$D9,Calc!$B9,Calc!$B9+50),0)</f>
        <v>0</v>
      </c>
      <c r="AF4" s="36">
        <f>IF(AND(($E4&lt;=AF$3),($F4&gt;=AF$3)),IF(AF$3&lt;=Calc!$D9,Calc!$B9,Calc!$B9+50),0)</f>
        <v>0</v>
      </c>
      <c r="AG4" s="16">
        <f>IF(AND(($E4&lt;=AG$3),($F4&gt;=AG$3)),IF(AG$3&lt;=Calc!$D9,Calc!$B9,Calc!$B9+50),0)</f>
        <v>0</v>
      </c>
      <c r="AH4" s="16">
        <f>IF(AND(($E4&lt;=AH$3),($F4&gt;=AH$3)),IF(AH$3&lt;=Calc!$D9,Calc!$B9,Calc!$B9+50),0)</f>
        <v>0</v>
      </c>
      <c r="AI4" s="16">
        <f>IF(AND(($E4&lt;=AI$3),($F4&gt;=AI$3)),IF(AI$3&lt;=Calc!$D9,Calc!$B9,Calc!$B9+50),0)</f>
        <v>0</v>
      </c>
      <c r="AJ4" s="16">
        <f>IF(AND(($E4&lt;=AJ$3),($F4&gt;=AJ$3)),IF(AJ$3&lt;=Calc!$D9,Calc!$B9,Calc!$B9+50),0)</f>
        <v>0</v>
      </c>
      <c r="AK4" s="16">
        <f>IF(AND(($E4&lt;=AK$3),($F4&gt;=AK$3)),IF(AK$3&lt;=Calc!$D9,Calc!$B9,Calc!$B9+50),0)</f>
        <v>0</v>
      </c>
      <c r="AL4" s="16">
        <f>IF(AND(($E4&lt;=AL$3),($F4&gt;=AL$3)),IF(AL$3&lt;=Calc!$D9,Calc!$B9,Calc!$B9+50),0)</f>
        <v>0</v>
      </c>
      <c r="AM4" s="16">
        <f>IF(AND(($E4&lt;=AM$3),($F4&gt;=AM$3)),IF(AM$3&lt;=Calc!$D9,Calc!$B9,Calc!$B9+50),0)</f>
        <v>0</v>
      </c>
      <c r="AN4" s="16">
        <f>IF(AND(($E4&lt;=AN$3),($F4&gt;=AN$3)),IF(AN$3&lt;=Calc!$D9,Calc!$B9,Calc!$B9+50),0)</f>
        <v>0</v>
      </c>
      <c r="AO4" s="16">
        <f>IF(AND(($E4&lt;=AO$3),($F4&gt;=AO$3)),IF(AO$3&lt;=Calc!$D9,Calc!$B9,Calc!$B9+50),0)</f>
        <v>0</v>
      </c>
      <c r="AP4" s="16">
        <f>IF(AND(($E4&lt;=AP$3),($F4&gt;=AP$3)),IF(AP$3&lt;=Calc!$D9,Calc!$B9,Calc!$B9+50),0)</f>
        <v>0</v>
      </c>
      <c r="AQ4" s="16">
        <f>IF(AND(($E4&lt;=AQ$3),($F4&gt;=AQ$3)),IF(AQ$3&lt;=Calc!$D9,Calc!$B9,Calc!$B9+50),0)</f>
        <v>0</v>
      </c>
      <c r="AR4" s="16">
        <f>IF(AND(($E4&lt;=AR$3),($F4&gt;=AR$3)),IF(AR$3&lt;=Calc!$D9,Calc!$B9,Calc!$B9+50),0)</f>
        <v>0</v>
      </c>
      <c r="AS4" s="16">
        <f>IF(AND(($E4&lt;=AS$3),($F4&gt;=AS$3)),IF(AS$3&lt;=Calc!$D9,Calc!$B9,Calc!$B9+50),0)</f>
        <v>0</v>
      </c>
      <c r="AT4" s="16">
        <f>IF(AND(($E4&lt;=AT$3),($F4&gt;=AT$3)),IF(AT$3&lt;=Calc!$D9,Calc!$B9,Calc!$B9+50),0)</f>
        <v>0</v>
      </c>
      <c r="AU4" s="16">
        <f>IF(AND(($E4&lt;=AU$3),($F4&gt;=AU$3)),IF(AU$3&lt;=Calc!$D9,Calc!$B9,Calc!$B9+50),0)</f>
        <v>0</v>
      </c>
      <c r="AV4" s="16">
        <f>IF(AND(($E4&lt;=AV$3),($F4&gt;=AV$3)),IF(AV$3&lt;=Calc!$D9,Calc!$B9,Calc!$B9+50),0)</f>
        <v>0</v>
      </c>
      <c r="AW4" s="16">
        <f>IF(AND(($E4&lt;=AW$3),($F4&gt;=AW$3)),IF(AW$3&lt;=Calc!$D9,Calc!$B9,Calc!$B9+50),0)</f>
        <v>0</v>
      </c>
      <c r="AX4" s="16">
        <f>IF(AND(($E4&lt;=AX$3),($F4&gt;=AX$3)),IF(AX$3&lt;=Calc!$D9,Calc!$B9,Calc!$B9+50),0)</f>
        <v>0</v>
      </c>
      <c r="AY4" s="16">
        <f>IF(AND(($E4&lt;=AY$3),($F4&gt;=AY$3)),IF(AY$3&lt;=Calc!$D9,Calc!$B9,Calc!$B9+50),0)</f>
        <v>0</v>
      </c>
      <c r="AZ4" s="16">
        <f>IF(AND(($E4&lt;=AZ$3),($F4&gt;=AZ$3)),IF(AZ$3&lt;=Calc!$D9,Calc!$B9,Calc!$B9+50),0)</f>
        <v>0</v>
      </c>
      <c r="BA4" s="16">
        <f>IF(AND(($E4&lt;=BA$3),($F4&gt;=BA$3)),IF(BA$3&lt;=Calc!$D9,Calc!$B9,Calc!$B9+50),0)</f>
        <v>0</v>
      </c>
      <c r="BB4" s="16">
        <f>IF(AND(($E4&lt;=BB$3),($F4&gt;=BB$3)),IF(BB$3&lt;=Calc!$D9,Calc!$B9,Calc!$B9+50),0)</f>
        <v>0</v>
      </c>
      <c r="BC4" s="16">
        <f>IF(AND(($E4&lt;=BC$3),($F4&gt;=BC$3)),IF(BC$3&lt;=Calc!$D9,Calc!$B9,Calc!$B9+50),0)</f>
        <v>0</v>
      </c>
      <c r="BD4" s="16">
        <f>IF(AND(($E4&lt;=BD$3),($F4&gt;=BD$3)),IF(BD$3&lt;=Calc!$D9,Calc!$B9,Calc!$B9+50),0)</f>
        <v>0</v>
      </c>
      <c r="BE4" s="16">
        <f>IF(AND(($E4&lt;=BE$3),($F4&gt;=BE$3)),IF(BE$3&lt;=Calc!$D9,Calc!$B9,Calc!$B9+50),0)</f>
        <v>0</v>
      </c>
      <c r="BF4" s="16">
        <f>IF(AND(($E4&lt;=BF$3),($F4&gt;=BF$3)),IF(BF$3&lt;=Calc!$D9,Calc!$B9,Calc!$B9+50),0)</f>
        <v>0</v>
      </c>
      <c r="BG4" s="16">
        <f>IF(AND(($E4&lt;=BG$3),($F4&gt;=BG$3)),IF(BG$3&lt;=Calc!$D9,Calc!$B9,Calc!$B9+50),0)</f>
        <v>0</v>
      </c>
      <c r="BH4" s="16">
        <f>IF(AND(($E4&lt;=BH$3),($F4&gt;=BH$3)),IF(BH$3&lt;=Calc!$D9,Calc!$B9,Calc!$B9+50),0)</f>
        <v>0</v>
      </c>
      <c r="BI4" s="16">
        <f>IF(AND(($E4&lt;=BI$3),($F4&gt;=BI$3)),IF(BI$3&lt;=Calc!$D9,Calc!$B9,Calc!$B9+50),0)</f>
        <v>0</v>
      </c>
      <c r="BJ4" s="16">
        <f>IF(AND(($E4&lt;=BJ$3),($F4&gt;=BJ$3)),IF(BJ$3&lt;=Calc!$D9,Calc!$B9,Calc!$B9+50),0)</f>
        <v>0</v>
      </c>
      <c r="BK4" s="16">
        <f>IF(AND(($E4&lt;=BK$3),($F4&gt;=BK$3)),IF(BK$3&lt;=Calc!$D9,Calc!$B9,Calc!$B9+50),0)</f>
        <v>0</v>
      </c>
      <c r="BL4" s="16">
        <f>IF(AND(($E4&lt;=BL$3),($F4&gt;=BL$3)),IF(BL$3&lt;=Calc!$D9,Calc!$B9,Calc!$B9+50),0)</f>
        <v>0</v>
      </c>
      <c r="BM4" s="16">
        <f>IF(AND(($E4&lt;=BM$3),($F4&gt;=BM$3)),IF(BM$3&lt;=Calc!$D9,Calc!$B9,Calc!$B9+50),0)</f>
        <v>0</v>
      </c>
      <c r="BN4" s="16">
        <f>IF(AND(($E4&lt;=BN$3),($F4&gt;=BN$3)),IF(BN$3&lt;=Calc!$D9,Calc!$B9,Calc!$B9+50),0)</f>
        <v>0</v>
      </c>
      <c r="BO4" s="16">
        <f>IF(AND(($E4&lt;=BO$3),($F4&gt;=BO$3)),IF(BO$3&lt;=Calc!$D9,Calc!$B9,Calc!$B9+50),0)</f>
        <v>0</v>
      </c>
      <c r="BP4" s="16">
        <f>IF(AND(($E4&lt;=BP$3),($F4&gt;=BP$3)),IF(BP$3&lt;=Calc!$D9,Calc!$B9,Calc!$B9+50),0)</f>
        <v>0</v>
      </c>
      <c r="BQ4" s="16">
        <f>IF(AND(($E4&lt;=BQ$3),($F4&gt;=BQ$3)),IF(BQ$3&lt;=Calc!$D9,Calc!$B9,Calc!$B9+50),0)</f>
        <v>0</v>
      </c>
      <c r="BR4" s="16">
        <f>IF(AND(($E4&lt;=BR$3),($F4&gt;=BR$3)),IF(BR$3&lt;=Calc!$D9,Calc!$B9,Calc!$B9+50),0)</f>
        <v>0</v>
      </c>
      <c r="BS4" s="16">
        <f>IF(AND(($E4&lt;=BS$3),($F4&gt;=BS$3)),IF(BS$3&lt;=Calc!$D9,Calc!$B9,Calc!$B9+50),0)</f>
        <v>0</v>
      </c>
      <c r="BT4" s="16">
        <f>IF(AND(($E4&lt;=BT$3),($F4&gt;=BT$3)),IF(BT$3&lt;=Calc!$D9,Calc!$B9,Calc!$B9+50),0)</f>
        <v>0</v>
      </c>
      <c r="BU4" s="16">
        <f>IF(AND(($E4&lt;=BU$3),($F4&gt;=BU$3)),IF(BU$3&lt;=Calc!$D9,Calc!$B9,Calc!$B9+50),0)</f>
        <v>0</v>
      </c>
      <c r="BV4" s="16">
        <f>IF(AND(($E4&lt;=BV$3),($F4&gt;=BV$3)),IF(BV$3&lt;=Calc!$D9,Calc!$B9,Calc!$B9+50),0)</f>
        <v>0</v>
      </c>
      <c r="BW4" s="16">
        <f>IF(AND(($E4&lt;=BW$3),($F4&gt;=BW$3)),IF(BW$3&lt;=Calc!$D9,Calc!$B9,Calc!$B9+50),0)</f>
        <v>0</v>
      </c>
      <c r="BX4" s="16">
        <f>IF(AND(($E4&lt;=BX$3),($F4&gt;=BX$3)),IF(BX$3&lt;=Calc!$D9,Calc!$B9,Calc!$B9+50),0)</f>
        <v>0</v>
      </c>
      <c r="BY4" s="16">
        <f>IF(AND(($E4&lt;=BY$3),($F4&gt;=BY$3)),IF(BY$3&lt;=Calc!$D9,Calc!$B9,Calc!$B9+50),0)</f>
        <v>0</v>
      </c>
      <c r="BZ4" s="16">
        <f>IF(AND(($E4&lt;=BZ$3),($F4&gt;=BZ$3)),IF(BZ$3&lt;=Calc!$D9,Calc!$B9,Calc!$B9+50),0)</f>
        <v>0</v>
      </c>
      <c r="CA4" s="16">
        <f>IF(AND(($E4&lt;=CA$3),($F4&gt;=CA$3)),IF(CA$3&lt;=Calc!$D9,Calc!$B9,Calc!$B9+50),0)</f>
        <v>0</v>
      </c>
      <c r="CB4" s="16">
        <f>IF(AND(($E4&lt;=CB$3),($F4&gt;=CB$3)),IF(CB$3&lt;=Calc!$D9,Calc!$B9,Calc!$B9+50),0)</f>
        <v>0</v>
      </c>
      <c r="CC4" s="16">
        <f>IF(AND(($E4&lt;=CC$3),($F4&gt;=CC$3)),IF(CC$3&lt;=Calc!$D9,Calc!$B9,Calc!$B9+50),0)</f>
        <v>0</v>
      </c>
      <c r="CD4" s="16">
        <f>IF(AND(($E4&lt;=CD$3),($F4&gt;=CD$3)),IF(CD$3&lt;=Calc!$D9,Calc!$B9,Calc!$B9+50),0)</f>
        <v>0</v>
      </c>
      <c r="CE4" s="16">
        <f>IF(AND(($E4&lt;=CE$3),($F4&gt;=CE$3)),IF(CE$3&lt;=Calc!$D9,Calc!$B9,Calc!$B9+50),0)</f>
        <v>0</v>
      </c>
      <c r="CF4" s="16">
        <f>IF(AND(($E4&lt;=CF$3),($F4&gt;=CF$3)),IF(CF$3&lt;=Calc!$D9,Calc!$B9,Calc!$B9+50),0)</f>
        <v>0</v>
      </c>
      <c r="CG4" s="16">
        <f>IF(AND(($E4&lt;=CG$3),($F4&gt;=CG$3)),IF(CG$3&lt;=Calc!$D9,Calc!$B9,Calc!$B9+50),0)</f>
        <v>0</v>
      </c>
      <c r="CH4" s="16">
        <f>IF(AND(($E4&lt;=CH$3),($F4&gt;=CH$3)),IF(CH$3&lt;=Calc!$D9,Calc!$B9,Calc!$B9+50),0)</f>
        <v>0</v>
      </c>
      <c r="CI4" s="16">
        <f>IF(AND(($E4&lt;=CI$3),($F4&gt;=CI$3)),IF(CI$3&lt;=Calc!$D9,Calc!$B9,Calc!$B9+50),0)</f>
        <v>0</v>
      </c>
      <c r="CJ4" s="16">
        <f>IF(AND(($E4&lt;=CJ$3),($F4&gt;=CJ$3)),IF(CJ$3&lt;=Calc!$D9,Calc!$B9,Calc!$B9+50),0)</f>
        <v>0</v>
      </c>
      <c r="CK4" s="17">
        <f>IF(AND(($E4&lt;=CK$3),($F4&gt;=CK$3)),IF(CK$3&lt;=Calc!$D9,Calc!$B9,Calc!$B9+50),0)</f>
        <v>0</v>
      </c>
      <c r="DC4" s="7" t="b">
        <v>1</v>
      </c>
      <c r="DD4" s="7">
        <f>IF($DC4,100,0)</f>
        <v>100</v>
      </c>
      <c r="DE4" s="7" t="e">
        <f>ROUNDDOWN(G4*I4,0)</f>
        <v>#VALUE!</v>
      </c>
      <c r="DF4" s="9" t="e">
        <f>G4-DE4</f>
        <v>#VALUE!</v>
      </c>
    </row>
    <row r="5" spans="1:110" ht="45.9" x14ac:dyDescent="0.65">
      <c r="A5" s="29"/>
      <c r="B5" s="22" t="s">
        <v>12</v>
      </c>
      <c r="C5" s="26" t="s">
        <v>47</v>
      </c>
      <c r="D5" s="93" t="s">
        <v>104</v>
      </c>
      <c r="E5" s="55">
        <v>44044</v>
      </c>
      <c r="F5" s="55">
        <v>44068</v>
      </c>
      <c r="G5" s="42">
        <f t="shared" ref="G5:G10" si="16">IFERROR(IF(OR(E5="",F5=""),"",NETWORKDAYS(E5,F5)),"Incorrect Start / End dates")</f>
        <v>17</v>
      </c>
      <c r="H5" s="49" t="s">
        <v>51</v>
      </c>
      <c r="I5" s="44"/>
      <c r="J5" s="31">
        <f>IF(AND(($E5&lt;=J$3),($F5&gt;=J$3)),IF(J$3&lt;=Calc!$D10,Calc!$B10,Calc!$B10+50),0)</f>
        <v>0</v>
      </c>
      <c r="K5" s="18">
        <f>IF(AND(($E5&lt;=K$3),($F5&gt;=K$3)),IF(K$3&lt;=Calc!$D10,Calc!$B10,Calc!$B10+50),0)</f>
        <v>0</v>
      </c>
      <c r="L5" s="18">
        <f>IF(AND(($E5&lt;=L$3),($F5&gt;=L$3)),IF(L$3&lt;=Calc!$D10,Calc!$B10,Calc!$B10+50),0)</f>
        <v>0</v>
      </c>
      <c r="M5" s="18">
        <f>IF(AND(($E5&lt;=M$3),($F5&gt;=M$3)),IF(M$3&lt;=Calc!$D10,Calc!$B10,Calc!$B10+50),0)</f>
        <v>0</v>
      </c>
      <c r="N5" s="18">
        <f>IF(AND(($E5&lt;=N$3),($F5&gt;=N$3)),IF(N$3&lt;=Calc!$D10,Calc!$B10,Calc!$B10+50),0)</f>
        <v>0</v>
      </c>
      <c r="O5" s="18">
        <f>IF(AND(($E5&lt;=O$3),($F5&gt;=O$3)),IF(O$3&lt;=Calc!$D10,Calc!$B10,Calc!$B10+50),0)</f>
        <v>350</v>
      </c>
      <c r="P5" s="18">
        <f>IF(AND(($E5&lt;=P$3),($F5&gt;=P$3)),IF(P$3&lt;=Calc!$D10,Calc!$B10,Calc!$B10+50),0)</f>
        <v>350</v>
      </c>
      <c r="Q5" s="18">
        <f>IF(AND(($E5&lt;=Q$3),($F5&gt;=Q$3)),IF(Q$3&lt;=Calc!$D10,Calc!$B10,Calc!$B10+50),0)</f>
        <v>350</v>
      </c>
      <c r="R5" s="18">
        <f>IF(AND(($E5&lt;=R$3),($F5&gt;=R$3)),IF(R$3&lt;=Calc!$D10,Calc!$B10,Calc!$B10+50),0)</f>
        <v>350</v>
      </c>
      <c r="S5" s="18">
        <f>IF(AND(($E5&lt;=S$3),($F5&gt;=S$3)),IF(S$3&lt;=Calc!$D10,Calc!$B10,Calc!$B10+50),0)</f>
        <v>350</v>
      </c>
      <c r="T5" s="18">
        <f>IF(AND(($E5&lt;=T$3),($F5&gt;=T$3)),IF(T$3&lt;=Calc!$D10,Calc!$B10,Calc!$B10+50),0)</f>
        <v>350</v>
      </c>
      <c r="U5" s="18">
        <f>IF(AND(($E5&lt;=U$3),($F5&gt;=U$3)),IF(U$3&lt;=Calc!$D10,Calc!$B10,Calc!$B10+50),0)</f>
        <v>350</v>
      </c>
      <c r="V5" s="18">
        <f>IF(AND(($E5&lt;=V$3),($F5&gt;=V$3)),IF(V$3&lt;=Calc!$D10,Calc!$B10,Calc!$B10+50),0)</f>
        <v>350</v>
      </c>
      <c r="W5" s="18">
        <f>IF(AND(($E5&lt;=W$3),($F5&gt;=W$3)),IF(W$3&lt;=Calc!$D10,Calc!$B10,Calc!$B10+50),0)</f>
        <v>350</v>
      </c>
      <c r="X5" s="18">
        <f>IF(AND(($E5&lt;=X$3),($F5&gt;=X$3)),IF(X$3&lt;=Calc!$D10,Calc!$B10,Calc!$B10+50),0)</f>
        <v>350</v>
      </c>
      <c r="Y5" s="18">
        <f>IF(AND(($E5&lt;=Y$3),($F5&gt;=Y$3)),IF(Y$3&lt;=Calc!$D10,Calc!$B10,Calc!$B10+50),0)</f>
        <v>350</v>
      </c>
      <c r="Z5" s="18">
        <f>IF(AND(($E5&lt;=Z$3),($F5&gt;=Z$3)),IF(Z$3&lt;=Calc!$D10,Calc!$B10,Calc!$B10+50),0)</f>
        <v>350</v>
      </c>
      <c r="AA5" s="18">
        <f>IF(AND(($E5&lt;=AA$3),($F5&gt;=AA$3)),IF(AA$3&lt;=Calc!$D10,Calc!$B10,Calc!$B10+50),0)</f>
        <v>350</v>
      </c>
      <c r="AB5" s="18">
        <f>IF(AND(($E5&lt;=AB$3),($F5&gt;=AB$3)),IF(AB$3&lt;=Calc!$D10,Calc!$B10,Calc!$B10+50),0)</f>
        <v>350</v>
      </c>
      <c r="AC5" s="18">
        <f>IF(AND(($E5&lt;=AC$3),($F5&gt;=AC$3)),IF(AC$3&lt;=Calc!$D10,Calc!$B10,Calc!$B10+50),0)</f>
        <v>350</v>
      </c>
      <c r="AD5" s="18">
        <f>IF(AND(($E5&lt;=AD$3),($F5&gt;=AD$3)),IF(AD$3&lt;=Calc!$D10,Calc!$B10,Calc!$B10+50),0)</f>
        <v>350</v>
      </c>
      <c r="AE5" s="18">
        <f>IF(AND(($E5&lt;=AE$3),($F5&gt;=AE$3)),IF(AE$3&lt;=Calc!$D10,Calc!$B10,Calc!$B10+50),0)</f>
        <v>350</v>
      </c>
      <c r="AF5" s="18">
        <f>IF(AND(($E5&lt;=AF$3),($F5&gt;=AF$3)),IF(AF$3&lt;=Calc!$D10,Calc!$B10,Calc!$B10+50),0)</f>
        <v>0</v>
      </c>
      <c r="AG5" s="18">
        <f>IF(AND(($E5&lt;=AG$3),($F5&gt;=AG$3)),IF(AG$3&lt;=Calc!$D10,Calc!$B10,Calc!$B10+50),0)</f>
        <v>0</v>
      </c>
      <c r="AH5" s="18">
        <f>IF(AND(($E5&lt;=AH$3),($F5&gt;=AH$3)),IF(AH$3&lt;=Calc!$D10,Calc!$B10,Calc!$B10+50),0)</f>
        <v>0</v>
      </c>
      <c r="AI5" s="18">
        <f>IF(AND(($E5&lt;=AI$3),($F5&gt;=AI$3)),IF(AI$3&lt;=Calc!$D10,Calc!$B10,Calc!$B10+50),0)</f>
        <v>0</v>
      </c>
      <c r="AJ5" s="18">
        <f>IF(AND(($E5&lt;=AJ$3),($F5&gt;=AJ$3)),IF(AJ$3&lt;=Calc!$D10,Calc!$B10,Calc!$B10+50),0)</f>
        <v>0</v>
      </c>
      <c r="AK5" s="18">
        <f>IF(AND(($E5&lt;=AK$3),($F5&gt;=AK$3)),IF(AK$3&lt;=Calc!$D10,Calc!$B10,Calc!$B10+50),0)</f>
        <v>0</v>
      </c>
      <c r="AL5" s="18">
        <f>IF(AND(($E5&lt;=AL$3),($F5&gt;=AL$3)),IF(AL$3&lt;=Calc!$D10,Calc!$B10,Calc!$B10+50),0)</f>
        <v>0</v>
      </c>
      <c r="AM5" s="18">
        <f>IF(AND(($E5&lt;=AM$3),($F5&gt;=AM$3)),IF(AM$3&lt;=Calc!$D10,Calc!$B10,Calc!$B10+50),0)</f>
        <v>0</v>
      </c>
      <c r="AN5" s="18">
        <f>IF(AND(($E5&lt;=AN$3),($F5&gt;=AN$3)),IF(AN$3&lt;=Calc!$D10,Calc!$B10,Calc!$B10+50),0)</f>
        <v>0</v>
      </c>
      <c r="AO5" s="18">
        <f>IF(AND(($E5&lt;=AO$3),($F5&gt;=AO$3)),IF(AO$3&lt;=Calc!$D10,Calc!$B10,Calc!$B10+50),0)</f>
        <v>0</v>
      </c>
      <c r="AP5" s="18">
        <f>IF(AND(($E5&lt;=AP$3),($F5&gt;=AP$3)),IF(AP$3&lt;=Calc!$D10,Calc!$B10,Calc!$B10+50),0)</f>
        <v>0</v>
      </c>
      <c r="AQ5" s="18">
        <f>IF(AND(($E5&lt;=AQ$3),($F5&gt;=AQ$3)),IF(AQ$3&lt;=Calc!$D10,Calc!$B10,Calc!$B10+50),0)</f>
        <v>0</v>
      </c>
      <c r="AR5" s="18">
        <f>IF(AND(($E5&lt;=AR$3),($F5&gt;=AR$3)),IF(AR$3&lt;=Calc!$D10,Calc!$B10,Calc!$B10+50),0)</f>
        <v>0</v>
      </c>
      <c r="AS5" s="18">
        <f>IF(AND(($E5&lt;=AS$3),($F5&gt;=AS$3)),IF(AS$3&lt;=Calc!$D10,Calc!$B10,Calc!$B10+50),0)</f>
        <v>0</v>
      </c>
      <c r="AT5" s="18">
        <f>IF(AND(($E5&lt;=AT$3),($F5&gt;=AT$3)),IF(AT$3&lt;=Calc!$D10,Calc!$B10,Calc!$B10+50),0)</f>
        <v>0</v>
      </c>
      <c r="AU5" s="18">
        <f>IF(AND(($E5&lt;=AU$3),($F5&gt;=AU$3)),IF(AU$3&lt;=Calc!$D10,Calc!$B10,Calc!$B10+50),0)</f>
        <v>0</v>
      </c>
      <c r="AV5" s="18">
        <f>IF(AND(($E5&lt;=AV$3),($F5&gt;=AV$3)),IF(AV$3&lt;=Calc!$D10,Calc!$B10,Calc!$B10+50),0)</f>
        <v>0</v>
      </c>
      <c r="AW5" s="18">
        <f>IF(AND(($E5&lt;=AW$3),($F5&gt;=AW$3)),IF(AW$3&lt;=Calc!$D10,Calc!$B10,Calc!$B10+50),0)</f>
        <v>0</v>
      </c>
      <c r="AX5" s="18">
        <f>IF(AND(($E5&lt;=AX$3),($F5&gt;=AX$3)),IF(AX$3&lt;=Calc!$D10,Calc!$B10,Calc!$B10+50),0)</f>
        <v>0</v>
      </c>
      <c r="AY5" s="18">
        <f>IF(AND(($E5&lt;=AY$3),($F5&gt;=AY$3)),IF(AY$3&lt;=Calc!$D10,Calc!$B10,Calc!$B10+50),0)</f>
        <v>0</v>
      </c>
      <c r="AZ5" s="18">
        <f>IF(AND(($E5&lt;=AZ$3),($F5&gt;=AZ$3)),IF(AZ$3&lt;=Calc!$D10,Calc!$B10,Calc!$B10+50),0)</f>
        <v>0</v>
      </c>
      <c r="BA5" s="18">
        <f>IF(AND(($E5&lt;=BA$3),($F5&gt;=BA$3)),IF(BA$3&lt;=Calc!$D10,Calc!$B10,Calc!$B10+50),0)</f>
        <v>0</v>
      </c>
      <c r="BB5" s="18">
        <f>IF(AND(($E5&lt;=BB$3),($F5&gt;=BB$3)),IF(BB$3&lt;=Calc!$D10,Calc!$B10,Calc!$B10+50),0)</f>
        <v>0</v>
      </c>
      <c r="BC5" s="18">
        <f>IF(AND(($E5&lt;=BC$3),($F5&gt;=BC$3)),IF(BC$3&lt;=Calc!$D10,Calc!$B10,Calc!$B10+50),0)</f>
        <v>0</v>
      </c>
      <c r="BD5" s="18">
        <f>IF(AND(($E5&lt;=BD$3),($F5&gt;=BD$3)),IF(BD$3&lt;=Calc!$D10,Calc!$B10,Calc!$B10+50),0)</f>
        <v>0</v>
      </c>
      <c r="BE5" s="18">
        <f>IF(AND(($E5&lt;=BE$3),($F5&gt;=BE$3)),IF(BE$3&lt;=Calc!$D10,Calc!$B10,Calc!$B10+50),0)</f>
        <v>0</v>
      </c>
      <c r="BF5" s="18">
        <f>IF(AND(($E5&lt;=BF$3),($F5&gt;=BF$3)),IF(BF$3&lt;=Calc!$D10,Calc!$B10,Calc!$B10+50),0)</f>
        <v>0</v>
      </c>
      <c r="BG5" s="18">
        <f>IF(AND(($E5&lt;=BG$3),($F5&gt;=BG$3)),IF(BG$3&lt;=Calc!$D10,Calc!$B10,Calc!$B10+50),0)</f>
        <v>0</v>
      </c>
      <c r="BH5" s="18">
        <f>IF(AND(($E5&lt;=BH$3),($F5&gt;=BH$3)),IF(BH$3&lt;=Calc!$D10,Calc!$B10,Calc!$B10+50),0)</f>
        <v>0</v>
      </c>
      <c r="BI5" s="18">
        <f>IF(AND(($E5&lt;=BI$3),($F5&gt;=BI$3)),IF(BI$3&lt;=Calc!$D10,Calc!$B10,Calc!$B10+50),0)</f>
        <v>0</v>
      </c>
      <c r="BJ5" s="18">
        <f>IF(AND(($E5&lt;=BJ$3),($F5&gt;=BJ$3)),IF(BJ$3&lt;=Calc!$D10,Calc!$B10,Calc!$B10+50),0)</f>
        <v>0</v>
      </c>
      <c r="BK5" s="18">
        <f>IF(AND(($E5&lt;=BK$3),($F5&gt;=BK$3)),IF(BK$3&lt;=Calc!$D10,Calc!$B10,Calc!$B10+50),0)</f>
        <v>0</v>
      </c>
      <c r="BL5" s="18">
        <f>IF(AND(($E5&lt;=BL$3),($F5&gt;=BL$3)),IF(BL$3&lt;=Calc!$D10,Calc!$B10,Calc!$B10+50),0)</f>
        <v>0</v>
      </c>
      <c r="BM5" s="18">
        <f>IF(AND(($E5&lt;=BM$3),($F5&gt;=BM$3)),IF(BM$3&lt;=Calc!$D10,Calc!$B10,Calc!$B10+50),0)</f>
        <v>0</v>
      </c>
      <c r="BN5" s="18">
        <f>IF(AND(($E5&lt;=BN$3),($F5&gt;=BN$3)),IF(BN$3&lt;=Calc!$D10,Calc!$B10,Calc!$B10+50),0)</f>
        <v>0</v>
      </c>
      <c r="BO5" s="18">
        <f>IF(AND(($E5&lt;=BO$3),($F5&gt;=BO$3)),IF(BO$3&lt;=Calc!$D10,Calc!$B10,Calc!$B10+50),0)</f>
        <v>0</v>
      </c>
      <c r="BP5" s="18">
        <f>IF(AND(($E5&lt;=BP$3),($F5&gt;=BP$3)),IF(BP$3&lt;=Calc!$D10,Calc!$B10,Calc!$B10+50),0)</f>
        <v>0</v>
      </c>
      <c r="BQ5" s="18">
        <f>IF(AND(($E5&lt;=BQ$3),($F5&gt;=BQ$3)),IF(BQ$3&lt;=Calc!$D10,Calc!$B10,Calc!$B10+50),0)</f>
        <v>0</v>
      </c>
      <c r="BR5" s="18">
        <f>IF(AND(($E5&lt;=BR$3),($F5&gt;=BR$3)),IF(BR$3&lt;=Calc!$D10,Calc!$B10,Calc!$B10+50),0)</f>
        <v>0</v>
      </c>
      <c r="BS5" s="18">
        <f>IF(AND(($E5&lt;=BS$3),($F5&gt;=BS$3)),IF(BS$3&lt;=Calc!$D10,Calc!$B10,Calc!$B10+50),0)</f>
        <v>0</v>
      </c>
      <c r="BT5" s="18">
        <f>IF(AND(($E5&lt;=BT$3),($F5&gt;=BT$3)),IF(BT$3&lt;=Calc!$D10,Calc!$B10,Calc!$B10+50),0)</f>
        <v>0</v>
      </c>
      <c r="BU5" s="18">
        <f>IF(AND(($E5&lt;=BU$3),($F5&gt;=BU$3)),IF(BU$3&lt;=Calc!$D10,Calc!$B10,Calc!$B10+50),0)</f>
        <v>0</v>
      </c>
      <c r="BV5" s="18">
        <f>IF(AND(($E5&lt;=BV$3),($F5&gt;=BV$3)),IF(BV$3&lt;=Calc!$D10,Calc!$B10,Calc!$B10+50),0)</f>
        <v>0</v>
      </c>
      <c r="BW5" s="18">
        <f>IF(AND(($E5&lt;=BW$3),($F5&gt;=BW$3)),IF(BW$3&lt;=Calc!$D10,Calc!$B10,Calc!$B10+50),0)</f>
        <v>0</v>
      </c>
      <c r="BX5" s="18">
        <f>IF(AND(($E5&lt;=BX$3),($F5&gt;=BX$3)),IF(BX$3&lt;=Calc!$D10,Calc!$B10,Calc!$B10+50),0)</f>
        <v>0</v>
      </c>
      <c r="BY5" s="18">
        <f>IF(AND(($E5&lt;=BY$3),($F5&gt;=BY$3)),IF(BY$3&lt;=Calc!$D10,Calc!$B10,Calc!$B10+50),0)</f>
        <v>0</v>
      </c>
      <c r="BZ5" s="18">
        <f>IF(AND(($E5&lt;=BZ$3),($F5&gt;=BZ$3)),IF(BZ$3&lt;=Calc!$D10,Calc!$B10,Calc!$B10+50),0)</f>
        <v>0</v>
      </c>
      <c r="CA5" s="18">
        <f>IF(AND(($E5&lt;=CA$3),($F5&gt;=CA$3)),IF(CA$3&lt;=Calc!$D10,Calc!$B10,Calc!$B10+50),0)</f>
        <v>0</v>
      </c>
      <c r="CB5" s="18">
        <f>IF(AND(($E5&lt;=CB$3),($F5&gt;=CB$3)),IF(CB$3&lt;=Calc!$D10,Calc!$B10,Calc!$B10+50),0)</f>
        <v>0</v>
      </c>
      <c r="CC5" s="18">
        <f>IF(AND(($E5&lt;=CC$3),($F5&gt;=CC$3)),IF(CC$3&lt;=Calc!$D10,Calc!$B10,Calc!$B10+50),0)</f>
        <v>0</v>
      </c>
      <c r="CD5" s="18">
        <f>IF(AND(($E5&lt;=CD$3),($F5&gt;=CD$3)),IF(CD$3&lt;=Calc!$D10,Calc!$B10,Calc!$B10+50),0)</f>
        <v>0</v>
      </c>
      <c r="CE5" s="18">
        <f>IF(AND(($E5&lt;=CE$3),($F5&gt;=CE$3)),IF(CE$3&lt;=Calc!$D10,Calc!$B10,Calc!$B10+50),0)</f>
        <v>0</v>
      </c>
      <c r="CF5" s="18">
        <f>IF(AND(($E5&lt;=CF$3),($F5&gt;=CF$3)),IF(CF$3&lt;=Calc!$D10,Calc!$B10,Calc!$B10+50),0)</f>
        <v>0</v>
      </c>
      <c r="CG5" s="18">
        <f>IF(AND(($E5&lt;=CG$3),($F5&gt;=CG$3)),IF(CG$3&lt;=Calc!$D10,Calc!$B10,Calc!$B10+50),0)</f>
        <v>0</v>
      </c>
      <c r="CH5" s="18">
        <f>IF(AND(($E5&lt;=CH$3),($F5&gt;=CH$3)),IF(CH$3&lt;=Calc!$D10,Calc!$B10,Calc!$B10+50),0)</f>
        <v>0</v>
      </c>
      <c r="CI5" s="18">
        <f>IF(AND(($E5&lt;=CI$3),($F5&gt;=CI$3)),IF(CI$3&lt;=Calc!$D10,Calc!$B10,Calc!$B10+50),0)</f>
        <v>0</v>
      </c>
      <c r="CJ5" s="18">
        <f>IF(AND(($E5&lt;=CJ$3),($F5&gt;=CJ$3)),IF(CJ$3&lt;=Calc!$D10,Calc!$B10,Calc!$B10+50),0)</f>
        <v>0</v>
      </c>
      <c r="CK5" s="19">
        <f>IF(AND(($E5&lt;=CK$3),($F5&gt;=CK$3)),IF(CK$3&lt;=Calc!$D10,Calc!$B10,Calc!$B10+50),0)</f>
        <v>0</v>
      </c>
      <c r="DC5" s="7" t="b">
        <v>1</v>
      </c>
      <c r="DD5" s="7">
        <f>IF($DC5,300,0)</f>
        <v>300</v>
      </c>
      <c r="DE5" s="7">
        <f>ROUNDDOWN(G5*I5,0)</f>
        <v>0</v>
      </c>
      <c r="DF5" s="9">
        <f>G5-DE5</f>
        <v>17</v>
      </c>
    </row>
    <row r="6" spans="1:110" ht="45.9" x14ac:dyDescent="0.65">
      <c r="A6" s="29"/>
      <c r="B6" s="22" t="s">
        <v>13</v>
      </c>
      <c r="C6" s="26" t="s">
        <v>75</v>
      </c>
      <c r="D6" s="93" t="s">
        <v>106</v>
      </c>
      <c r="E6" s="55">
        <v>44044</v>
      </c>
      <c r="F6" s="55">
        <v>44058</v>
      </c>
      <c r="G6" s="42">
        <f t="shared" si="16"/>
        <v>10</v>
      </c>
      <c r="H6" s="49" t="s">
        <v>48</v>
      </c>
      <c r="I6" s="44"/>
      <c r="J6" s="31">
        <f>IF(AND(($E6&lt;=J$3),($F6&gt;=J$3)),IF(J$3&lt;=Calc!$D11,Calc!$B11,Calc!$B11+50),0)</f>
        <v>0</v>
      </c>
      <c r="K6" s="18">
        <f>IF(AND(($E6&lt;=K$3),($F6&gt;=K$3)),IF(K$3&lt;=Calc!$D11,Calc!$B11,Calc!$B11+50),0)</f>
        <v>0</v>
      </c>
      <c r="L6" s="18">
        <f>IF(AND(($E6&lt;=L$3),($F6&gt;=L$3)),IF(L$3&lt;=Calc!$D11,Calc!$B11,Calc!$B11+50),0)</f>
        <v>0</v>
      </c>
      <c r="M6" s="18">
        <f>IF(AND(($E6&lt;=M$3),($F6&gt;=M$3)),IF(M$3&lt;=Calc!$D11,Calc!$B11,Calc!$B11+50),0)</f>
        <v>0</v>
      </c>
      <c r="N6" s="18">
        <f>IF(AND(($E6&lt;=N$3),($F6&gt;=N$3)),IF(N$3&lt;=Calc!$D11,Calc!$B11,Calc!$B11+50),0)</f>
        <v>0</v>
      </c>
      <c r="O6" s="18">
        <f>IF(AND(($E6&lt;=O$3),($F6&gt;=O$3)),IF(O$3&lt;=Calc!$D11,Calc!$B11,Calc!$B11+50),0)</f>
        <v>350</v>
      </c>
      <c r="P6" s="18">
        <f>IF(AND(($E6&lt;=P$3),($F6&gt;=P$3)),IF(P$3&lt;=Calc!$D11,Calc!$B11,Calc!$B11+50),0)</f>
        <v>350</v>
      </c>
      <c r="Q6" s="18">
        <f>IF(AND(($E6&lt;=Q$3),($F6&gt;=Q$3)),IF(Q$3&lt;=Calc!$D11,Calc!$B11,Calc!$B11+50),0)</f>
        <v>350</v>
      </c>
      <c r="R6" s="18">
        <f>IF(AND(($E6&lt;=R$3),($F6&gt;=R$3)),IF(R$3&lt;=Calc!$D11,Calc!$B11,Calc!$B11+50),0)</f>
        <v>350</v>
      </c>
      <c r="S6" s="18">
        <f>IF(AND(($E6&lt;=S$3),($F6&gt;=S$3)),IF(S$3&lt;=Calc!$D11,Calc!$B11,Calc!$B11+50),0)</f>
        <v>350</v>
      </c>
      <c r="T6" s="18">
        <f>IF(AND(($E6&lt;=T$3),($F6&gt;=T$3)),IF(T$3&lt;=Calc!$D11,Calc!$B11,Calc!$B11+50),0)</f>
        <v>350</v>
      </c>
      <c r="U6" s="18">
        <f>IF(AND(($E6&lt;=U$3),($F6&gt;=U$3)),IF(U$3&lt;=Calc!$D11,Calc!$B11,Calc!$B11+50),0)</f>
        <v>350</v>
      </c>
      <c r="V6" s="18">
        <f>IF(AND(($E6&lt;=V$3),($F6&gt;=V$3)),IF(V$3&lt;=Calc!$D11,Calc!$B11,Calc!$B11+50),0)</f>
        <v>350</v>
      </c>
      <c r="W6" s="18">
        <f>IF(AND(($E6&lt;=W$3),($F6&gt;=W$3)),IF(W$3&lt;=Calc!$D11,Calc!$B11,Calc!$B11+50),0)</f>
        <v>350</v>
      </c>
      <c r="X6" s="18">
        <f>IF(AND(($E6&lt;=X$3),($F6&gt;=X$3)),IF(X$3&lt;=Calc!$D11,Calc!$B11,Calc!$B11+50),0)</f>
        <v>350</v>
      </c>
      <c r="Y6" s="18">
        <f>IF(AND(($E6&lt;=Y$3),($F6&gt;=Y$3)),IF(Y$3&lt;=Calc!$D11,Calc!$B11,Calc!$B11+50),0)</f>
        <v>0</v>
      </c>
      <c r="Z6" s="18">
        <f>IF(AND(($E6&lt;=Z$3),($F6&gt;=Z$3)),IF(Z$3&lt;=Calc!$D11,Calc!$B11,Calc!$B11+50),0)</f>
        <v>0</v>
      </c>
      <c r="AA6" s="18">
        <f>IF(AND(($E6&lt;=AA$3),($F6&gt;=AA$3)),IF(AA$3&lt;=Calc!$D11,Calc!$B11,Calc!$B11+50),0)</f>
        <v>0</v>
      </c>
      <c r="AB6" s="18">
        <f>IF(AND(($E6&lt;=AB$3),($F6&gt;=AB$3)),IF(AB$3&lt;=Calc!$D11,Calc!$B11,Calc!$B11+50),0)</f>
        <v>0</v>
      </c>
      <c r="AC6" s="18">
        <f>IF(AND(($E6&lt;=AC$3),($F6&gt;=AC$3)),IF(AC$3&lt;=Calc!$D11,Calc!$B11,Calc!$B11+50),0)</f>
        <v>0</v>
      </c>
      <c r="AD6" s="18">
        <f>IF(AND(($E6&lt;=AD$3),($F6&gt;=AD$3)),IF(AD$3&lt;=Calc!$D11,Calc!$B11,Calc!$B11+50),0)</f>
        <v>0</v>
      </c>
      <c r="AE6" s="18">
        <f>IF(AND(($E6&lt;=AE$3),($F6&gt;=AE$3)),IF(AE$3&lt;=Calc!$D11,Calc!$B11,Calc!$B11+50),0)</f>
        <v>0</v>
      </c>
      <c r="AF6" s="18">
        <f>IF(AND(($E6&lt;=AF$3),($F6&gt;=AF$3)),IF(AF$3&lt;=Calc!$D11,Calc!$B11,Calc!$B11+50),0)</f>
        <v>0</v>
      </c>
      <c r="AG6" s="18">
        <f>IF(AND(($E6&lt;=AG$3),($F6&gt;=AG$3)),IF(AG$3&lt;=Calc!$D11,Calc!$B11,Calc!$B11+50),0)</f>
        <v>0</v>
      </c>
      <c r="AH6" s="18">
        <f>IF(AND(($E6&lt;=AH$3),($F6&gt;=AH$3)),IF(AH$3&lt;=Calc!$D11,Calc!$B11,Calc!$B11+50),0)</f>
        <v>0</v>
      </c>
      <c r="AI6" s="18">
        <f>IF(AND(($E6&lt;=AI$3),($F6&gt;=AI$3)),IF(AI$3&lt;=Calc!$D11,Calc!$B11,Calc!$B11+50),0)</f>
        <v>0</v>
      </c>
      <c r="AJ6" s="18">
        <f>IF(AND(($E6&lt;=AJ$3),($F6&gt;=AJ$3)),IF(AJ$3&lt;=Calc!$D11,Calc!$B11,Calc!$B11+50),0)</f>
        <v>0</v>
      </c>
      <c r="AK6" s="18">
        <f>IF(AND(($E6&lt;=AK$3),($F6&gt;=AK$3)),IF(AK$3&lt;=Calc!$D11,Calc!$B11,Calc!$B11+50),0)</f>
        <v>0</v>
      </c>
      <c r="AL6" s="18">
        <f>IF(AND(($E6&lt;=AL$3),($F6&gt;=AL$3)),IF(AL$3&lt;=Calc!$D11,Calc!$B11,Calc!$B11+50),0)</f>
        <v>0</v>
      </c>
      <c r="AM6" s="18">
        <f>IF(AND(($E6&lt;=AM$3),($F6&gt;=AM$3)),IF(AM$3&lt;=Calc!$D11,Calc!$B11,Calc!$B11+50),0)</f>
        <v>0</v>
      </c>
      <c r="AN6" s="18">
        <f>IF(AND(($E6&lt;=AN$3),($F6&gt;=AN$3)),IF(AN$3&lt;=Calc!$D11,Calc!$B11,Calc!$B11+50),0)</f>
        <v>0</v>
      </c>
      <c r="AO6" s="18">
        <f>IF(AND(($E6&lt;=AO$3),($F6&gt;=AO$3)),IF(AO$3&lt;=Calc!$D11,Calc!$B11,Calc!$B11+50),0)</f>
        <v>0</v>
      </c>
      <c r="AP6" s="18">
        <f>IF(AND(($E6&lt;=AP$3),($F6&gt;=AP$3)),IF(AP$3&lt;=Calc!$D11,Calc!$B11,Calc!$B11+50),0)</f>
        <v>0</v>
      </c>
      <c r="AQ6" s="18">
        <f>IF(AND(($E6&lt;=AQ$3),($F6&gt;=AQ$3)),IF(AQ$3&lt;=Calc!$D11,Calc!$B11,Calc!$B11+50),0)</f>
        <v>0</v>
      </c>
      <c r="AR6" s="18">
        <f>IF(AND(($E6&lt;=AR$3),($F6&gt;=AR$3)),IF(AR$3&lt;=Calc!$D11,Calc!$B11,Calc!$B11+50),0)</f>
        <v>0</v>
      </c>
      <c r="AS6" s="18">
        <f>IF(AND(($E6&lt;=AS$3),($F6&gt;=AS$3)),IF(AS$3&lt;=Calc!$D11,Calc!$B11,Calc!$B11+50),0)</f>
        <v>0</v>
      </c>
      <c r="AT6" s="18">
        <f>IF(AND(($E6&lt;=AT$3),($F6&gt;=AT$3)),IF(AT$3&lt;=Calc!$D11,Calc!$B11,Calc!$B11+50),0)</f>
        <v>0</v>
      </c>
      <c r="AU6" s="18">
        <f>IF(AND(($E6&lt;=AU$3),($F6&gt;=AU$3)),IF(AU$3&lt;=Calc!$D11,Calc!$B11,Calc!$B11+50),0)</f>
        <v>0</v>
      </c>
      <c r="AV6" s="18">
        <f>IF(AND(($E6&lt;=AV$3),($F6&gt;=AV$3)),IF(AV$3&lt;=Calc!$D11,Calc!$B11,Calc!$B11+50),0)</f>
        <v>0</v>
      </c>
      <c r="AW6" s="18">
        <f>IF(AND(($E6&lt;=AW$3),($F6&gt;=AW$3)),IF(AW$3&lt;=Calc!$D11,Calc!$B11,Calc!$B11+50),0)</f>
        <v>0</v>
      </c>
      <c r="AX6" s="18">
        <f>IF(AND(($E6&lt;=AX$3),($F6&gt;=AX$3)),IF(AX$3&lt;=Calc!$D11,Calc!$B11,Calc!$B11+50),0)</f>
        <v>0</v>
      </c>
      <c r="AY6" s="18">
        <f>IF(AND(($E6&lt;=AY$3),($F6&gt;=AY$3)),IF(AY$3&lt;=Calc!$D11,Calc!$B11,Calc!$B11+50),0)</f>
        <v>0</v>
      </c>
      <c r="AZ6" s="18">
        <f>IF(AND(($E6&lt;=AZ$3),($F6&gt;=AZ$3)),IF(AZ$3&lt;=Calc!$D11,Calc!$B11,Calc!$B11+50),0)</f>
        <v>0</v>
      </c>
      <c r="BA6" s="18">
        <f>IF(AND(($E6&lt;=BA$3),($F6&gt;=BA$3)),IF(BA$3&lt;=Calc!$D11,Calc!$B11,Calc!$B11+50),0)</f>
        <v>0</v>
      </c>
      <c r="BB6" s="18">
        <f>IF(AND(($E6&lt;=BB$3),($F6&gt;=BB$3)),IF(BB$3&lt;=Calc!$D11,Calc!$B11,Calc!$B11+50),0)</f>
        <v>0</v>
      </c>
      <c r="BC6" s="18">
        <f>IF(AND(($E6&lt;=BC$3),($F6&gt;=BC$3)),IF(BC$3&lt;=Calc!$D11,Calc!$B11,Calc!$B11+50),0)</f>
        <v>0</v>
      </c>
      <c r="BD6" s="18">
        <f>IF(AND(($E6&lt;=BD$3),($F6&gt;=BD$3)),IF(BD$3&lt;=Calc!$D11,Calc!$B11,Calc!$B11+50),0)</f>
        <v>0</v>
      </c>
      <c r="BE6" s="18">
        <f>IF(AND(($E6&lt;=BE$3),($F6&gt;=BE$3)),IF(BE$3&lt;=Calc!$D11,Calc!$B11,Calc!$B11+50),0)</f>
        <v>0</v>
      </c>
      <c r="BF6" s="18">
        <f>IF(AND(($E6&lt;=BF$3),($F6&gt;=BF$3)),IF(BF$3&lt;=Calc!$D11,Calc!$B11,Calc!$B11+50),0)</f>
        <v>0</v>
      </c>
      <c r="BG6" s="18">
        <f>IF(AND(($E6&lt;=BG$3),($F6&gt;=BG$3)),IF(BG$3&lt;=Calc!$D11,Calc!$B11,Calc!$B11+50),0)</f>
        <v>0</v>
      </c>
      <c r="BH6" s="18">
        <f>IF(AND(($E6&lt;=BH$3),($F6&gt;=BH$3)),IF(BH$3&lt;=Calc!$D11,Calc!$B11,Calc!$B11+50),0)</f>
        <v>0</v>
      </c>
      <c r="BI6" s="18">
        <f>IF(AND(($E6&lt;=BI$3),($F6&gt;=BI$3)),IF(BI$3&lt;=Calc!$D11,Calc!$B11,Calc!$B11+50),0)</f>
        <v>0</v>
      </c>
      <c r="BJ6" s="18">
        <f>IF(AND(($E6&lt;=BJ$3),($F6&gt;=BJ$3)),IF(BJ$3&lt;=Calc!$D11,Calc!$B11,Calc!$B11+50),0)</f>
        <v>0</v>
      </c>
      <c r="BK6" s="18">
        <f>IF(AND(($E6&lt;=BK$3),($F6&gt;=BK$3)),IF(BK$3&lt;=Calc!$D11,Calc!$B11,Calc!$B11+50),0)</f>
        <v>0</v>
      </c>
      <c r="BL6" s="18">
        <f>IF(AND(($E6&lt;=BL$3),($F6&gt;=BL$3)),IF(BL$3&lt;=Calc!$D11,Calc!$B11,Calc!$B11+50),0)</f>
        <v>0</v>
      </c>
      <c r="BM6" s="18">
        <f>IF(AND(($E6&lt;=BM$3),($F6&gt;=BM$3)),IF(BM$3&lt;=Calc!$D11,Calc!$B11,Calc!$B11+50),0)</f>
        <v>0</v>
      </c>
      <c r="BN6" s="18">
        <f>IF(AND(($E6&lt;=BN$3),($F6&gt;=BN$3)),IF(BN$3&lt;=Calc!$D11,Calc!$B11,Calc!$B11+50),0)</f>
        <v>0</v>
      </c>
      <c r="BO6" s="18">
        <f>IF(AND(($E6&lt;=BO$3),($F6&gt;=BO$3)),IF(BO$3&lt;=Calc!$D11,Calc!$B11,Calc!$B11+50),0)</f>
        <v>0</v>
      </c>
      <c r="BP6" s="18">
        <f>IF(AND(($E6&lt;=BP$3),($F6&gt;=BP$3)),IF(BP$3&lt;=Calc!$D11,Calc!$B11,Calc!$B11+50),0)</f>
        <v>0</v>
      </c>
      <c r="BQ6" s="18">
        <f>IF(AND(($E6&lt;=BQ$3),($F6&gt;=BQ$3)),IF(BQ$3&lt;=Calc!$D11,Calc!$B11,Calc!$B11+50),0)</f>
        <v>0</v>
      </c>
      <c r="BR6" s="18">
        <f>IF(AND(($E6&lt;=BR$3),($F6&gt;=BR$3)),IF(BR$3&lt;=Calc!$D11,Calc!$B11,Calc!$B11+50),0)</f>
        <v>0</v>
      </c>
      <c r="BS6" s="18">
        <f>IF(AND(($E6&lt;=BS$3),($F6&gt;=BS$3)),IF(BS$3&lt;=Calc!$D11,Calc!$B11,Calc!$B11+50),0)</f>
        <v>0</v>
      </c>
      <c r="BT6" s="18">
        <f>IF(AND(($E6&lt;=BT$3),($F6&gt;=BT$3)),IF(BT$3&lt;=Calc!$D11,Calc!$B11,Calc!$B11+50),0)</f>
        <v>0</v>
      </c>
      <c r="BU6" s="18">
        <f>IF(AND(($E6&lt;=BU$3),($F6&gt;=BU$3)),IF(BU$3&lt;=Calc!$D11,Calc!$B11,Calc!$B11+50),0)</f>
        <v>0</v>
      </c>
      <c r="BV6" s="18">
        <f>IF(AND(($E6&lt;=BV$3),($F6&gt;=BV$3)),IF(BV$3&lt;=Calc!$D11,Calc!$B11,Calc!$B11+50),0)</f>
        <v>0</v>
      </c>
      <c r="BW6" s="18">
        <f>IF(AND(($E6&lt;=BW$3),($F6&gt;=BW$3)),IF(BW$3&lt;=Calc!$D11,Calc!$B11,Calc!$B11+50),0)</f>
        <v>0</v>
      </c>
      <c r="BX6" s="18">
        <f>IF(AND(($E6&lt;=BX$3),($F6&gt;=BX$3)),IF(BX$3&lt;=Calc!$D11,Calc!$B11,Calc!$B11+50),0)</f>
        <v>0</v>
      </c>
      <c r="BY6" s="18">
        <f>IF(AND(($E6&lt;=BY$3),($F6&gt;=BY$3)),IF(BY$3&lt;=Calc!$D11,Calc!$B11,Calc!$B11+50),0)</f>
        <v>0</v>
      </c>
      <c r="BZ6" s="18">
        <f>IF(AND(($E6&lt;=BZ$3),($F6&gt;=BZ$3)),IF(BZ$3&lt;=Calc!$D11,Calc!$B11,Calc!$B11+50),0)</f>
        <v>0</v>
      </c>
      <c r="CA6" s="18">
        <f>IF(AND(($E6&lt;=CA$3),($F6&gt;=CA$3)),IF(CA$3&lt;=Calc!$D11,Calc!$B11,Calc!$B11+50),0)</f>
        <v>0</v>
      </c>
      <c r="CB6" s="18">
        <f>IF(AND(($E6&lt;=CB$3),($F6&gt;=CB$3)),IF(CB$3&lt;=Calc!$D11,Calc!$B11,Calc!$B11+50),0)</f>
        <v>0</v>
      </c>
      <c r="CC6" s="18">
        <f>IF(AND(($E6&lt;=CC$3),($F6&gt;=CC$3)),IF(CC$3&lt;=Calc!$D11,Calc!$B11,Calc!$B11+50),0)</f>
        <v>0</v>
      </c>
      <c r="CD6" s="18">
        <f>IF(AND(($E6&lt;=CD$3),($F6&gt;=CD$3)),IF(CD$3&lt;=Calc!$D11,Calc!$B11,Calc!$B11+50),0)</f>
        <v>0</v>
      </c>
      <c r="CE6" s="18">
        <f>IF(AND(($E6&lt;=CE$3),($F6&gt;=CE$3)),IF(CE$3&lt;=Calc!$D11,Calc!$B11,Calc!$B11+50),0)</f>
        <v>0</v>
      </c>
      <c r="CF6" s="18">
        <f>IF(AND(($E6&lt;=CF$3),($F6&gt;=CF$3)),IF(CF$3&lt;=Calc!$D11,Calc!$B11,Calc!$B11+50),0)</f>
        <v>0</v>
      </c>
      <c r="CG6" s="18">
        <f>IF(AND(($E6&lt;=CG$3),($F6&gt;=CG$3)),IF(CG$3&lt;=Calc!$D11,Calc!$B11,Calc!$B11+50),0)</f>
        <v>0</v>
      </c>
      <c r="CH6" s="18">
        <f>IF(AND(($E6&lt;=CH$3),($F6&gt;=CH$3)),IF(CH$3&lt;=Calc!$D11,Calc!$B11,Calc!$B11+50),0)</f>
        <v>0</v>
      </c>
      <c r="CI6" s="18">
        <f>IF(AND(($E6&lt;=CI$3),($F6&gt;=CI$3)),IF(CI$3&lt;=Calc!$D11,Calc!$B11,Calc!$B11+50),0)</f>
        <v>0</v>
      </c>
      <c r="CJ6" s="18">
        <f>IF(AND(($E6&lt;=CJ$3),($F6&gt;=CJ$3)),IF(CJ$3&lt;=Calc!$D11,Calc!$B11,Calc!$B11+50),0)</f>
        <v>0</v>
      </c>
      <c r="CK6" s="19">
        <f>IF(AND(($E6&lt;=CK$3),($F6&gt;=CK$3)),IF(CK$3&lt;=Calc!$D11,Calc!$B11,Calc!$B11+50),0)</f>
        <v>0</v>
      </c>
      <c r="DC6" s="7" t="b">
        <v>1</v>
      </c>
      <c r="DD6" s="7">
        <f t="shared" ref="DD6" si="17">IF($DC6,300,0)</f>
        <v>300</v>
      </c>
      <c r="DE6" s="7">
        <f>ROUNDDOWN(G6*I6,0)</f>
        <v>0</v>
      </c>
      <c r="DF6" s="9">
        <f>G6-DE6</f>
        <v>10</v>
      </c>
    </row>
    <row r="7" spans="1:110" ht="44.4" customHeight="1" x14ac:dyDescent="0.65">
      <c r="A7" s="29"/>
      <c r="B7" s="50" t="s">
        <v>14</v>
      </c>
      <c r="C7" s="51" t="s">
        <v>105</v>
      </c>
      <c r="D7" s="93" t="s">
        <v>107</v>
      </c>
      <c r="E7" s="55">
        <f>E6</f>
        <v>44044</v>
      </c>
      <c r="F7" s="55">
        <v>44068</v>
      </c>
      <c r="G7" s="42"/>
      <c r="H7" s="48" t="s">
        <v>111</v>
      </c>
      <c r="I7" s="44"/>
      <c r="J7" s="31"/>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9"/>
      <c r="DF7" s="9"/>
    </row>
    <row r="8" spans="1:110" ht="30.6" x14ac:dyDescent="0.65">
      <c r="A8" s="28"/>
      <c r="B8" s="72">
        <v>2</v>
      </c>
      <c r="C8" s="68" t="s">
        <v>15</v>
      </c>
      <c r="D8" s="90" t="s">
        <v>110</v>
      </c>
      <c r="E8" s="69">
        <f>F6</f>
        <v>44058</v>
      </c>
      <c r="F8" s="69">
        <f>E8+10</f>
        <v>44068</v>
      </c>
      <c r="G8" s="70">
        <f>IFERROR(IF(OR(E8="",F8=""),"",NETWORKDAYS(E8,F8)),"Incorrect Start / End dates")</f>
        <v>7</v>
      </c>
      <c r="H8" s="85" t="s">
        <v>52</v>
      </c>
      <c r="I8" s="71"/>
      <c r="J8" s="31">
        <f>IF(AND(($E8&lt;=J$3),($F8&gt;=J$3)),IF(J$3&lt;=Calc!$D14,Calc!$B14,Calc!$B14+50),0)</f>
        <v>0</v>
      </c>
      <c r="K8" s="18">
        <f>IF(AND(($E8&lt;=K$3),($F8&gt;=K$3)),IF(K$3&lt;=Calc!$D14,Calc!$B14,Calc!$B14+50),0)</f>
        <v>0</v>
      </c>
      <c r="L8" s="18">
        <f>IF(AND(($E8&lt;=L$3),($F8&gt;=L$3)),IF(L$3&lt;=Calc!$D14,Calc!$B14,Calc!$B14+50),0)</f>
        <v>0</v>
      </c>
      <c r="M8" s="18">
        <f>IF(AND(($E8&lt;=M$3),($F8&gt;=M$3)),IF(M$3&lt;=Calc!$D14,Calc!$B14,Calc!$B14+50),0)</f>
        <v>0</v>
      </c>
      <c r="N8" s="18">
        <f>IF(AND(($E8&lt;=N$3),($F8&gt;=N$3)),IF(N$3&lt;=Calc!$D14,Calc!$B14,Calc!$B14+50),0)</f>
        <v>0</v>
      </c>
      <c r="O8" s="18">
        <f>IF(AND(($E8&lt;=O$3),($F8&gt;=O$3)),IF(O$3&lt;=Calc!$D14,Calc!$B14,Calc!$B14+50),0)</f>
        <v>0</v>
      </c>
      <c r="P8" s="18">
        <f>IF(AND(($E8&lt;=P$3),($F8&gt;=P$3)),IF(P$3&lt;=Calc!$D14,Calc!$B14,Calc!$B14+50),0)</f>
        <v>0</v>
      </c>
      <c r="Q8" s="18">
        <f>IF(AND(($E8&lt;=Q$3),($F8&gt;=Q$3)),IF(Q$3&lt;=Calc!$D14,Calc!$B14,Calc!$B14+50),0)</f>
        <v>0</v>
      </c>
      <c r="R8" s="18">
        <f>IF(AND(($E8&lt;=R$3),($F8&gt;=R$3)),IF(R$3&lt;=Calc!$D14,Calc!$B14,Calc!$B14+50),0)</f>
        <v>0</v>
      </c>
      <c r="S8" s="18">
        <f>IF(AND(($E8&lt;=S$3),($F8&gt;=S$3)),IF(S$3&lt;=Calc!$D14,Calc!$B14,Calc!$B14+50),0)</f>
        <v>0</v>
      </c>
      <c r="T8" s="18">
        <f>IF(AND(($E8&lt;=T$3),($F8&gt;=T$3)),IF(T$3&lt;=Calc!$D14,Calc!$B14,Calc!$B14+50),0)</f>
        <v>0</v>
      </c>
      <c r="U8" s="18">
        <f>IF(AND(($E8&lt;=U$3),($F8&gt;=U$3)),IF(U$3&lt;=Calc!$D14,Calc!$B14,Calc!$B14+50),0)</f>
        <v>0</v>
      </c>
      <c r="V8" s="18">
        <f>IF(AND(($E8&lt;=V$3),($F8&gt;=V$3)),IF(V$3&lt;=Calc!$D14,Calc!$B14,Calc!$B14+50),0)</f>
        <v>0</v>
      </c>
      <c r="W8" s="18">
        <f>IF(AND(($E8&lt;=W$3),($F8&gt;=W$3)),IF(W$3&lt;=Calc!$D14,Calc!$B14,Calc!$B14+50),0)</f>
        <v>0</v>
      </c>
      <c r="X8" s="18">
        <f>IF(AND(($E8&lt;=X$3),($F8&gt;=X$3)),IF(X$3&lt;=Calc!$D14,Calc!$B14,Calc!$B14+50),0)</f>
        <v>0</v>
      </c>
      <c r="Y8" s="18">
        <f>IF(AND(($E8&lt;=Y$3),($F8&gt;=Y$3)),IF(Y$3&lt;=Calc!$D14,Calc!$B14,Calc!$B14+50),0)</f>
        <v>150</v>
      </c>
      <c r="Z8" s="18">
        <f>IF(AND(($E8&lt;=Z$3),($F8&gt;=Z$3)),IF(Z$3&lt;=Calc!$D14,Calc!$B14,Calc!$B14+50),0)</f>
        <v>150</v>
      </c>
      <c r="AA8" s="18">
        <f>IF(AND(($E8&lt;=AA$3),($F8&gt;=AA$3)),IF(AA$3&lt;=Calc!$D14,Calc!$B14,Calc!$B14+50),0)</f>
        <v>150</v>
      </c>
      <c r="AB8" s="18">
        <f>IF(AND(($E8&lt;=AB$3),($F8&gt;=AB$3)),IF(AB$3&lt;=Calc!$D14,Calc!$B14,Calc!$B14+50),0)</f>
        <v>150</v>
      </c>
      <c r="AC8" s="18">
        <f>IF(AND(($E8&lt;=AC$3),($F8&gt;=AC$3)),IF(AC$3&lt;=Calc!$D14,Calc!$B14,Calc!$B14+50),0)</f>
        <v>150</v>
      </c>
      <c r="AD8" s="18">
        <f>IF(AND(($E8&lt;=AD$3),($F8&gt;=AD$3)),IF(AD$3&lt;=Calc!$D14,Calc!$B14,Calc!$B14+50),0)</f>
        <v>150</v>
      </c>
      <c r="AE8" s="18">
        <f>IF(AND(($E8&lt;=AE$3),($F8&gt;=AE$3)),IF(AE$3&lt;=Calc!$D14,Calc!$B14,Calc!$B14+50),0)</f>
        <v>150</v>
      </c>
      <c r="AF8" s="18">
        <f>IF(AND(($E8&lt;=AF$3),($F8&gt;=AF$3)),IF(AF$3&lt;=Calc!$D14,Calc!$B14,Calc!$B14+50),0)</f>
        <v>0</v>
      </c>
      <c r="AG8" s="18">
        <f>IF(AND(($E8&lt;=AG$3),($F8&gt;=AG$3)),IF(AG$3&lt;=Calc!$D14,Calc!$B14,Calc!$B14+50),0)</f>
        <v>0</v>
      </c>
      <c r="AH8" s="18">
        <f>IF(AND(($E8&lt;=AH$3),($F8&gt;=AH$3)),IF(AH$3&lt;=Calc!$D14,Calc!$B14,Calc!$B14+50),0)</f>
        <v>0</v>
      </c>
      <c r="AI8" s="18">
        <f>IF(AND(($E8&lt;=AI$3),($F8&gt;=AI$3)),IF(AI$3&lt;=Calc!$D14,Calc!$B14,Calc!$B14+50),0)</f>
        <v>0</v>
      </c>
      <c r="AJ8" s="18">
        <f>IF(AND(($E8&lt;=AJ$3),($F8&gt;=AJ$3)),IF(AJ$3&lt;=Calc!$D14,Calc!$B14,Calc!$B14+50),0)</f>
        <v>0</v>
      </c>
      <c r="AK8" s="18">
        <f>IF(AND(($E8&lt;=AK$3),($F8&gt;=AK$3)),IF(AK$3&lt;=Calc!$D14,Calc!$B14,Calc!$B14+50),0)</f>
        <v>0</v>
      </c>
      <c r="AL8" s="18">
        <f>IF(AND(($E8&lt;=AL$3),($F8&gt;=AL$3)),IF(AL$3&lt;=Calc!$D14,Calc!$B14,Calc!$B14+50),0)</f>
        <v>0</v>
      </c>
      <c r="AM8" s="18">
        <f>IF(AND(($E8&lt;=AM$3),($F8&gt;=AM$3)),IF(AM$3&lt;=Calc!$D14,Calc!$B14,Calc!$B14+50),0)</f>
        <v>0</v>
      </c>
      <c r="AN8" s="18">
        <f>IF(AND(($E8&lt;=AN$3),($F8&gt;=AN$3)),IF(AN$3&lt;=Calc!$D14,Calc!$B14,Calc!$B14+50),0)</f>
        <v>0</v>
      </c>
      <c r="AO8" s="18">
        <f>IF(AND(($E8&lt;=AO$3),($F8&gt;=AO$3)),IF(AO$3&lt;=Calc!$D14,Calc!$B14,Calc!$B14+50),0)</f>
        <v>0</v>
      </c>
      <c r="AP8" s="18">
        <f>IF(AND(($E8&lt;=AP$3),($F8&gt;=AP$3)),IF(AP$3&lt;=Calc!$D14,Calc!$B14,Calc!$B14+50),0)</f>
        <v>0</v>
      </c>
      <c r="AQ8" s="18">
        <f>IF(AND(($E8&lt;=AQ$3),($F8&gt;=AQ$3)),IF(AQ$3&lt;=Calc!$D14,Calc!$B14,Calc!$B14+50),0)</f>
        <v>0</v>
      </c>
      <c r="AR8" s="18">
        <f>IF(AND(($E8&lt;=AR$3),($F8&gt;=AR$3)),IF(AR$3&lt;=Calc!$D14,Calc!$B14,Calc!$B14+50),0)</f>
        <v>0</v>
      </c>
      <c r="AS8" s="18">
        <f>IF(AND(($E8&lt;=AS$3),($F8&gt;=AS$3)),IF(AS$3&lt;=Calc!$D14,Calc!$B14,Calc!$B14+50),0)</f>
        <v>0</v>
      </c>
      <c r="AT8" s="18">
        <f>IF(AND(($E8&lt;=AT$3),($F8&gt;=AT$3)),IF(AT$3&lt;=Calc!$D14,Calc!$B14,Calc!$B14+50),0)</f>
        <v>0</v>
      </c>
      <c r="AU8" s="18">
        <f>IF(AND(($E8&lt;=AU$3),($F8&gt;=AU$3)),IF(AU$3&lt;=Calc!$D14,Calc!$B14,Calc!$B14+50),0)</f>
        <v>0</v>
      </c>
      <c r="AV8" s="18">
        <f>IF(AND(($E8&lt;=AV$3),($F8&gt;=AV$3)),IF(AV$3&lt;=Calc!$D14,Calc!$B14,Calc!$B14+50),0)</f>
        <v>0</v>
      </c>
      <c r="AW8" s="18">
        <f>IF(AND(($E8&lt;=AW$3),($F8&gt;=AW$3)),IF(AW$3&lt;=Calc!$D14,Calc!$B14,Calc!$B14+50),0)</f>
        <v>0</v>
      </c>
      <c r="AX8" s="18">
        <f>IF(AND(($E8&lt;=AX$3),($F8&gt;=AX$3)),IF(AX$3&lt;=Calc!$D14,Calc!$B14,Calc!$B14+50),0)</f>
        <v>0</v>
      </c>
      <c r="AY8" s="18">
        <f>IF(AND(($E8&lt;=AY$3),($F8&gt;=AY$3)),IF(AY$3&lt;=Calc!$D14,Calc!$B14,Calc!$B14+50),0)</f>
        <v>0</v>
      </c>
      <c r="AZ8" s="18">
        <f>IF(AND(($E8&lt;=AZ$3),($F8&gt;=AZ$3)),IF(AZ$3&lt;=Calc!$D14,Calc!$B14,Calc!$B14+50),0)</f>
        <v>0</v>
      </c>
      <c r="BA8" s="18">
        <f>IF(AND(($E8&lt;=BA$3),($F8&gt;=BA$3)),IF(BA$3&lt;=Calc!$D14,Calc!$B14,Calc!$B14+50),0)</f>
        <v>0</v>
      </c>
      <c r="BB8" s="18">
        <f>IF(AND(($E8&lt;=BB$3),($F8&gt;=BB$3)),IF(BB$3&lt;=Calc!$D14,Calc!$B14,Calc!$B14+50),0)</f>
        <v>0</v>
      </c>
      <c r="BC8" s="18">
        <f>IF(AND(($E8&lt;=BC$3),($F8&gt;=BC$3)),IF(BC$3&lt;=Calc!$D14,Calc!$B14,Calc!$B14+50),0)</f>
        <v>0</v>
      </c>
      <c r="BD8" s="18">
        <f>IF(AND(($E8&lt;=BD$3),($F8&gt;=BD$3)),IF(BD$3&lt;=Calc!$D14,Calc!$B14,Calc!$B14+50),0)</f>
        <v>0</v>
      </c>
      <c r="BE8" s="18">
        <f>IF(AND(($E8&lt;=BE$3),($F8&gt;=BE$3)),IF(BE$3&lt;=Calc!$D14,Calc!$B14,Calc!$B14+50),0)</f>
        <v>0</v>
      </c>
      <c r="BF8" s="18">
        <f>IF(AND(($E8&lt;=BF$3),($F8&gt;=BF$3)),IF(BF$3&lt;=Calc!$D14,Calc!$B14,Calc!$B14+50),0)</f>
        <v>0</v>
      </c>
      <c r="BG8" s="18">
        <f>IF(AND(($E8&lt;=BG$3),($F8&gt;=BG$3)),IF(BG$3&lt;=Calc!$D14,Calc!$B14,Calc!$B14+50),0)</f>
        <v>0</v>
      </c>
      <c r="BH8" s="18">
        <f>IF(AND(($E8&lt;=BH$3),($F8&gt;=BH$3)),IF(BH$3&lt;=Calc!$D14,Calc!$B14,Calc!$B14+50),0)</f>
        <v>0</v>
      </c>
      <c r="BI8" s="18">
        <f>IF(AND(($E8&lt;=BI$3),($F8&gt;=BI$3)),IF(BI$3&lt;=Calc!$D14,Calc!$B14,Calc!$B14+50),0)</f>
        <v>0</v>
      </c>
      <c r="BJ8" s="18">
        <f>IF(AND(($E8&lt;=BJ$3),($F8&gt;=BJ$3)),IF(BJ$3&lt;=Calc!$D14,Calc!$B14,Calc!$B14+50),0)</f>
        <v>0</v>
      </c>
      <c r="BK8" s="18">
        <f>IF(AND(($E8&lt;=BK$3),($F8&gt;=BK$3)),IF(BK$3&lt;=Calc!$D14,Calc!$B14,Calc!$B14+50),0)</f>
        <v>0</v>
      </c>
      <c r="BL8" s="18">
        <f>IF(AND(($E8&lt;=BL$3),($F8&gt;=BL$3)),IF(BL$3&lt;=Calc!$D14,Calc!$B14,Calc!$B14+50),0)</f>
        <v>0</v>
      </c>
      <c r="BM8" s="18">
        <f>IF(AND(($E8&lt;=BM$3),($F8&gt;=BM$3)),IF(BM$3&lt;=Calc!$D14,Calc!$B14,Calc!$B14+50),0)</f>
        <v>0</v>
      </c>
      <c r="BN8" s="18">
        <f>IF(AND(($E8&lt;=BN$3),($F8&gt;=BN$3)),IF(BN$3&lt;=Calc!$D14,Calc!$B14,Calc!$B14+50),0)</f>
        <v>0</v>
      </c>
      <c r="BO8" s="18">
        <f>IF(AND(($E8&lt;=BO$3),($F8&gt;=BO$3)),IF(BO$3&lt;=Calc!$D14,Calc!$B14,Calc!$B14+50),0)</f>
        <v>0</v>
      </c>
      <c r="BP8" s="18">
        <f>IF(AND(($E8&lt;=BP$3),($F8&gt;=BP$3)),IF(BP$3&lt;=Calc!$D14,Calc!$B14,Calc!$B14+50),0)</f>
        <v>0</v>
      </c>
      <c r="BQ8" s="18">
        <f>IF(AND(($E8&lt;=BQ$3),($F8&gt;=BQ$3)),IF(BQ$3&lt;=Calc!$D14,Calc!$B14,Calc!$B14+50),0)</f>
        <v>0</v>
      </c>
      <c r="BR8" s="18">
        <f>IF(AND(($E8&lt;=BR$3),($F8&gt;=BR$3)),IF(BR$3&lt;=Calc!$D14,Calc!$B14,Calc!$B14+50),0)</f>
        <v>0</v>
      </c>
      <c r="BS8" s="18">
        <f>IF(AND(($E8&lt;=BS$3),($F8&gt;=BS$3)),IF(BS$3&lt;=Calc!$D14,Calc!$B14,Calc!$B14+50),0)</f>
        <v>0</v>
      </c>
      <c r="BT8" s="18">
        <f>IF(AND(($E8&lt;=BT$3),($F8&gt;=BT$3)),IF(BT$3&lt;=Calc!$D14,Calc!$B14,Calc!$B14+50),0)</f>
        <v>0</v>
      </c>
      <c r="BU8" s="18">
        <f>IF(AND(($E8&lt;=BU$3),($F8&gt;=BU$3)),IF(BU$3&lt;=Calc!$D14,Calc!$B14,Calc!$B14+50),0)</f>
        <v>0</v>
      </c>
      <c r="BV8" s="18">
        <f>IF(AND(($E8&lt;=BV$3),($F8&gt;=BV$3)),IF(BV$3&lt;=Calc!$D14,Calc!$B14,Calc!$B14+50),0)</f>
        <v>0</v>
      </c>
      <c r="BW8" s="18">
        <f>IF(AND(($E8&lt;=BW$3),($F8&gt;=BW$3)),IF(BW$3&lt;=Calc!$D14,Calc!$B14,Calc!$B14+50),0)</f>
        <v>0</v>
      </c>
      <c r="BX8" s="18">
        <f>IF(AND(($E8&lt;=BX$3),($F8&gt;=BX$3)),IF(BX$3&lt;=Calc!$D14,Calc!$B14,Calc!$B14+50),0)</f>
        <v>0</v>
      </c>
      <c r="BY8" s="18">
        <f>IF(AND(($E8&lt;=BY$3),($F8&gt;=BY$3)),IF(BY$3&lt;=Calc!$D14,Calc!$B14,Calc!$B14+50),0)</f>
        <v>0</v>
      </c>
      <c r="BZ8" s="18">
        <f>IF(AND(($E8&lt;=BZ$3),($F8&gt;=BZ$3)),IF(BZ$3&lt;=Calc!$D14,Calc!$B14,Calc!$B14+50),0)</f>
        <v>0</v>
      </c>
      <c r="CA8" s="18">
        <f>IF(AND(($E8&lt;=CA$3),($F8&gt;=CA$3)),IF(CA$3&lt;=Calc!$D14,Calc!$B14,Calc!$B14+50),0)</f>
        <v>0</v>
      </c>
      <c r="CB8" s="18">
        <f>IF(AND(($E8&lt;=CB$3),($F8&gt;=CB$3)),IF(CB$3&lt;=Calc!$D14,Calc!$B14,Calc!$B14+50),0)</f>
        <v>0</v>
      </c>
      <c r="CC8" s="18">
        <f>IF(AND(($E8&lt;=CC$3),($F8&gt;=CC$3)),IF(CC$3&lt;=Calc!$D14,Calc!$B14,Calc!$B14+50),0)</f>
        <v>0</v>
      </c>
      <c r="CD8" s="18">
        <f>IF(AND(($E8&lt;=CD$3),($F8&gt;=CD$3)),IF(CD$3&lt;=Calc!$D14,Calc!$B14,Calc!$B14+50),0)</f>
        <v>0</v>
      </c>
      <c r="CE8" s="18">
        <f>IF(AND(($E8&lt;=CE$3),($F8&gt;=CE$3)),IF(CE$3&lt;=Calc!$D14,Calc!$B14,Calc!$B14+50),0)</f>
        <v>0</v>
      </c>
      <c r="CF8" s="18">
        <f>IF(AND(($E8&lt;=CF$3),($F8&gt;=CF$3)),IF(CF$3&lt;=Calc!$D14,Calc!$B14,Calc!$B14+50),0)</f>
        <v>0</v>
      </c>
      <c r="CG8" s="18">
        <f>IF(AND(($E8&lt;=CG$3),($F8&gt;=CG$3)),IF(CG$3&lt;=Calc!$D14,Calc!$B14,Calc!$B14+50),0)</f>
        <v>0</v>
      </c>
      <c r="CH8" s="18">
        <f>IF(AND(($E8&lt;=CH$3),($F8&gt;=CH$3)),IF(CH$3&lt;=Calc!$D14,Calc!$B14,Calc!$B14+50),0)</f>
        <v>0</v>
      </c>
      <c r="CI8" s="18">
        <f>IF(AND(($E8&lt;=CI$3),($F8&gt;=CI$3)),IF(CI$3&lt;=Calc!$D14,Calc!$B14,Calc!$B14+50),0)</f>
        <v>0</v>
      </c>
      <c r="CJ8" s="18">
        <f>IF(AND(($E8&lt;=CJ$3),($F8&gt;=CJ$3)),IF(CJ$3&lt;=Calc!$D14,Calc!$B14,Calc!$B14+50),0)</f>
        <v>0</v>
      </c>
      <c r="CK8" s="19">
        <f>IF(AND(($E8&lt;=CK$3),($F8&gt;=CK$3)),IF(CK$3&lt;=Calc!$D14,Calc!$B14,Calc!$B14+50),0)</f>
        <v>0</v>
      </c>
      <c r="DC8" s="7" t="b">
        <v>1</v>
      </c>
      <c r="DD8" s="7">
        <f>IF($DC8,100,0)</f>
        <v>100</v>
      </c>
      <c r="DE8" s="7">
        <f>ROUNDDOWN(G8*I8,0)</f>
        <v>0</v>
      </c>
      <c r="DF8" s="9">
        <f>G8-DE8</f>
        <v>7</v>
      </c>
    </row>
    <row r="9" spans="1:110" x14ac:dyDescent="0.65">
      <c r="A9" s="28"/>
      <c r="B9" s="76"/>
      <c r="C9" s="77"/>
      <c r="D9" s="93"/>
      <c r="E9" s="55"/>
      <c r="F9" s="55"/>
      <c r="G9" s="42"/>
      <c r="H9" s="86"/>
      <c r="I9" s="43"/>
      <c r="J9" s="31"/>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9"/>
      <c r="DF9" s="9"/>
    </row>
    <row r="10" spans="1:110" ht="22.8" customHeight="1" x14ac:dyDescent="0.65">
      <c r="A10" s="29"/>
      <c r="B10" s="72">
        <v>3</v>
      </c>
      <c r="C10" s="68" t="s">
        <v>68</v>
      </c>
      <c r="D10" s="92"/>
      <c r="E10" s="69">
        <v>44044</v>
      </c>
      <c r="F10" s="69">
        <v>44143</v>
      </c>
      <c r="G10" s="70">
        <f t="shared" si="16"/>
        <v>70</v>
      </c>
      <c r="H10" s="84"/>
      <c r="I10" s="73"/>
      <c r="J10" s="31">
        <f>IF(AND(($E10&lt;=J$3),($F10&gt;=J$3)),IF(J$3&lt;=Calc!$D17,Calc!$B17,Calc!$B17+50),0)</f>
        <v>0</v>
      </c>
      <c r="K10" s="18">
        <f>IF(AND(($E10&lt;=K$3),($F10&gt;=K$3)),IF(K$3&lt;=Calc!$D17,Calc!$B17,Calc!$B17+50),0)</f>
        <v>0</v>
      </c>
      <c r="L10" s="18">
        <f>IF(AND(($E10&lt;=L$3),($F10&gt;=L$3)),IF(L$3&lt;=Calc!$D17,Calc!$B17,Calc!$B17+50),0)</f>
        <v>0</v>
      </c>
      <c r="M10" s="18">
        <f>IF(AND(($E10&lt;=M$3),($F10&gt;=M$3)),IF(M$3&lt;=Calc!$D17,Calc!$B17,Calc!$B17+50),0)</f>
        <v>0</v>
      </c>
      <c r="N10" s="18">
        <f>IF(AND(($E10&lt;=N$3),($F10&gt;=N$3)),IF(N$3&lt;=Calc!$D17,Calc!$B17,Calc!$B17+50),0)</f>
        <v>0</v>
      </c>
      <c r="O10" s="18">
        <f>IF(AND(($E10&lt;=O$3),($F10&gt;=O$3)),IF(O$3&lt;=Calc!$D17,Calc!$B17,Calc!$B17+50),0)</f>
        <v>350</v>
      </c>
      <c r="P10" s="18">
        <f>IF(AND(($E10&lt;=P$3),($F10&gt;=P$3)),IF(P$3&lt;=Calc!$D17,Calc!$B17,Calc!$B17+50),0)</f>
        <v>350</v>
      </c>
      <c r="Q10" s="18">
        <f>IF(AND(($E10&lt;=Q$3),($F10&gt;=Q$3)),IF(Q$3&lt;=Calc!$D17,Calc!$B17,Calc!$B17+50),0)</f>
        <v>350</v>
      </c>
      <c r="R10" s="18">
        <f>IF(AND(($E10&lt;=R$3),($F10&gt;=R$3)),IF(R$3&lt;=Calc!$D17,Calc!$B17,Calc!$B17+50),0)</f>
        <v>350</v>
      </c>
      <c r="S10" s="18">
        <f>IF(AND(($E10&lt;=S$3),($F10&gt;=S$3)),IF(S$3&lt;=Calc!$D17,Calc!$B17,Calc!$B17+50),0)</f>
        <v>350</v>
      </c>
      <c r="T10" s="18">
        <f>IF(AND(($E10&lt;=T$3),($F10&gt;=T$3)),IF(T$3&lt;=Calc!$D17,Calc!$B17,Calc!$B17+50),0)</f>
        <v>350</v>
      </c>
      <c r="U10" s="18">
        <f>IF(AND(($E10&lt;=U$3),($F10&gt;=U$3)),IF(U$3&lt;=Calc!$D17,Calc!$B17,Calc!$B17+50),0)</f>
        <v>350</v>
      </c>
      <c r="V10" s="18">
        <f>IF(AND(($E10&lt;=V$3),($F10&gt;=V$3)),IF(V$3&lt;=Calc!$D17,Calc!$B17,Calc!$B17+50),0)</f>
        <v>350</v>
      </c>
      <c r="W10" s="18">
        <f>IF(AND(($E10&lt;=W$3),($F10&gt;=W$3)),IF(W$3&lt;=Calc!$D17,Calc!$B17,Calc!$B17+50),0)</f>
        <v>350</v>
      </c>
      <c r="X10" s="18">
        <f>IF(AND(($E10&lt;=X$3),($F10&gt;=X$3)),IF(X$3&lt;=Calc!$D17,Calc!$B17,Calc!$B17+50),0)</f>
        <v>350</v>
      </c>
      <c r="Y10" s="18">
        <f>IF(AND(($E10&lt;=Y$3),($F10&gt;=Y$3)),IF(Y$3&lt;=Calc!$D17,Calc!$B17,Calc!$B17+50),0)</f>
        <v>350</v>
      </c>
      <c r="Z10" s="18">
        <f>IF(AND(($E10&lt;=Z$3),($F10&gt;=Z$3)),IF(Z$3&lt;=Calc!$D17,Calc!$B17,Calc!$B17+50),0)</f>
        <v>350</v>
      </c>
      <c r="AA10" s="18">
        <f>IF(AND(($E10&lt;=AA$3),($F10&gt;=AA$3)),IF(AA$3&lt;=Calc!$D17,Calc!$B17,Calc!$B17+50),0)</f>
        <v>350</v>
      </c>
      <c r="AB10" s="18">
        <f>IF(AND(($E10&lt;=AB$3),($F10&gt;=AB$3)),IF(AB$3&lt;=Calc!$D17,Calc!$B17,Calc!$B17+50),0)</f>
        <v>350</v>
      </c>
      <c r="AC10" s="18">
        <f>IF(AND(($E10&lt;=AC$3),($F10&gt;=AC$3)),IF(AC$3&lt;=Calc!$D17,Calc!$B17,Calc!$B17+50),0)</f>
        <v>350</v>
      </c>
      <c r="AD10" s="18">
        <f>IF(AND(($E10&lt;=AD$3),($F10&gt;=AD$3)),IF(AD$3&lt;=Calc!$D17,Calc!$B17,Calc!$B17+50),0)</f>
        <v>350</v>
      </c>
      <c r="AE10" s="18">
        <f>IF(AND(($E10&lt;=AE$3),($F10&gt;=AE$3)),IF(AE$3&lt;=Calc!$D17,Calc!$B17,Calc!$B17+50),0)</f>
        <v>350</v>
      </c>
      <c r="AF10" s="18">
        <f>IF(AND(($E10&lt;=AF$3),($F10&gt;=AF$3)),IF(AF$3&lt;=Calc!$D17,Calc!$B17,Calc!$B17+50),0)</f>
        <v>350</v>
      </c>
      <c r="AG10" s="18">
        <f>IF(AND(($E10&lt;=AG$3),($F10&gt;=AG$3)),IF(AG$3&lt;=Calc!$D17,Calc!$B17,Calc!$B17+50),0)</f>
        <v>350</v>
      </c>
      <c r="AH10" s="18">
        <f>IF(AND(($E10&lt;=AH$3),($F10&gt;=AH$3)),IF(AH$3&lt;=Calc!$D17,Calc!$B17,Calc!$B17+50),0)</f>
        <v>350</v>
      </c>
      <c r="AI10" s="18">
        <f>IF(AND(($E10&lt;=AI$3),($F10&gt;=AI$3)),IF(AI$3&lt;=Calc!$D17,Calc!$B17,Calc!$B17+50),0)</f>
        <v>350</v>
      </c>
      <c r="AJ10" s="18">
        <f>IF(AND(($E10&lt;=AJ$3),($F10&gt;=AJ$3)),IF(AJ$3&lt;=Calc!$D17,Calc!$B17,Calc!$B17+50),0)</f>
        <v>350</v>
      </c>
      <c r="AK10" s="18">
        <f>IF(AND(($E10&lt;=AK$3),($F10&gt;=AK$3)),IF(AK$3&lt;=Calc!$D17,Calc!$B17,Calc!$B17+50),0)</f>
        <v>350</v>
      </c>
      <c r="AL10" s="18">
        <f>IF(AND(($E10&lt;=AL$3),($F10&gt;=AL$3)),IF(AL$3&lt;=Calc!$D17,Calc!$B17,Calc!$B17+50),0)</f>
        <v>350</v>
      </c>
      <c r="AM10" s="18">
        <f>IF(AND(($E10&lt;=AM$3),($F10&gt;=AM$3)),IF(AM$3&lt;=Calc!$D17,Calc!$B17,Calc!$B17+50),0)</f>
        <v>350</v>
      </c>
      <c r="AN10" s="18">
        <f>IF(AND(($E10&lt;=AN$3),($F10&gt;=AN$3)),IF(AN$3&lt;=Calc!$D17,Calc!$B17,Calc!$B17+50),0)</f>
        <v>350</v>
      </c>
      <c r="AO10" s="18">
        <f>IF(AND(($E10&lt;=AO$3),($F10&gt;=AO$3)),IF(AO$3&lt;=Calc!$D17,Calc!$B17,Calc!$B17+50),0)</f>
        <v>350</v>
      </c>
      <c r="AP10" s="18">
        <f>IF(AND(($E10&lt;=AP$3),($F10&gt;=AP$3)),IF(AP$3&lt;=Calc!$D17,Calc!$B17,Calc!$B17+50),0)</f>
        <v>350</v>
      </c>
      <c r="AQ10" s="18">
        <f>IF(AND(($E10&lt;=AQ$3),($F10&gt;=AQ$3)),IF(AQ$3&lt;=Calc!$D17,Calc!$B17,Calc!$B17+50),0)</f>
        <v>350</v>
      </c>
      <c r="AR10" s="18">
        <f>IF(AND(($E10&lt;=AR$3),($F10&gt;=AR$3)),IF(AR$3&lt;=Calc!$D17,Calc!$B17,Calc!$B17+50),0)</f>
        <v>350</v>
      </c>
      <c r="AS10" s="18">
        <f>IF(AND(($E10&lt;=AS$3),($F10&gt;=AS$3)),IF(AS$3&lt;=Calc!$D17,Calc!$B17,Calc!$B17+50),0)</f>
        <v>350</v>
      </c>
      <c r="AT10" s="18">
        <f>IF(AND(($E10&lt;=AT$3),($F10&gt;=AT$3)),IF(AT$3&lt;=Calc!$D17,Calc!$B17,Calc!$B17+50),0)</f>
        <v>350</v>
      </c>
      <c r="AU10" s="18">
        <f>IF(AND(($E10&lt;=AU$3),($F10&gt;=AU$3)),IF(AU$3&lt;=Calc!$D17,Calc!$B17,Calc!$B17+50),0)</f>
        <v>350</v>
      </c>
      <c r="AV10" s="18">
        <f>IF(AND(($E10&lt;=AV$3),($F10&gt;=AV$3)),IF(AV$3&lt;=Calc!$D17,Calc!$B17,Calc!$B17+50),0)</f>
        <v>350</v>
      </c>
      <c r="AW10" s="18">
        <f>IF(AND(($E10&lt;=AW$3),($F10&gt;=AW$3)),IF(AW$3&lt;=Calc!$D17,Calc!$B17,Calc!$B17+50),0)</f>
        <v>350</v>
      </c>
      <c r="AX10" s="18">
        <f>IF(AND(($E10&lt;=AX$3),($F10&gt;=AX$3)),IF(AX$3&lt;=Calc!$D17,Calc!$B17,Calc!$B17+50),0)</f>
        <v>350</v>
      </c>
      <c r="AY10" s="18">
        <f>IF(AND(($E10&lt;=AY$3),($F10&gt;=AY$3)),IF(AY$3&lt;=Calc!$D17,Calc!$B17,Calc!$B17+50),0)</f>
        <v>350</v>
      </c>
      <c r="AZ10" s="18">
        <f>IF(AND(($E10&lt;=AZ$3),($F10&gt;=AZ$3)),IF(AZ$3&lt;=Calc!$D17,Calc!$B17,Calc!$B17+50),0)</f>
        <v>350</v>
      </c>
      <c r="BA10" s="18">
        <f>IF(AND(($E10&lt;=BA$3),($F10&gt;=BA$3)),IF(BA$3&lt;=Calc!$D17,Calc!$B17,Calc!$B17+50),0)</f>
        <v>350</v>
      </c>
      <c r="BB10" s="18">
        <f>IF(AND(($E10&lt;=BB$3),($F10&gt;=BB$3)),IF(BB$3&lt;=Calc!$D17,Calc!$B17,Calc!$B17+50),0)</f>
        <v>350</v>
      </c>
      <c r="BC10" s="18">
        <f>IF(AND(($E10&lt;=BC$3),($F10&gt;=BC$3)),IF(BC$3&lt;=Calc!$D17,Calc!$B17,Calc!$B17+50),0)</f>
        <v>350</v>
      </c>
      <c r="BD10" s="18">
        <f>IF(AND(($E10&lt;=BD$3),($F10&gt;=BD$3)),IF(BD$3&lt;=Calc!$D17,Calc!$B17,Calc!$B17+50),0)</f>
        <v>350</v>
      </c>
      <c r="BE10" s="18">
        <f>IF(AND(($E10&lt;=BE$3),($F10&gt;=BE$3)),IF(BE$3&lt;=Calc!$D17,Calc!$B17,Calc!$B17+50),0)</f>
        <v>350</v>
      </c>
      <c r="BF10" s="18">
        <f>IF(AND(($E10&lt;=BF$3),($F10&gt;=BF$3)),IF(BF$3&lt;=Calc!$D17,Calc!$B17,Calc!$B17+50),0)</f>
        <v>350</v>
      </c>
      <c r="BG10" s="18">
        <f>IF(AND(($E10&lt;=BG$3),($F10&gt;=BG$3)),IF(BG$3&lt;=Calc!$D17,Calc!$B17,Calc!$B17+50),0)</f>
        <v>350</v>
      </c>
      <c r="BH10" s="18">
        <f>IF(AND(($E10&lt;=BH$3),($F10&gt;=BH$3)),IF(BH$3&lt;=Calc!$D17,Calc!$B17,Calc!$B17+50),0)</f>
        <v>350</v>
      </c>
      <c r="BI10" s="18">
        <f>IF(AND(($E10&lt;=BI$3),($F10&gt;=BI$3)),IF(BI$3&lt;=Calc!$D17,Calc!$B17,Calc!$B17+50),0)</f>
        <v>350</v>
      </c>
      <c r="BJ10" s="18">
        <f>IF(AND(($E10&lt;=BJ$3),($F10&gt;=BJ$3)),IF(BJ$3&lt;=Calc!$D17,Calc!$B17,Calc!$B17+50),0)</f>
        <v>350</v>
      </c>
      <c r="BK10" s="18">
        <f>IF(AND(($E10&lt;=BK$3),($F10&gt;=BK$3)),IF(BK$3&lt;=Calc!$D17,Calc!$B17,Calc!$B17+50),0)</f>
        <v>350</v>
      </c>
      <c r="BL10" s="18">
        <f>IF(AND(($E10&lt;=BL$3),($F10&gt;=BL$3)),IF(BL$3&lt;=Calc!$D17,Calc!$B17,Calc!$B17+50),0)</f>
        <v>350</v>
      </c>
      <c r="BM10" s="18">
        <f>IF(AND(($E10&lt;=BM$3),($F10&gt;=BM$3)),IF(BM$3&lt;=Calc!$D17,Calc!$B17,Calc!$B17+50),0)</f>
        <v>350</v>
      </c>
      <c r="BN10" s="18">
        <f>IF(AND(($E10&lt;=BN$3),($F10&gt;=BN$3)),IF(BN$3&lt;=Calc!$D17,Calc!$B17,Calc!$B17+50),0)</f>
        <v>350</v>
      </c>
      <c r="BO10" s="18">
        <f>IF(AND(($E10&lt;=BO$3),($F10&gt;=BO$3)),IF(BO$3&lt;=Calc!$D17,Calc!$B17,Calc!$B17+50),0)</f>
        <v>350</v>
      </c>
      <c r="BP10" s="18">
        <f>IF(AND(($E10&lt;=BP$3),($F10&gt;=BP$3)),IF(BP$3&lt;=Calc!$D17,Calc!$B17,Calc!$B17+50),0)</f>
        <v>350</v>
      </c>
      <c r="BQ10" s="18">
        <f>IF(AND(($E10&lt;=BQ$3),($F10&gt;=BQ$3)),IF(BQ$3&lt;=Calc!$D17,Calc!$B17,Calc!$B17+50),0)</f>
        <v>350</v>
      </c>
      <c r="BR10" s="18">
        <f>IF(AND(($E10&lt;=BR$3),($F10&gt;=BR$3)),IF(BR$3&lt;=Calc!$D17,Calc!$B17,Calc!$B17+50),0)</f>
        <v>350</v>
      </c>
      <c r="BS10" s="18">
        <f>IF(AND(($E10&lt;=BS$3),($F10&gt;=BS$3)),IF(BS$3&lt;=Calc!$D17,Calc!$B17,Calc!$B17+50),0)</f>
        <v>350</v>
      </c>
      <c r="BT10" s="18">
        <f>IF(AND(($E10&lt;=BT$3),($F10&gt;=BT$3)),IF(BT$3&lt;=Calc!$D17,Calc!$B17,Calc!$B17+50),0)</f>
        <v>350</v>
      </c>
      <c r="BU10" s="18">
        <f>IF(AND(($E10&lt;=BU$3),($F10&gt;=BU$3)),IF(BU$3&lt;=Calc!$D17,Calc!$B17,Calc!$B17+50),0)</f>
        <v>350</v>
      </c>
      <c r="BV10" s="18">
        <f>IF(AND(($E10&lt;=BV$3),($F10&gt;=BV$3)),IF(BV$3&lt;=Calc!$D17,Calc!$B17,Calc!$B17+50),0)</f>
        <v>350</v>
      </c>
      <c r="BW10" s="18">
        <f>IF(AND(($E10&lt;=BW$3),($F10&gt;=BW$3)),IF(BW$3&lt;=Calc!$D17,Calc!$B17,Calc!$B17+50),0)</f>
        <v>350</v>
      </c>
      <c r="BX10" s="18">
        <f>IF(AND(($E10&lt;=BX$3),($F10&gt;=BX$3)),IF(BX$3&lt;=Calc!$D17,Calc!$B17,Calc!$B17+50),0)</f>
        <v>350</v>
      </c>
      <c r="BY10" s="18">
        <f>IF(AND(($E10&lt;=BY$3),($F10&gt;=BY$3)),IF(BY$3&lt;=Calc!$D17,Calc!$B17,Calc!$B17+50),0)</f>
        <v>350</v>
      </c>
      <c r="BZ10" s="18">
        <f>IF(AND(($E10&lt;=BZ$3),($F10&gt;=BZ$3)),IF(BZ$3&lt;=Calc!$D17,Calc!$B17,Calc!$B17+50),0)</f>
        <v>350</v>
      </c>
      <c r="CA10" s="18">
        <f>IF(AND(($E10&lt;=CA$3),($F10&gt;=CA$3)),IF(CA$3&lt;=Calc!$D17,Calc!$B17,Calc!$B17+50),0)</f>
        <v>350</v>
      </c>
      <c r="CB10" s="18">
        <f>IF(AND(($E10&lt;=CB$3),($F10&gt;=CB$3)),IF(CB$3&lt;=Calc!$D17,Calc!$B17,Calc!$B17+50),0)</f>
        <v>350</v>
      </c>
      <c r="CC10" s="18">
        <f>IF(AND(($E10&lt;=CC$3),($F10&gt;=CC$3)),IF(CC$3&lt;=Calc!$D17,Calc!$B17,Calc!$B17+50),0)</f>
        <v>350</v>
      </c>
      <c r="CD10" s="18">
        <f>IF(AND(($E10&lt;=CD$3),($F10&gt;=CD$3)),IF(CD$3&lt;=Calc!$D17,Calc!$B17,Calc!$B17+50),0)</f>
        <v>350</v>
      </c>
      <c r="CE10" s="18">
        <f>IF(AND(($E10&lt;=CE$3),($F10&gt;=CE$3)),IF(CE$3&lt;=Calc!$D17,Calc!$B17,Calc!$B17+50),0)</f>
        <v>350</v>
      </c>
      <c r="CF10" s="18">
        <f>IF(AND(($E10&lt;=CF$3),($F10&gt;=CF$3)),IF(CF$3&lt;=Calc!$D17,Calc!$B17,Calc!$B17+50),0)</f>
        <v>350</v>
      </c>
      <c r="CG10" s="18">
        <f>IF(AND(($E10&lt;=CG$3),($F10&gt;=CG$3)),IF(CG$3&lt;=Calc!$D17,Calc!$B17,Calc!$B17+50),0)</f>
        <v>0</v>
      </c>
      <c r="CH10" s="18">
        <f>IF(AND(($E10&lt;=CH$3),($F10&gt;=CH$3)),IF(CH$3&lt;=Calc!$D17,Calc!$B17,Calc!$B17+50),0)</f>
        <v>0</v>
      </c>
      <c r="CI10" s="18">
        <f>IF(AND(($E10&lt;=CI$3),($F10&gt;=CI$3)),IF(CI$3&lt;=Calc!$D17,Calc!$B17,Calc!$B17+50),0)</f>
        <v>0</v>
      </c>
      <c r="CJ10" s="18">
        <f>IF(AND(($E10&lt;=CJ$3),($F10&gt;=CJ$3)),IF(CJ$3&lt;=Calc!$D17,Calc!$B17,Calc!$B17+50),0)</f>
        <v>0</v>
      </c>
      <c r="CK10" s="19">
        <f>IF(AND(($E10&lt;=CK$3),($F10&gt;=CK$3)),IF(CK$3&lt;=Calc!$D17,Calc!$B17,Calc!$B17+50),0)</f>
        <v>0</v>
      </c>
      <c r="DC10" s="7" t="b">
        <v>1</v>
      </c>
      <c r="DD10" s="7">
        <f t="shared" ref="DD10" si="18">IF($DC10,300,0)</f>
        <v>300</v>
      </c>
      <c r="DE10" s="7">
        <f t="shared" ref="DE10:DE35" si="19">ROUNDDOWN(G10*I10,0)</f>
        <v>0</v>
      </c>
      <c r="DF10" s="9">
        <f t="shared" ref="DF10:DF35" si="20">G10-DE10</f>
        <v>70</v>
      </c>
    </row>
    <row r="11" spans="1:110" ht="22.8" customHeight="1" x14ac:dyDescent="0.65">
      <c r="A11" s="29"/>
      <c r="B11" s="76" t="s">
        <v>16</v>
      </c>
      <c r="C11" s="77" t="s">
        <v>90</v>
      </c>
      <c r="D11" s="93"/>
      <c r="E11" s="55"/>
      <c r="F11" s="55"/>
      <c r="G11" s="42"/>
      <c r="H11" s="49"/>
      <c r="I11" s="44"/>
      <c r="J11" s="31"/>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9"/>
      <c r="DF11" s="9"/>
    </row>
    <row r="12" spans="1:110" ht="45.9" x14ac:dyDescent="0.65">
      <c r="A12" s="29"/>
      <c r="B12" s="22" t="s">
        <v>17</v>
      </c>
      <c r="C12" s="26" t="s">
        <v>55</v>
      </c>
      <c r="D12" s="93"/>
      <c r="E12" s="55"/>
      <c r="F12" s="55"/>
      <c r="G12" s="42"/>
      <c r="H12" s="49" t="s">
        <v>67</v>
      </c>
      <c r="I12" s="44"/>
      <c r="J12" s="31"/>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9"/>
      <c r="DF12" s="9"/>
    </row>
    <row r="13" spans="1:110" s="63" customFormat="1" x14ac:dyDescent="0.65">
      <c r="A13" s="57"/>
      <c r="B13" s="98" t="s">
        <v>92</v>
      </c>
      <c r="C13" s="99" t="s">
        <v>78</v>
      </c>
      <c r="D13" s="94" t="s">
        <v>112</v>
      </c>
      <c r="E13" s="100">
        <v>44044</v>
      </c>
      <c r="F13" s="100">
        <v>44068</v>
      </c>
      <c r="G13" s="58"/>
      <c r="H13" s="101"/>
      <c r="I13" s="102"/>
      <c r="J13" s="59"/>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1"/>
      <c r="CL13" s="62"/>
      <c r="CM13" s="62"/>
      <c r="CN13" s="62"/>
      <c r="CO13" s="62"/>
      <c r="CP13" s="62"/>
      <c r="DF13" s="64"/>
    </row>
    <row r="14" spans="1:110" s="63" customFormat="1" ht="30.6" x14ac:dyDescent="0.65">
      <c r="A14" s="57"/>
      <c r="B14" s="98" t="s">
        <v>93</v>
      </c>
      <c r="C14" s="99" t="s">
        <v>79</v>
      </c>
      <c r="D14" s="94" t="s">
        <v>108</v>
      </c>
      <c r="E14" s="100">
        <f>E15</f>
        <v>44068</v>
      </c>
      <c r="F14" s="100">
        <f>F15</f>
        <v>44084</v>
      </c>
      <c r="G14" s="58"/>
      <c r="H14" s="101" t="s">
        <v>113</v>
      </c>
      <c r="I14" s="102"/>
      <c r="J14" s="59"/>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60"/>
      <c r="CI14" s="60"/>
      <c r="CJ14" s="60"/>
      <c r="CK14" s="61"/>
      <c r="CL14" s="62"/>
      <c r="CM14" s="62"/>
      <c r="CN14" s="62"/>
      <c r="CO14" s="62"/>
      <c r="CP14" s="62"/>
      <c r="DF14" s="64"/>
    </row>
    <row r="15" spans="1:110" s="63" customFormat="1" ht="91.8" hidden="1" x14ac:dyDescent="0.65">
      <c r="A15" s="57"/>
      <c r="B15" s="98"/>
      <c r="C15" s="99" t="s">
        <v>53</v>
      </c>
      <c r="D15" s="94"/>
      <c r="E15" s="100">
        <f>F13</f>
        <v>44068</v>
      </c>
      <c r="F15" s="100">
        <v>44084</v>
      </c>
      <c r="G15" s="58"/>
      <c r="H15" s="101" t="s">
        <v>83</v>
      </c>
      <c r="I15" s="119"/>
      <c r="J15" s="59"/>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1"/>
      <c r="CL15" s="62"/>
      <c r="CM15" s="62"/>
      <c r="CN15" s="62"/>
      <c r="CO15" s="62"/>
      <c r="CP15" s="62"/>
      <c r="DF15" s="64"/>
    </row>
    <row r="16" spans="1:110" s="63" customFormat="1" ht="61.2" hidden="1" x14ac:dyDescent="0.65">
      <c r="A16" s="57"/>
      <c r="B16" s="103"/>
      <c r="C16" s="104" t="s">
        <v>56</v>
      </c>
      <c r="D16" s="94"/>
      <c r="E16" s="100">
        <f>E15</f>
        <v>44068</v>
      </c>
      <c r="F16" s="100">
        <f>F15</f>
        <v>44084</v>
      </c>
      <c r="G16" s="58"/>
      <c r="H16" s="101" t="s">
        <v>80</v>
      </c>
      <c r="I16" s="120"/>
      <c r="J16" s="59"/>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c r="CE16" s="60"/>
      <c r="CF16" s="60"/>
      <c r="CG16" s="60"/>
      <c r="CH16" s="60"/>
      <c r="CI16" s="60"/>
      <c r="CJ16" s="60"/>
      <c r="CK16" s="61"/>
      <c r="CL16" s="62"/>
      <c r="CM16" s="62"/>
      <c r="CN16" s="62"/>
      <c r="CO16" s="62"/>
      <c r="CP16" s="62"/>
      <c r="DF16" s="64"/>
    </row>
    <row r="17" spans="1:110" s="63" customFormat="1" ht="107.1" hidden="1" x14ac:dyDescent="0.65">
      <c r="A17" s="57"/>
      <c r="B17" s="103"/>
      <c r="C17" s="104" t="s">
        <v>54</v>
      </c>
      <c r="D17" s="94"/>
      <c r="E17" s="100">
        <f>E16</f>
        <v>44068</v>
      </c>
      <c r="F17" s="100">
        <v>44079</v>
      </c>
      <c r="G17" s="58"/>
      <c r="H17" s="105" t="s">
        <v>81</v>
      </c>
      <c r="I17" s="120"/>
      <c r="J17" s="59"/>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1"/>
      <c r="CL17" s="62"/>
      <c r="CM17" s="62"/>
      <c r="CN17" s="62"/>
      <c r="CO17" s="62"/>
      <c r="CP17" s="62"/>
      <c r="DF17" s="64"/>
    </row>
    <row r="18" spans="1:110" s="63" customFormat="1" ht="68.099999999999994" hidden="1" customHeight="1" x14ac:dyDescent="0.65">
      <c r="A18" s="57"/>
      <c r="B18" s="103"/>
      <c r="C18" s="106" t="s">
        <v>57</v>
      </c>
      <c r="D18" s="94"/>
      <c r="E18" s="100">
        <f>E17</f>
        <v>44068</v>
      </c>
      <c r="F18" s="100">
        <v>44073</v>
      </c>
      <c r="G18" s="58"/>
      <c r="H18" s="107" t="s">
        <v>82</v>
      </c>
      <c r="I18" s="120"/>
      <c r="J18" s="59"/>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1"/>
      <c r="CL18" s="62"/>
      <c r="CM18" s="62"/>
      <c r="CN18" s="62"/>
      <c r="CO18" s="62"/>
      <c r="CP18" s="62"/>
      <c r="DF18" s="64"/>
    </row>
    <row r="19" spans="1:110" s="63" customFormat="1" ht="54" customHeight="1" x14ac:dyDescent="0.65">
      <c r="A19" s="57"/>
      <c r="B19" s="98" t="s">
        <v>94</v>
      </c>
      <c r="C19" s="108" t="s">
        <v>49</v>
      </c>
      <c r="D19" s="94" t="s">
        <v>76</v>
      </c>
      <c r="E19" s="100">
        <v>44044</v>
      </c>
      <c r="F19" s="100">
        <v>44068</v>
      </c>
      <c r="G19" s="58">
        <f t="shared" ref="G19" si="21">IFERROR(IF(OR(E19="",F19=""),"",NETWORKDAYS(E19,F19)),"Incorrect Start / End dates")</f>
        <v>17</v>
      </c>
      <c r="H19" s="109" t="s">
        <v>50</v>
      </c>
      <c r="I19" s="110"/>
      <c r="J19" s="59">
        <f>IF(AND(($E19&lt;=J$3),($F19&gt;=J$3)),IF(J$3&lt;=Calc!$D38,Calc!$B38,Calc!$B38+50),0)</f>
        <v>0</v>
      </c>
      <c r="K19" s="60">
        <f>IF(AND(($E19&lt;=K$3),($F19&gt;=K$3)),IF(K$3&lt;=Calc!$D38,Calc!$B38,Calc!$B38+50),0)</f>
        <v>0</v>
      </c>
      <c r="L19" s="60">
        <f>IF(AND(($E19&lt;=L$3),($F19&gt;=L$3)),IF(L$3&lt;=Calc!$D38,Calc!$B38,Calc!$B38+50),0)</f>
        <v>0</v>
      </c>
      <c r="M19" s="60">
        <f>IF(AND(($E19&lt;=M$3),($F19&gt;=M$3)),IF(M$3&lt;=Calc!$D38,Calc!$B38,Calc!$B38+50),0)</f>
        <v>0</v>
      </c>
      <c r="N19" s="60">
        <f>IF(AND(($E19&lt;=N$3),($F19&gt;=N$3)),IF(N$3&lt;=Calc!$D38,Calc!$B38,Calc!$B38+50),0)</f>
        <v>0</v>
      </c>
      <c r="O19" s="60">
        <f>IF(AND(($E19&lt;=O$3),($F19&gt;=O$3)),IF(O$3&lt;=Calc!$D38,Calc!$B38,Calc!$B38+50),0)</f>
        <v>50</v>
      </c>
      <c r="P19" s="60">
        <f>IF(AND(($E19&lt;=P$3),($F19&gt;=P$3)),IF(P$3&lt;=Calc!$D38,Calc!$B38,Calc!$B38+50),0)</f>
        <v>50</v>
      </c>
      <c r="Q19" s="60">
        <f>IF(AND(($E19&lt;=Q$3),($F19&gt;=Q$3)),IF(Q$3&lt;=Calc!$D38,Calc!$B38,Calc!$B38+50),0)</f>
        <v>50</v>
      </c>
      <c r="R19" s="60">
        <f>IF(AND(($E19&lt;=R$3),($F19&gt;=R$3)),IF(R$3&lt;=Calc!$D38,Calc!$B38,Calc!$B38+50),0)</f>
        <v>50</v>
      </c>
      <c r="S19" s="60">
        <f>IF(AND(($E19&lt;=S$3),($F19&gt;=S$3)),IF(S$3&lt;=Calc!$D38,Calc!$B38,Calc!$B38+50),0)</f>
        <v>50</v>
      </c>
      <c r="T19" s="60">
        <f>IF(AND(($E19&lt;=T$3),($F19&gt;=T$3)),IF(T$3&lt;=Calc!$D38,Calc!$B38,Calc!$B38+50),0)</f>
        <v>50</v>
      </c>
      <c r="U19" s="60">
        <f>IF(AND(($E19&lt;=U$3),($F19&gt;=U$3)),IF(U$3&lt;=Calc!$D38,Calc!$B38,Calc!$B38+50),0)</f>
        <v>50</v>
      </c>
      <c r="V19" s="60">
        <f>IF(AND(($E19&lt;=V$3),($F19&gt;=V$3)),IF(V$3&lt;=Calc!$D38,Calc!$B38,Calc!$B38+50),0)</f>
        <v>50</v>
      </c>
      <c r="W19" s="60">
        <f>IF(AND(($E19&lt;=W$3),($F19&gt;=W$3)),IF(W$3&lt;=Calc!$D38,Calc!$B38,Calc!$B38+50),0)</f>
        <v>50</v>
      </c>
      <c r="X19" s="60">
        <f>IF(AND(($E19&lt;=X$3),($F19&gt;=X$3)),IF(X$3&lt;=Calc!$D38,Calc!$B38,Calc!$B38+50),0)</f>
        <v>50</v>
      </c>
      <c r="Y19" s="60">
        <f>IF(AND(($E19&lt;=Y$3),($F19&gt;=Y$3)),IF(Y$3&lt;=Calc!$D38,Calc!$B38,Calc!$B38+50),0)</f>
        <v>50</v>
      </c>
      <c r="Z19" s="60">
        <f>IF(AND(($E19&lt;=Z$3),($F19&gt;=Z$3)),IF(Z$3&lt;=Calc!$D38,Calc!$B38,Calc!$B38+50),0)</f>
        <v>50</v>
      </c>
      <c r="AA19" s="60">
        <f>IF(AND(($E19&lt;=AA$3),($F19&gt;=AA$3)),IF(AA$3&lt;=Calc!$D38,Calc!$B38,Calc!$B38+50),0)</f>
        <v>50</v>
      </c>
      <c r="AB19" s="60">
        <f>IF(AND(($E19&lt;=AB$3),($F19&gt;=AB$3)),IF(AB$3&lt;=Calc!$D38,Calc!$B38,Calc!$B38+50),0)</f>
        <v>50</v>
      </c>
      <c r="AC19" s="60">
        <f>IF(AND(($E19&lt;=AC$3),($F19&gt;=AC$3)),IF(AC$3&lt;=Calc!$D38,Calc!$B38,Calc!$B38+50),0)</f>
        <v>50</v>
      </c>
      <c r="AD19" s="60">
        <f>IF(AND(($E19&lt;=AD$3),($F19&gt;=AD$3)),IF(AD$3&lt;=Calc!$D38,Calc!$B38,Calc!$B38+50),0)</f>
        <v>50</v>
      </c>
      <c r="AE19" s="60">
        <f>IF(AND(($E19&lt;=AE$3),($F19&gt;=AE$3)),IF(AE$3&lt;=Calc!$D38,Calc!$B38,Calc!$B38+50),0)</f>
        <v>50</v>
      </c>
      <c r="AF19" s="60">
        <f>IF(AND(($E19&lt;=AF$3),($F19&gt;=AF$3)),IF(AF$3&lt;=Calc!$D38,Calc!$B38,Calc!$B38+50),0)</f>
        <v>0</v>
      </c>
      <c r="AG19" s="60">
        <f>IF(AND(($E19&lt;=AG$3),($F19&gt;=AG$3)),IF(AG$3&lt;=Calc!$D38,Calc!$B38,Calc!$B38+50),0)</f>
        <v>0</v>
      </c>
      <c r="AH19" s="60">
        <f>IF(AND(($E19&lt;=AH$3),($F19&gt;=AH$3)),IF(AH$3&lt;=Calc!$D38,Calc!$B38,Calc!$B38+50),0)</f>
        <v>0</v>
      </c>
      <c r="AI19" s="60">
        <f>IF(AND(($E19&lt;=AI$3),($F19&gt;=AI$3)),IF(AI$3&lt;=Calc!$D38,Calc!$B38,Calc!$B38+50),0)</f>
        <v>0</v>
      </c>
      <c r="AJ19" s="60">
        <f>IF(AND(($E19&lt;=AJ$3),($F19&gt;=AJ$3)),IF(AJ$3&lt;=Calc!$D38,Calc!$B38,Calc!$B38+50),0)</f>
        <v>0</v>
      </c>
      <c r="AK19" s="60">
        <f>IF(AND(($E19&lt;=AK$3),($F19&gt;=AK$3)),IF(AK$3&lt;=Calc!$D38,Calc!$B38,Calc!$B38+50),0)</f>
        <v>0</v>
      </c>
      <c r="AL19" s="60">
        <f>IF(AND(($E19&lt;=AL$3),($F19&gt;=AL$3)),IF(AL$3&lt;=Calc!$D38,Calc!$B38,Calc!$B38+50),0)</f>
        <v>0</v>
      </c>
      <c r="AM19" s="60">
        <f>IF(AND(($E19&lt;=AM$3),($F19&gt;=AM$3)),IF(AM$3&lt;=Calc!$D38,Calc!$B38,Calc!$B38+50),0)</f>
        <v>0</v>
      </c>
      <c r="AN19" s="60">
        <f>IF(AND(($E19&lt;=AN$3),($F19&gt;=AN$3)),IF(AN$3&lt;=Calc!$D38,Calc!$B38,Calc!$B38+50),0)</f>
        <v>0</v>
      </c>
      <c r="AO19" s="60">
        <f>IF(AND(($E19&lt;=AO$3),($F19&gt;=AO$3)),IF(AO$3&lt;=Calc!$D38,Calc!$B38,Calc!$B38+50),0)</f>
        <v>0</v>
      </c>
      <c r="AP19" s="60">
        <f>IF(AND(($E19&lt;=AP$3),($F19&gt;=AP$3)),IF(AP$3&lt;=Calc!$D38,Calc!$B38,Calc!$B38+50),0)</f>
        <v>0</v>
      </c>
      <c r="AQ19" s="60">
        <f>IF(AND(($E19&lt;=AQ$3),($F19&gt;=AQ$3)),IF(AQ$3&lt;=Calc!$D38,Calc!$B38,Calc!$B38+50),0)</f>
        <v>0</v>
      </c>
      <c r="AR19" s="60">
        <f>IF(AND(($E19&lt;=AR$3),($F19&gt;=AR$3)),IF(AR$3&lt;=Calc!$D38,Calc!$B38,Calc!$B38+50),0)</f>
        <v>0</v>
      </c>
      <c r="AS19" s="60">
        <f>IF(AND(($E19&lt;=AS$3),($F19&gt;=AS$3)),IF(AS$3&lt;=Calc!$D38,Calc!$B38,Calc!$B38+50),0)</f>
        <v>0</v>
      </c>
      <c r="AT19" s="60">
        <f>IF(AND(($E19&lt;=AT$3),($F19&gt;=AT$3)),IF(AT$3&lt;=Calc!$D38,Calc!$B38,Calc!$B38+50),0)</f>
        <v>0</v>
      </c>
      <c r="AU19" s="60">
        <f>IF(AND(($E19&lt;=AU$3),($F19&gt;=AU$3)),IF(AU$3&lt;=Calc!$D38,Calc!$B38,Calc!$B38+50),0)</f>
        <v>0</v>
      </c>
      <c r="AV19" s="60">
        <f>IF(AND(($E19&lt;=AV$3),($F19&gt;=AV$3)),IF(AV$3&lt;=Calc!$D38,Calc!$B38,Calc!$B38+50),0)</f>
        <v>0</v>
      </c>
      <c r="AW19" s="60">
        <f>IF(AND(($E19&lt;=AW$3),($F19&gt;=AW$3)),IF(AW$3&lt;=Calc!$D38,Calc!$B38,Calc!$B38+50),0)</f>
        <v>0</v>
      </c>
      <c r="AX19" s="60">
        <f>IF(AND(($E19&lt;=AX$3),($F19&gt;=AX$3)),IF(AX$3&lt;=Calc!$D38,Calc!$B38,Calc!$B38+50),0)</f>
        <v>0</v>
      </c>
      <c r="AY19" s="60">
        <f>IF(AND(($E19&lt;=AY$3),($F19&gt;=AY$3)),IF(AY$3&lt;=Calc!$D38,Calc!$B38,Calc!$B38+50),0)</f>
        <v>0</v>
      </c>
      <c r="AZ19" s="60">
        <f>IF(AND(($E19&lt;=AZ$3),($F19&gt;=AZ$3)),IF(AZ$3&lt;=Calc!$D38,Calc!$B38,Calc!$B38+50),0)</f>
        <v>0</v>
      </c>
      <c r="BA19" s="60">
        <f>IF(AND(($E19&lt;=BA$3),($F19&gt;=BA$3)),IF(BA$3&lt;=Calc!$D38,Calc!$B38,Calc!$B38+50),0)</f>
        <v>0</v>
      </c>
      <c r="BB19" s="60">
        <f>IF(AND(($E19&lt;=BB$3),($F19&gt;=BB$3)),IF(BB$3&lt;=Calc!$D38,Calc!$B38,Calc!$B38+50),0)</f>
        <v>0</v>
      </c>
      <c r="BC19" s="60">
        <f>IF(AND(($E19&lt;=BC$3),($F19&gt;=BC$3)),IF(BC$3&lt;=Calc!$D38,Calc!$B38,Calc!$B38+50),0)</f>
        <v>0</v>
      </c>
      <c r="BD19" s="60">
        <f>IF(AND(($E19&lt;=BD$3),($F19&gt;=BD$3)),IF(BD$3&lt;=Calc!$D38,Calc!$B38,Calc!$B38+50),0)</f>
        <v>0</v>
      </c>
      <c r="BE19" s="60">
        <f>IF(AND(($E19&lt;=BE$3),($F19&gt;=BE$3)),IF(BE$3&lt;=Calc!$D38,Calc!$B38,Calc!$B38+50),0)</f>
        <v>0</v>
      </c>
      <c r="BF19" s="60">
        <f>IF(AND(($E19&lt;=BF$3),($F19&gt;=BF$3)),IF(BF$3&lt;=Calc!$D38,Calc!$B38,Calc!$B38+50),0)</f>
        <v>0</v>
      </c>
      <c r="BG19" s="60">
        <f>IF(AND(($E19&lt;=BG$3),($F19&gt;=BG$3)),IF(BG$3&lt;=Calc!$D38,Calc!$B38,Calc!$B38+50),0)</f>
        <v>0</v>
      </c>
      <c r="BH19" s="60">
        <f>IF(AND(($E19&lt;=BH$3),($F19&gt;=BH$3)),IF(BH$3&lt;=Calc!$D38,Calc!$B38,Calc!$B38+50),0)</f>
        <v>0</v>
      </c>
      <c r="BI19" s="60">
        <f>IF(AND(($E19&lt;=BI$3),($F19&gt;=BI$3)),IF(BI$3&lt;=Calc!$D38,Calc!$B38,Calc!$B38+50),0)</f>
        <v>0</v>
      </c>
      <c r="BJ19" s="60">
        <f>IF(AND(($E19&lt;=BJ$3),($F19&gt;=BJ$3)),IF(BJ$3&lt;=Calc!$D38,Calc!$B38,Calc!$B38+50),0)</f>
        <v>0</v>
      </c>
      <c r="BK19" s="60">
        <f>IF(AND(($E19&lt;=BK$3),($F19&gt;=BK$3)),IF(BK$3&lt;=Calc!$D38,Calc!$B38,Calc!$B38+50),0)</f>
        <v>0</v>
      </c>
      <c r="BL19" s="60">
        <f>IF(AND(($E19&lt;=BL$3),($F19&gt;=BL$3)),IF(BL$3&lt;=Calc!$D38,Calc!$B38,Calc!$B38+50),0)</f>
        <v>0</v>
      </c>
      <c r="BM19" s="60">
        <f>IF(AND(($E19&lt;=BM$3),($F19&gt;=BM$3)),IF(BM$3&lt;=Calc!$D38,Calc!$B38,Calc!$B38+50),0)</f>
        <v>0</v>
      </c>
      <c r="BN19" s="60">
        <f>IF(AND(($E19&lt;=BN$3),($F19&gt;=BN$3)),IF(BN$3&lt;=Calc!$D38,Calc!$B38,Calc!$B38+50),0)</f>
        <v>0</v>
      </c>
      <c r="BO19" s="60">
        <f>IF(AND(($E19&lt;=BO$3),($F19&gt;=BO$3)),IF(BO$3&lt;=Calc!$D38,Calc!$B38,Calc!$B38+50),0)</f>
        <v>0</v>
      </c>
      <c r="BP19" s="60">
        <f>IF(AND(($E19&lt;=BP$3),($F19&gt;=BP$3)),IF(BP$3&lt;=Calc!$D38,Calc!$B38,Calc!$B38+50),0)</f>
        <v>0</v>
      </c>
      <c r="BQ19" s="60">
        <f>IF(AND(($E19&lt;=BQ$3),($F19&gt;=BQ$3)),IF(BQ$3&lt;=Calc!$D38,Calc!$B38,Calc!$B38+50),0)</f>
        <v>0</v>
      </c>
      <c r="BR19" s="60">
        <f>IF(AND(($E19&lt;=BR$3),($F19&gt;=BR$3)),IF(BR$3&lt;=Calc!$D38,Calc!$B38,Calc!$B38+50),0)</f>
        <v>0</v>
      </c>
      <c r="BS19" s="60">
        <f>IF(AND(($E19&lt;=BS$3),($F19&gt;=BS$3)),IF(BS$3&lt;=Calc!$D38,Calc!$B38,Calc!$B38+50),0)</f>
        <v>0</v>
      </c>
      <c r="BT19" s="60">
        <f>IF(AND(($E19&lt;=BT$3),($F19&gt;=BT$3)),IF(BT$3&lt;=Calc!$D38,Calc!$B38,Calc!$B38+50),0)</f>
        <v>0</v>
      </c>
      <c r="BU19" s="60">
        <f>IF(AND(($E19&lt;=BU$3),($F19&gt;=BU$3)),IF(BU$3&lt;=Calc!$D38,Calc!$B38,Calc!$B38+50),0)</f>
        <v>0</v>
      </c>
      <c r="BV19" s="60">
        <f>IF(AND(($E19&lt;=BV$3),($F19&gt;=BV$3)),IF(BV$3&lt;=Calc!$D38,Calc!$B38,Calc!$B38+50),0)</f>
        <v>0</v>
      </c>
      <c r="BW19" s="60">
        <f>IF(AND(($E19&lt;=BW$3),($F19&gt;=BW$3)),IF(BW$3&lt;=Calc!$D38,Calc!$B38,Calc!$B38+50),0)</f>
        <v>0</v>
      </c>
      <c r="BX19" s="60">
        <f>IF(AND(($E19&lt;=BX$3),($F19&gt;=BX$3)),IF(BX$3&lt;=Calc!$D38,Calc!$B38,Calc!$B38+50),0)</f>
        <v>0</v>
      </c>
      <c r="BY19" s="60">
        <f>IF(AND(($E19&lt;=BY$3),($F19&gt;=BY$3)),IF(BY$3&lt;=Calc!$D38,Calc!$B38,Calc!$B38+50),0)</f>
        <v>0</v>
      </c>
      <c r="BZ19" s="60">
        <f>IF(AND(($E19&lt;=BZ$3),($F19&gt;=BZ$3)),IF(BZ$3&lt;=Calc!$D38,Calc!$B38,Calc!$B38+50),0)</f>
        <v>0</v>
      </c>
      <c r="CA19" s="60">
        <f>IF(AND(($E19&lt;=CA$3),($F19&gt;=CA$3)),IF(CA$3&lt;=Calc!$D38,Calc!$B38,Calc!$B38+50),0)</f>
        <v>0</v>
      </c>
      <c r="CB19" s="60">
        <f>IF(AND(($E19&lt;=CB$3),($F19&gt;=CB$3)),IF(CB$3&lt;=Calc!$D38,Calc!$B38,Calc!$B38+50),0)</f>
        <v>0</v>
      </c>
      <c r="CC19" s="60">
        <f>IF(AND(($E19&lt;=CC$3),($F19&gt;=CC$3)),IF(CC$3&lt;=Calc!$D38,Calc!$B38,Calc!$B38+50),0)</f>
        <v>0</v>
      </c>
      <c r="CD19" s="60">
        <f>IF(AND(($E19&lt;=CD$3),($F19&gt;=CD$3)),IF(CD$3&lt;=Calc!$D38,Calc!$B38,Calc!$B38+50),0)</f>
        <v>0</v>
      </c>
      <c r="CE19" s="60">
        <f>IF(AND(($E19&lt;=CE$3),($F19&gt;=CE$3)),IF(CE$3&lt;=Calc!$D38,Calc!$B38,Calc!$B38+50),0)</f>
        <v>0</v>
      </c>
      <c r="CF19" s="60">
        <f>IF(AND(($E19&lt;=CF$3),($F19&gt;=CF$3)),IF(CF$3&lt;=Calc!$D38,Calc!$B38,Calc!$B38+50),0)</f>
        <v>0</v>
      </c>
      <c r="CG19" s="60">
        <f>IF(AND(($E19&lt;=CG$3),($F19&gt;=CG$3)),IF(CG$3&lt;=Calc!$D38,Calc!$B38,Calc!$B38+50),0)</f>
        <v>0</v>
      </c>
      <c r="CH19" s="60">
        <f>IF(AND(($E19&lt;=CH$3),($F19&gt;=CH$3)),IF(CH$3&lt;=Calc!$D38,Calc!$B38,Calc!$B38+50),0)</f>
        <v>0</v>
      </c>
      <c r="CI19" s="60">
        <f>IF(AND(($E19&lt;=CI$3),($F19&gt;=CI$3)),IF(CI$3&lt;=Calc!$D38,Calc!$B38,Calc!$B38+50),0)</f>
        <v>0</v>
      </c>
      <c r="CJ19" s="60">
        <f>IF(AND(($E19&lt;=CJ$3),($F19&gt;=CJ$3)),IF(CJ$3&lt;=Calc!$D38,Calc!$B38,Calc!$B38+50),0)</f>
        <v>0</v>
      </c>
      <c r="CK19" s="61">
        <f>IF(AND(($E19&lt;=CK$3),($F19&gt;=CK$3)),IF(CK$3&lt;=Calc!$D38,Calc!$B38,Calc!$B38+50),0)</f>
        <v>0</v>
      </c>
      <c r="CL19" s="62"/>
      <c r="CM19" s="62"/>
      <c r="CN19" s="62"/>
      <c r="CO19" s="62"/>
      <c r="CP19" s="62"/>
      <c r="DC19" s="63" t="b">
        <v>1</v>
      </c>
      <c r="DD19" s="63">
        <f t="shared" ref="DD19" si="22">IF($DC19,300,0)</f>
        <v>300</v>
      </c>
      <c r="DE19" s="63">
        <f>ROUNDDOWN(G19*I19,0)</f>
        <v>0</v>
      </c>
      <c r="DF19" s="64">
        <f>G19-DE19</f>
        <v>17</v>
      </c>
    </row>
    <row r="20" spans="1:110" ht="54" customHeight="1" x14ac:dyDescent="0.65">
      <c r="A20" s="29"/>
      <c r="B20" s="22" t="s">
        <v>19</v>
      </c>
      <c r="C20" s="51" t="s">
        <v>95</v>
      </c>
      <c r="D20" s="93" t="s">
        <v>108</v>
      </c>
      <c r="E20" s="55">
        <f>F19</f>
        <v>44068</v>
      </c>
      <c r="F20" s="55">
        <f>E20+30</f>
        <v>44098</v>
      </c>
      <c r="G20" s="42"/>
      <c r="H20" s="48"/>
      <c r="I20" s="44"/>
      <c r="J20" s="31"/>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9"/>
      <c r="DF20" s="9"/>
    </row>
    <row r="21" spans="1:110" x14ac:dyDescent="0.65">
      <c r="A21" s="29"/>
      <c r="B21" s="50" t="s">
        <v>97</v>
      </c>
      <c r="C21" s="51" t="s">
        <v>58</v>
      </c>
      <c r="D21" s="93" t="s">
        <v>116</v>
      </c>
      <c r="E21" s="55">
        <v>44044</v>
      </c>
      <c r="F21" s="55">
        <f>E21+15</f>
        <v>44059</v>
      </c>
      <c r="G21" s="42"/>
      <c r="H21" s="48"/>
      <c r="I21" s="44"/>
      <c r="J21" s="31"/>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9"/>
      <c r="DF21" s="9"/>
    </row>
    <row r="22" spans="1:110" x14ac:dyDescent="0.65">
      <c r="A22" s="29"/>
      <c r="B22" s="50" t="s">
        <v>98</v>
      </c>
      <c r="C22" s="51" t="s">
        <v>59</v>
      </c>
      <c r="D22" s="93" t="s">
        <v>116</v>
      </c>
      <c r="E22" s="55"/>
      <c r="F22" s="55"/>
      <c r="G22" s="42"/>
      <c r="H22" s="48"/>
      <c r="I22" s="44"/>
      <c r="J22" s="31"/>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9"/>
      <c r="DF22" s="9"/>
    </row>
    <row r="23" spans="1:110" ht="33.299999999999997" customHeight="1" x14ac:dyDescent="0.65">
      <c r="A23" s="29"/>
      <c r="B23" s="50" t="s">
        <v>96</v>
      </c>
      <c r="C23" s="51" t="s">
        <v>77</v>
      </c>
      <c r="D23" s="93" t="s">
        <v>116</v>
      </c>
      <c r="E23" s="55">
        <f>E24</f>
        <v>44044</v>
      </c>
      <c r="F23" s="55">
        <f>F26</f>
        <v>44093</v>
      </c>
      <c r="G23" s="42"/>
      <c r="H23" s="48"/>
      <c r="I23" s="44"/>
      <c r="J23" s="31"/>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9"/>
      <c r="DF23" s="9"/>
    </row>
    <row r="24" spans="1:110" hidden="1" x14ac:dyDescent="0.65">
      <c r="A24" s="29"/>
      <c r="B24" s="50"/>
      <c r="C24" s="51" t="s">
        <v>85</v>
      </c>
      <c r="D24" s="93"/>
      <c r="E24" s="55">
        <f>E13</f>
        <v>44044</v>
      </c>
      <c r="F24" s="55">
        <f>F13</f>
        <v>44068</v>
      </c>
      <c r="G24" s="42"/>
      <c r="H24" s="48"/>
      <c r="I24" s="44"/>
      <c r="J24" s="31"/>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9"/>
      <c r="DF24" s="9"/>
    </row>
    <row r="25" spans="1:110" ht="30.6" hidden="1" x14ac:dyDescent="0.65">
      <c r="A25" s="29"/>
      <c r="B25" s="50"/>
      <c r="C25" s="51" t="s">
        <v>84</v>
      </c>
      <c r="D25" s="93"/>
      <c r="E25" s="55">
        <f>E24</f>
        <v>44044</v>
      </c>
      <c r="F25" s="55">
        <f>F24</f>
        <v>44068</v>
      </c>
      <c r="G25" s="42"/>
      <c r="H25" s="48"/>
      <c r="I25" s="44"/>
      <c r="J25" s="31"/>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9"/>
      <c r="DF25" s="9"/>
    </row>
    <row r="26" spans="1:110" ht="40.200000000000003" hidden="1" customHeight="1" x14ac:dyDescent="0.65">
      <c r="A26" s="29"/>
      <c r="B26" s="50"/>
      <c r="C26" s="51" t="s">
        <v>109</v>
      </c>
      <c r="D26" s="93"/>
      <c r="E26" s="55">
        <f>F25</f>
        <v>44068</v>
      </c>
      <c r="F26" s="55">
        <f>E26+25</f>
        <v>44093</v>
      </c>
      <c r="G26" s="42"/>
      <c r="H26" s="48"/>
      <c r="I26" s="44"/>
      <c r="J26" s="31"/>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9"/>
      <c r="DF26" s="9"/>
    </row>
    <row r="27" spans="1:110" ht="40.799999999999997" customHeight="1" x14ac:dyDescent="0.65">
      <c r="A27" s="29"/>
      <c r="B27" s="33" t="s">
        <v>99</v>
      </c>
      <c r="C27" s="34" t="s">
        <v>90</v>
      </c>
      <c r="D27" s="93"/>
      <c r="E27" s="55">
        <v>44068</v>
      </c>
      <c r="F27" s="55">
        <v>44104</v>
      </c>
      <c r="G27" s="42"/>
      <c r="H27" s="49"/>
      <c r="I27" s="44"/>
      <c r="J27" s="31"/>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9"/>
      <c r="DF27" s="9"/>
    </row>
    <row r="28" spans="1:110" ht="40.799999999999997" customHeight="1" x14ac:dyDescent="0.65">
      <c r="A28" s="29"/>
      <c r="B28" s="33" t="s">
        <v>101</v>
      </c>
      <c r="C28" s="26" t="s">
        <v>18</v>
      </c>
      <c r="D28" s="93" t="s">
        <v>108</v>
      </c>
      <c r="E28" s="55">
        <f>E27</f>
        <v>44068</v>
      </c>
      <c r="F28" s="55">
        <f>E28+20</f>
        <v>44088</v>
      </c>
      <c r="G28" s="42"/>
      <c r="H28" s="49" t="s">
        <v>61</v>
      </c>
      <c r="I28" s="44"/>
      <c r="J28" s="31"/>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9"/>
      <c r="DF28" s="9"/>
    </row>
    <row r="29" spans="1:110" ht="40.799999999999997" customHeight="1" x14ac:dyDescent="0.65">
      <c r="A29" s="29"/>
      <c r="B29" s="33" t="s">
        <v>102</v>
      </c>
      <c r="C29" s="26" t="s">
        <v>60</v>
      </c>
      <c r="D29" s="111" t="s">
        <v>114</v>
      </c>
      <c r="E29" s="55">
        <f>E28</f>
        <v>44068</v>
      </c>
      <c r="F29" s="55">
        <f>F27</f>
        <v>44104</v>
      </c>
      <c r="G29" s="42"/>
      <c r="H29" s="49" t="s">
        <v>62</v>
      </c>
      <c r="I29" s="44"/>
      <c r="J29" s="31"/>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9"/>
      <c r="DF29" s="9"/>
    </row>
    <row r="30" spans="1:110" s="65" customFormat="1" ht="22.8" customHeight="1" x14ac:dyDescent="0.65">
      <c r="A30" s="78"/>
      <c r="B30" s="76" t="s">
        <v>21</v>
      </c>
      <c r="C30" s="77" t="s">
        <v>91</v>
      </c>
      <c r="D30" s="93"/>
      <c r="E30" s="55"/>
      <c r="F30" s="55"/>
      <c r="G30" s="42"/>
      <c r="H30" s="49"/>
      <c r="I30" s="44"/>
      <c r="J30" s="79"/>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c r="BM30" s="80"/>
      <c r="BN30" s="80"/>
      <c r="BO30" s="80"/>
      <c r="BP30" s="80"/>
      <c r="BQ30" s="80"/>
      <c r="BR30" s="80"/>
      <c r="BS30" s="80"/>
      <c r="BT30" s="80"/>
      <c r="BU30" s="80"/>
      <c r="BV30" s="80"/>
      <c r="BW30" s="80"/>
      <c r="BX30" s="80"/>
      <c r="BY30" s="80"/>
      <c r="BZ30" s="80"/>
      <c r="CA30" s="80"/>
      <c r="CB30" s="80"/>
      <c r="CC30" s="80"/>
      <c r="CD30" s="80"/>
      <c r="CE30" s="80"/>
      <c r="CF30" s="80"/>
      <c r="CG30" s="80"/>
      <c r="CH30" s="80"/>
      <c r="CI30" s="80"/>
      <c r="CJ30" s="80"/>
      <c r="CK30" s="81"/>
      <c r="CL30" s="66"/>
      <c r="CM30" s="66"/>
      <c r="CN30" s="66"/>
      <c r="CO30" s="66"/>
      <c r="CP30" s="66"/>
      <c r="DF30" s="82"/>
    </row>
    <row r="31" spans="1:110" x14ac:dyDescent="0.65">
      <c r="A31" s="29"/>
      <c r="B31" s="22" t="s">
        <v>22</v>
      </c>
      <c r="C31" s="26" t="s">
        <v>100</v>
      </c>
      <c r="D31" s="93" t="s">
        <v>108</v>
      </c>
      <c r="E31" s="55">
        <f>E27</f>
        <v>44068</v>
      </c>
      <c r="F31" s="55">
        <f>E31+60</f>
        <v>44128</v>
      </c>
      <c r="G31" s="42">
        <f t="shared" ref="G31" si="23">IFERROR(IF(OR(E31="",F31=""),"",NETWORKDAYS(E31,F31)),"Incorrect Start / End dates")</f>
        <v>44</v>
      </c>
      <c r="H31" s="49" t="s">
        <v>63</v>
      </c>
      <c r="I31" s="44"/>
      <c r="J31" s="31">
        <f>IF(AND(($E31&lt;=J$3),($F31&gt;=J$3)),IF(J$3&lt;=Calc!$D20,Calc!$B20,Calc!$B20+50),0)</f>
        <v>0</v>
      </c>
      <c r="K31" s="18">
        <f>IF(AND(($E31&lt;=K$3),($F31&gt;=K$3)),IF(K$3&lt;=Calc!$D20,Calc!$B20,Calc!$B20+50),0)</f>
        <v>0</v>
      </c>
      <c r="L31" s="18">
        <f>IF(AND(($E31&lt;=L$3),($F31&gt;=L$3)),IF(L$3&lt;=Calc!$D20,Calc!$B20,Calc!$B20+50),0)</f>
        <v>0</v>
      </c>
      <c r="M31" s="18">
        <f>IF(AND(($E31&lt;=M$3),($F31&gt;=M$3)),IF(M$3&lt;=Calc!$D20,Calc!$B20,Calc!$B20+50),0)</f>
        <v>0</v>
      </c>
      <c r="N31" s="18">
        <f>IF(AND(($E31&lt;=N$3),($F31&gt;=N$3)),IF(N$3&lt;=Calc!$D20,Calc!$B20,Calc!$B20+50),0)</f>
        <v>0</v>
      </c>
      <c r="O31" s="18">
        <f>IF(AND(($E31&lt;=O$3),($F31&gt;=O$3)),IF(O$3&lt;=Calc!$D20,Calc!$B20,Calc!$B20+50),0)</f>
        <v>0</v>
      </c>
      <c r="P31" s="18">
        <f>IF(AND(($E31&lt;=P$3),($F31&gt;=P$3)),IF(P$3&lt;=Calc!$D20,Calc!$B20,Calc!$B20+50),0)</f>
        <v>0</v>
      </c>
      <c r="Q31" s="18">
        <f>IF(AND(($E31&lt;=Q$3),($F31&gt;=Q$3)),IF(Q$3&lt;=Calc!$D20,Calc!$B20,Calc!$B20+50),0)</f>
        <v>0</v>
      </c>
      <c r="R31" s="18">
        <f>IF(AND(($E31&lt;=R$3),($F31&gt;=R$3)),IF(R$3&lt;=Calc!$D20,Calc!$B20,Calc!$B20+50),0)</f>
        <v>0</v>
      </c>
      <c r="S31" s="18">
        <f>IF(AND(($E31&lt;=S$3),($F31&gt;=S$3)),IF(S$3&lt;=Calc!$D20,Calc!$B20,Calc!$B20+50),0)</f>
        <v>0</v>
      </c>
      <c r="T31" s="18">
        <f>IF(AND(($E31&lt;=T$3),($F31&gt;=T$3)),IF(T$3&lt;=Calc!$D20,Calc!$B20,Calc!$B20+50),0)</f>
        <v>0</v>
      </c>
      <c r="U31" s="18">
        <f>IF(AND(($E31&lt;=U$3),($F31&gt;=U$3)),IF(U$3&lt;=Calc!$D20,Calc!$B20,Calc!$B20+50),0)</f>
        <v>0</v>
      </c>
      <c r="V31" s="18">
        <f>IF(AND(($E31&lt;=V$3),($F31&gt;=V$3)),IF(V$3&lt;=Calc!$D20,Calc!$B20,Calc!$B20+50),0)</f>
        <v>0</v>
      </c>
      <c r="W31" s="18">
        <f>IF(AND(($E31&lt;=W$3),($F31&gt;=W$3)),IF(W$3&lt;=Calc!$D20,Calc!$B20,Calc!$B20+50),0)</f>
        <v>0</v>
      </c>
      <c r="X31" s="18">
        <f>IF(AND(($E31&lt;=X$3),($F31&gt;=X$3)),IF(X$3&lt;=Calc!$D20,Calc!$B20,Calc!$B20+50),0)</f>
        <v>0</v>
      </c>
      <c r="Y31" s="18">
        <f>IF(AND(($E31&lt;=Y$3),($F31&gt;=Y$3)),IF(Y$3&lt;=Calc!$D20,Calc!$B20,Calc!$B20+50),0)</f>
        <v>0</v>
      </c>
      <c r="Z31" s="18">
        <f>IF(AND(($E31&lt;=Z$3),($F31&gt;=Z$3)),IF(Z$3&lt;=Calc!$D20,Calc!$B20,Calc!$B20+50),0)</f>
        <v>0</v>
      </c>
      <c r="AA31" s="18">
        <f>IF(AND(($E31&lt;=AA$3),($F31&gt;=AA$3)),IF(AA$3&lt;=Calc!$D20,Calc!$B20,Calc!$B20+50),0)</f>
        <v>0</v>
      </c>
      <c r="AB31" s="18">
        <f>IF(AND(($E31&lt;=AB$3),($F31&gt;=AB$3)),IF(AB$3&lt;=Calc!$D20,Calc!$B20,Calc!$B20+50),0)</f>
        <v>0</v>
      </c>
      <c r="AC31" s="18">
        <f>IF(AND(($E31&lt;=AC$3),($F31&gt;=AC$3)),IF(AC$3&lt;=Calc!$D20,Calc!$B20,Calc!$B20+50),0)</f>
        <v>0</v>
      </c>
      <c r="AD31" s="18">
        <f>IF(AND(($E31&lt;=AD$3),($F31&gt;=AD$3)),IF(AD$3&lt;=Calc!$D20,Calc!$B20,Calc!$B20+50),0)</f>
        <v>0</v>
      </c>
      <c r="AE31" s="18">
        <f>IF(AND(($E31&lt;=AE$3),($F31&gt;=AE$3)),IF(AE$3&lt;=Calc!$D20,Calc!$B20,Calc!$B20+50),0)</f>
        <v>350</v>
      </c>
      <c r="AF31" s="18">
        <f>IF(AND(($E31&lt;=AF$3),($F31&gt;=AF$3)),IF(AF$3&lt;=Calc!$D20,Calc!$B20,Calc!$B20+50),0)</f>
        <v>350</v>
      </c>
      <c r="AG31" s="18">
        <f>IF(AND(($E31&lt;=AG$3),($F31&gt;=AG$3)),IF(AG$3&lt;=Calc!$D20,Calc!$B20,Calc!$B20+50),0)</f>
        <v>350</v>
      </c>
      <c r="AH31" s="18">
        <f>IF(AND(($E31&lt;=AH$3),($F31&gt;=AH$3)),IF(AH$3&lt;=Calc!$D20,Calc!$B20,Calc!$B20+50),0)</f>
        <v>350</v>
      </c>
      <c r="AI31" s="18">
        <f>IF(AND(($E31&lt;=AI$3),($F31&gt;=AI$3)),IF(AI$3&lt;=Calc!$D20,Calc!$B20,Calc!$B20+50),0)</f>
        <v>350</v>
      </c>
      <c r="AJ31" s="18">
        <f>IF(AND(($E31&lt;=AJ$3),($F31&gt;=AJ$3)),IF(AJ$3&lt;=Calc!$D20,Calc!$B20,Calc!$B20+50),0)</f>
        <v>350</v>
      </c>
      <c r="AK31" s="18">
        <f>IF(AND(($E31&lt;=AK$3),($F31&gt;=AK$3)),IF(AK$3&lt;=Calc!$D20,Calc!$B20,Calc!$B20+50),0)</f>
        <v>350</v>
      </c>
      <c r="AL31" s="18">
        <f>IF(AND(($E31&lt;=AL$3),($F31&gt;=AL$3)),IF(AL$3&lt;=Calc!$D20,Calc!$B20,Calc!$B20+50),0)</f>
        <v>350</v>
      </c>
      <c r="AM31" s="18">
        <f>IF(AND(($E31&lt;=AM$3),($F31&gt;=AM$3)),IF(AM$3&lt;=Calc!$D20,Calc!$B20,Calc!$B20+50),0)</f>
        <v>350</v>
      </c>
      <c r="AN31" s="18">
        <f>IF(AND(($E31&lt;=AN$3),($F31&gt;=AN$3)),IF(AN$3&lt;=Calc!$D20,Calc!$B20,Calc!$B20+50),0)</f>
        <v>350</v>
      </c>
      <c r="AO31" s="18">
        <f>IF(AND(($E31&lt;=AO$3),($F31&gt;=AO$3)),IF(AO$3&lt;=Calc!$D20,Calc!$B20,Calc!$B20+50),0)</f>
        <v>350</v>
      </c>
      <c r="AP31" s="18">
        <f>IF(AND(($E31&lt;=AP$3),($F31&gt;=AP$3)),IF(AP$3&lt;=Calc!$D20,Calc!$B20,Calc!$B20+50),0)</f>
        <v>350</v>
      </c>
      <c r="AQ31" s="18">
        <f>IF(AND(($E31&lt;=AQ$3),($F31&gt;=AQ$3)),IF(AQ$3&lt;=Calc!$D20,Calc!$B20,Calc!$B20+50),0)</f>
        <v>350</v>
      </c>
      <c r="AR31" s="18">
        <f>IF(AND(($E31&lt;=AR$3),($F31&gt;=AR$3)),IF(AR$3&lt;=Calc!$D20,Calc!$B20,Calc!$B20+50),0)</f>
        <v>350</v>
      </c>
      <c r="AS31" s="18">
        <f>IF(AND(($E31&lt;=AS$3),($F31&gt;=AS$3)),IF(AS$3&lt;=Calc!$D20,Calc!$B20,Calc!$B20+50),0)</f>
        <v>350</v>
      </c>
      <c r="AT31" s="18">
        <f>IF(AND(($E31&lt;=AT$3),($F31&gt;=AT$3)),IF(AT$3&lt;=Calc!$D20,Calc!$B20,Calc!$B20+50),0)</f>
        <v>350</v>
      </c>
      <c r="AU31" s="18">
        <f>IF(AND(($E31&lt;=AU$3),($F31&gt;=AU$3)),IF(AU$3&lt;=Calc!$D20,Calc!$B20,Calc!$B20+50),0)</f>
        <v>350</v>
      </c>
      <c r="AV31" s="18">
        <f>IF(AND(($E31&lt;=AV$3),($F31&gt;=AV$3)),IF(AV$3&lt;=Calc!$D20,Calc!$B20,Calc!$B20+50),0)</f>
        <v>350</v>
      </c>
      <c r="AW31" s="18">
        <f>IF(AND(($E31&lt;=AW$3),($F31&gt;=AW$3)),IF(AW$3&lt;=Calc!$D20,Calc!$B20,Calc!$B20+50),0)</f>
        <v>350</v>
      </c>
      <c r="AX31" s="18">
        <f>IF(AND(($E31&lt;=AX$3),($F31&gt;=AX$3)),IF(AX$3&lt;=Calc!$D20,Calc!$B20,Calc!$B20+50),0)</f>
        <v>350</v>
      </c>
      <c r="AY31" s="18">
        <f>IF(AND(($E31&lt;=AY$3),($F31&gt;=AY$3)),IF(AY$3&lt;=Calc!$D20,Calc!$B20,Calc!$B20+50),0)</f>
        <v>350</v>
      </c>
      <c r="AZ31" s="18">
        <f>IF(AND(($E31&lt;=AZ$3),($F31&gt;=AZ$3)),IF(AZ$3&lt;=Calc!$D20,Calc!$B20,Calc!$B20+50),0)</f>
        <v>350</v>
      </c>
      <c r="BA31" s="18">
        <f>IF(AND(($E31&lt;=BA$3),($F31&gt;=BA$3)),IF(BA$3&lt;=Calc!$D20,Calc!$B20,Calc!$B20+50),0)</f>
        <v>350</v>
      </c>
      <c r="BB31" s="18">
        <f>IF(AND(($E31&lt;=BB$3),($F31&gt;=BB$3)),IF(BB$3&lt;=Calc!$D20,Calc!$B20,Calc!$B20+50),0)</f>
        <v>350</v>
      </c>
      <c r="BC31" s="18">
        <f>IF(AND(($E31&lt;=BC$3),($F31&gt;=BC$3)),IF(BC$3&lt;=Calc!$D20,Calc!$B20,Calc!$B20+50),0)</f>
        <v>350</v>
      </c>
      <c r="BD31" s="18">
        <f>IF(AND(($E31&lt;=BD$3),($F31&gt;=BD$3)),IF(BD$3&lt;=Calc!$D20,Calc!$B20,Calc!$B20+50),0)</f>
        <v>350</v>
      </c>
      <c r="BE31" s="18">
        <f>IF(AND(($E31&lt;=BE$3),($F31&gt;=BE$3)),IF(BE$3&lt;=Calc!$D20,Calc!$B20,Calc!$B20+50),0)</f>
        <v>350</v>
      </c>
      <c r="BF31" s="18">
        <f>IF(AND(($E31&lt;=BF$3),($F31&gt;=BF$3)),IF(BF$3&lt;=Calc!$D20,Calc!$B20,Calc!$B20+50),0)</f>
        <v>350</v>
      </c>
      <c r="BG31" s="18">
        <f>IF(AND(($E31&lt;=BG$3),($F31&gt;=BG$3)),IF(BG$3&lt;=Calc!$D20,Calc!$B20,Calc!$B20+50),0)</f>
        <v>350</v>
      </c>
      <c r="BH31" s="18">
        <f>IF(AND(($E31&lt;=BH$3),($F31&gt;=BH$3)),IF(BH$3&lt;=Calc!$D20,Calc!$B20,Calc!$B20+50),0)</f>
        <v>350</v>
      </c>
      <c r="BI31" s="18">
        <f>IF(AND(($E31&lt;=BI$3),($F31&gt;=BI$3)),IF(BI$3&lt;=Calc!$D20,Calc!$B20,Calc!$B20+50),0)</f>
        <v>350</v>
      </c>
      <c r="BJ31" s="18">
        <f>IF(AND(($E31&lt;=BJ$3),($F31&gt;=BJ$3)),IF(BJ$3&lt;=Calc!$D20,Calc!$B20,Calc!$B20+50),0)</f>
        <v>350</v>
      </c>
      <c r="BK31" s="18">
        <f>IF(AND(($E31&lt;=BK$3),($F31&gt;=BK$3)),IF(BK$3&lt;=Calc!$D20,Calc!$B20,Calc!$B20+50),0)</f>
        <v>350</v>
      </c>
      <c r="BL31" s="18">
        <f>IF(AND(($E31&lt;=BL$3),($F31&gt;=BL$3)),IF(BL$3&lt;=Calc!$D20,Calc!$B20,Calc!$B20+50),0)</f>
        <v>350</v>
      </c>
      <c r="BM31" s="18">
        <f>IF(AND(($E31&lt;=BM$3),($F31&gt;=BM$3)),IF(BM$3&lt;=Calc!$D20,Calc!$B20,Calc!$B20+50),0)</f>
        <v>350</v>
      </c>
      <c r="BN31" s="18">
        <f>IF(AND(($E31&lt;=BN$3),($F31&gt;=BN$3)),IF(BN$3&lt;=Calc!$D20,Calc!$B20,Calc!$B20+50),0)</f>
        <v>350</v>
      </c>
      <c r="BO31" s="18">
        <f>IF(AND(($E31&lt;=BO$3),($F31&gt;=BO$3)),IF(BO$3&lt;=Calc!$D20,Calc!$B20,Calc!$B20+50),0)</f>
        <v>350</v>
      </c>
      <c r="BP31" s="18">
        <f>IF(AND(($E31&lt;=BP$3),($F31&gt;=BP$3)),IF(BP$3&lt;=Calc!$D20,Calc!$B20,Calc!$B20+50),0)</f>
        <v>350</v>
      </c>
      <c r="BQ31" s="18">
        <f>IF(AND(($E31&lt;=BQ$3),($F31&gt;=BQ$3)),IF(BQ$3&lt;=Calc!$D20,Calc!$B20,Calc!$B20+50),0)</f>
        <v>350</v>
      </c>
      <c r="BR31" s="18">
        <f>IF(AND(($E31&lt;=BR$3),($F31&gt;=BR$3)),IF(BR$3&lt;=Calc!$D20,Calc!$B20,Calc!$B20+50),0)</f>
        <v>350</v>
      </c>
      <c r="BS31" s="18">
        <f>IF(AND(($E31&lt;=BS$3),($F31&gt;=BS$3)),IF(BS$3&lt;=Calc!$D20,Calc!$B20,Calc!$B20+50),0)</f>
        <v>350</v>
      </c>
      <c r="BT31" s="18">
        <f>IF(AND(($E31&lt;=BT$3),($F31&gt;=BT$3)),IF(BT$3&lt;=Calc!$D20,Calc!$B20,Calc!$B20+50),0)</f>
        <v>350</v>
      </c>
      <c r="BU31" s="18">
        <f>IF(AND(($E31&lt;=BU$3),($F31&gt;=BU$3)),IF(BU$3&lt;=Calc!$D20,Calc!$B20,Calc!$B20+50),0)</f>
        <v>350</v>
      </c>
      <c r="BV31" s="18">
        <f>IF(AND(($E31&lt;=BV$3),($F31&gt;=BV$3)),IF(BV$3&lt;=Calc!$D20,Calc!$B20,Calc!$B20+50),0)</f>
        <v>350</v>
      </c>
      <c r="BW31" s="18">
        <f>IF(AND(($E31&lt;=BW$3),($F31&gt;=BW$3)),IF(BW$3&lt;=Calc!$D20,Calc!$B20,Calc!$B20+50),0)</f>
        <v>0</v>
      </c>
      <c r="BX31" s="18">
        <f>IF(AND(($E31&lt;=BX$3),($F31&gt;=BX$3)),IF(BX$3&lt;=Calc!$D20,Calc!$B20,Calc!$B20+50),0)</f>
        <v>0</v>
      </c>
      <c r="BY31" s="18">
        <f>IF(AND(($E31&lt;=BY$3),($F31&gt;=BY$3)),IF(BY$3&lt;=Calc!$D20,Calc!$B20,Calc!$B20+50),0)</f>
        <v>0</v>
      </c>
      <c r="BZ31" s="18">
        <f>IF(AND(($E31&lt;=BZ$3),($F31&gt;=BZ$3)),IF(BZ$3&lt;=Calc!$D20,Calc!$B20,Calc!$B20+50),0)</f>
        <v>0</v>
      </c>
      <c r="CA31" s="18">
        <f>IF(AND(($E31&lt;=CA$3),($F31&gt;=CA$3)),IF(CA$3&lt;=Calc!$D20,Calc!$B20,Calc!$B20+50),0)</f>
        <v>0</v>
      </c>
      <c r="CB31" s="18">
        <f>IF(AND(($E31&lt;=CB$3),($F31&gt;=CB$3)),IF(CB$3&lt;=Calc!$D20,Calc!$B20,Calc!$B20+50),0)</f>
        <v>0</v>
      </c>
      <c r="CC31" s="18">
        <f>IF(AND(($E31&lt;=CC$3),($F31&gt;=CC$3)),IF(CC$3&lt;=Calc!$D20,Calc!$B20,Calc!$B20+50),0)</f>
        <v>0</v>
      </c>
      <c r="CD31" s="18">
        <f>IF(AND(($E31&lt;=CD$3),($F31&gt;=CD$3)),IF(CD$3&lt;=Calc!$D20,Calc!$B20,Calc!$B20+50),0)</f>
        <v>0</v>
      </c>
      <c r="CE31" s="18">
        <f>IF(AND(($E31&lt;=CE$3),($F31&gt;=CE$3)),IF(CE$3&lt;=Calc!$D20,Calc!$B20,Calc!$B20+50),0)</f>
        <v>0</v>
      </c>
      <c r="CF31" s="18">
        <f>IF(AND(($E31&lt;=CF$3),($F31&gt;=CF$3)),IF(CF$3&lt;=Calc!$D20,Calc!$B20,Calc!$B20+50),0)</f>
        <v>0</v>
      </c>
      <c r="CG31" s="18">
        <f>IF(AND(($E31&lt;=CG$3),($F31&gt;=CG$3)),IF(CG$3&lt;=Calc!$D20,Calc!$B20,Calc!$B20+50),0)</f>
        <v>0</v>
      </c>
      <c r="CH31" s="18">
        <f>IF(AND(($E31&lt;=CH$3),($F31&gt;=CH$3)),IF(CH$3&lt;=Calc!$D20,Calc!$B20,Calc!$B20+50),0)</f>
        <v>0</v>
      </c>
      <c r="CI31" s="18">
        <f>IF(AND(($E31&lt;=CI$3),($F31&gt;=CI$3)),IF(CI$3&lt;=Calc!$D20,Calc!$B20,Calc!$B20+50),0)</f>
        <v>0</v>
      </c>
      <c r="CJ31" s="18">
        <f>IF(AND(($E31&lt;=CJ$3),($F31&gt;=CJ$3)),IF(CJ$3&lt;=Calc!$D20,Calc!$B20,Calc!$B20+50),0)</f>
        <v>0</v>
      </c>
      <c r="CK31" s="19">
        <f>IF(AND(($E31&lt;=CK$3),($F31&gt;=CK$3)),IF(CK$3&lt;=Calc!$D20,Calc!$B20,Calc!$B20+50),0)</f>
        <v>0</v>
      </c>
      <c r="DC31" s="7" t="b">
        <v>1</v>
      </c>
      <c r="DD31" s="7">
        <f>IF($DC31,300,0)</f>
        <v>300</v>
      </c>
      <c r="DE31" s="7">
        <f t="shared" si="19"/>
        <v>0</v>
      </c>
      <c r="DF31" s="9">
        <f t="shared" si="20"/>
        <v>44</v>
      </c>
    </row>
    <row r="32" spans="1:110" x14ac:dyDescent="0.65">
      <c r="A32" s="28"/>
      <c r="B32" s="22" t="s">
        <v>23</v>
      </c>
      <c r="C32" s="26" t="s">
        <v>24</v>
      </c>
      <c r="D32" s="111" t="s">
        <v>114</v>
      </c>
      <c r="E32" s="55">
        <f>E27</f>
        <v>44068</v>
      </c>
      <c r="F32" s="55">
        <f>E32+75</f>
        <v>44143</v>
      </c>
      <c r="G32" s="42">
        <f>IFERROR(IF(OR(E32="",F32=""),"",NETWORKDAYS(E32,F32)),"Incorrect Start / End dates")</f>
        <v>54</v>
      </c>
      <c r="H32" s="49" t="s">
        <v>64</v>
      </c>
      <c r="I32" s="43"/>
      <c r="J32" s="31">
        <f>IF(AND(($E32&lt;=J$3),($F32&gt;=J$3)),IF(J$3&lt;=Calc!$D24,Calc!$B24,Calc!$B24+50),0)</f>
        <v>0</v>
      </c>
      <c r="K32" s="18">
        <f>IF(AND(($E32&lt;=K$3),($F32&gt;=K$3)),IF(K$3&lt;=Calc!$D24,Calc!$B24,Calc!$B24+50),0)</f>
        <v>0</v>
      </c>
      <c r="L32" s="18">
        <f>IF(AND(($E32&lt;=L$3),($F32&gt;=L$3)),IF(L$3&lt;=Calc!$D24,Calc!$B24,Calc!$B24+50),0)</f>
        <v>0</v>
      </c>
      <c r="M32" s="18">
        <f>IF(AND(($E32&lt;=M$3),($F32&gt;=M$3)),IF(M$3&lt;=Calc!$D24,Calc!$B24,Calc!$B24+50),0)</f>
        <v>0</v>
      </c>
      <c r="N32" s="18">
        <f>IF(AND(($E32&lt;=N$3),($F32&gt;=N$3)),IF(N$3&lt;=Calc!$D24,Calc!$B24,Calc!$B24+50),0)</f>
        <v>0</v>
      </c>
      <c r="O32" s="18">
        <f>IF(AND(($E32&lt;=O$3),($F32&gt;=O$3)),IF(O$3&lt;=Calc!$D24,Calc!$B24,Calc!$B24+50),0)</f>
        <v>0</v>
      </c>
      <c r="P32" s="18">
        <f>IF(AND(($E32&lt;=P$3),($F32&gt;=P$3)),IF(P$3&lt;=Calc!$D24,Calc!$B24,Calc!$B24+50),0)</f>
        <v>0</v>
      </c>
      <c r="Q32" s="18">
        <f>IF(AND(($E32&lt;=Q$3),($F32&gt;=Q$3)),IF(Q$3&lt;=Calc!$D24,Calc!$B24,Calc!$B24+50),0)</f>
        <v>0</v>
      </c>
      <c r="R32" s="18">
        <f>IF(AND(($E32&lt;=R$3),($F32&gt;=R$3)),IF(R$3&lt;=Calc!$D24,Calc!$B24,Calc!$B24+50),0)</f>
        <v>0</v>
      </c>
      <c r="S32" s="18">
        <f>IF(AND(($E32&lt;=S$3),($F32&gt;=S$3)),IF(S$3&lt;=Calc!$D24,Calc!$B24,Calc!$B24+50),0)</f>
        <v>0</v>
      </c>
      <c r="T32" s="18">
        <f>IF(AND(($E32&lt;=T$3),($F32&gt;=T$3)),IF(T$3&lt;=Calc!$D24,Calc!$B24,Calc!$B24+50),0)</f>
        <v>0</v>
      </c>
      <c r="U32" s="18">
        <f>IF(AND(($E32&lt;=U$3),($F32&gt;=U$3)),IF(U$3&lt;=Calc!$D24,Calc!$B24,Calc!$B24+50),0)</f>
        <v>0</v>
      </c>
      <c r="V32" s="18">
        <f>IF(AND(($E32&lt;=V$3),($F32&gt;=V$3)),IF(V$3&lt;=Calc!$D24,Calc!$B24,Calc!$B24+50),0)</f>
        <v>0</v>
      </c>
      <c r="W32" s="18">
        <f>IF(AND(($E32&lt;=W$3),($F32&gt;=W$3)),IF(W$3&lt;=Calc!$D24,Calc!$B24,Calc!$B24+50),0)</f>
        <v>0</v>
      </c>
      <c r="X32" s="18">
        <f>IF(AND(($E32&lt;=X$3),($F32&gt;=X$3)),IF(X$3&lt;=Calc!$D24,Calc!$B24,Calc!$B24+50),0)</f>
        <v>0</v>
      </c>
      <c r="Y32" s="18">
        <f>IF(AND(($E32&lt;=Y$3),($F32&gt;=Y$3)),IF(Y$3&lt;=Calc!$D24,Calc!$B24,Calc!$B24+50),0)</f>
        <v>0</v>
      </c>
      <c r="Z32" s="18">
        <f>IF(AND(($E32&lt;=Z$3),($F32&gt;=Z$3)),IF(Z$3&lt;=Calc!$D24,Calc!$B24,Calc!$B24+50),0)</f>
        <v>0</v>
      </c>
      <c r="AA32" s="18">
        <f>IF(AND(($E32&lt;=AA$3),($F32&gt;=AA$3)),IF(AA$3&lt;=Calc!$D24,Calc!$B24,Calc!$B24+50),0)</f>
        <v>0</v>
      </c>
      <c r="AB32" s="18">
        <f>IF(AND(($E32&lt;=AB$3),($F32&gt;=AB$3)),IF(AB$3&lt;=Calc!$D24,Calc!$B24,Calc!$B24+50),0)</f>
        <v>0</v>
      </c>
      <c r="AC32" s="18">
        <f>IF(AND(($E32&lt;=AC$3),($F32&gt;=AC$3)),IF(AC$3&lt;=Calc!$D24,Calc!$B24,Calc!$B24+50),0)</f>
        <v>0</v>
      </c>
      <c r="AD32" s="18">
        <f>IF(AND(($E32&lt;=AD$3),($F32&gt;=AD$3)),IF(AD$3&lt;=Calc!$D24,Calc!$B24,Calc!$B24+50),0)</f>
        <v>0</v>
      </c>
      <c r="AE32" s="18">
        <f>IF(AND(($E32&lt;=AE$3),($F32&gt;=AE$3)),IF(AE$3&lt;=Calc!$D24,Calc!$B24,Calc!$B24+50),0)</f>
        <v>150</v>
      </c>
      <c r="AF32" s="18">
        <f>IF(AND(($E32&lt;=AF$3),($F32&gt;=AF$3)),IF(AF$3&lt;=Calc!$D24,Calc!$B24,Calc!$B24+50),0)</f>
        <v>150</v>
      </c>
      <c r="AG32" s="18">
        <f>IF(AND(($E32&lt;=AG$3),($F32&gt;=AG$3)),IF(AG$3&lt;=Calc!$D24,Calc!$B24,Calc!$B24+50),0)</f>
        <v>150</v>
      </c>
      <c r="AH32" s="18">
        <f>IF(AND(($E32&lt;=AH$3),($F32&gt;=AH$3)),IF(AH$3&lt;=Calc!$D24,Calc!$B24,Calc!$B24+50),0)</f>
        <v>150</v>
      </c>
      <c r="AI32" s="18">
        <f>IF(AND(($E32&lt;=AI$3),($F32&gt;=AI$3)),IF(AI$3&lt;=Calc!$D24,Calc!$B24,Calc!$B24+50),0)</f>
        <v>150</v>
      </c>
      <c r="AJ32" s="18">
        <f>IF(AND(($E32&lt;=AJ$3),($F32&gt;=AJ$3)),IF(AJ$3&lt;=Calc!$D24,Calc!$B24,Calc!$B24+50),0)</f>
        <v>150</v>
      </c>
      <c r="AK32" s="18">
        <f>IF(AND(($E32&lt;=AK$3),($F32&gt;=AK$3)),IF(AK$3&lt;=Calc!$D24,Calc!$B24,Calc!$B24+50),0)</f>
        <v>150</v>
      </c>
      <c r="AL32" s="18">
        <f>IF(AND(($E32&lt;=AL$3),($F32&gt;=AL$3)),IF(AL$3&lt;=Calc!$D24,Calc!$B24,Calc!$B24+50),0)</f>
        <v>150</v>
      </c>
      <c r="AM32" s="18">
        <f>IF(AND(($E32&lt;=AM$3),($F32&gt;=AM$3)),IF(AM$3&lt;=Calc!$D24,Calc!$B24,Calc!$B24+50),0)</f>
        <v>150</v>
      </c>
      <c r="AN32" s="18">
        <f>IF(AND(($E32&lt;=AN$3),($F32&gt;=AN$3)),IF(AN$3&lt;=Calc!$D24,Calc!$B24,Calc!$B24+50),0)</f>
        <v>150</v>
      </c>
      <c r="AO32" s="18">
        <f>IF(AND(($E32&lt;=AO$3),($F32&gt;=AO$3)),IF(AO$3&lt;=Calc!$D24,Calc!$B24,Calc!$B24+50),0)</f>
        <v>150</v>
      </c>
      <c r="AP32" s="18">
        <f>IF(AND(($E32&lt;=AP$3),($F32&gt;=AP$3)),IF(AP$3&lt;=Calc!$D24,Calc!$B24,Calc!$B24+50),0)</f>
        <v>150</v>
      </c>
      <c r="AQ32" s="18">
        <f>IF(AND(($E32&lt;=AQ$3),($F32&gt;=AQ$3)),IF(AQ$3&lt;=Calc!$D24,Calc!$B24,Calc!$B24+50),0)</f>
        <v>150</v>
      </c>
      <c r="AR32" s="18">
        <f>IF(AND(($E32&lt;=AR$3),($F32&gt;=AR$3)),IF(AR$3&lt;=Calc!$D24,Calc!$B24,Calc!$B24+50),0)</f>
        <v>150</v>
      </c>
      <c r="AS32" s="18">
        <f>IF(AND(($E32&lt;=AS$3),($F32&gt;=AS$3)),IF(AS$3&lt;=Calc!$D24,Calc!$B24,Calc!$B24+50),0)</f>
        <v>150</v>
      </c>
      <c r="AT32" s="18">
        <f>IF(AND(($E32&lt;=AT$3),($F32&gt;=AT$3)),IF(AT$3&lt;=Calc!$D24,Calc!$B24,Calc!$B24+50),0)</f>
        <v>150</v>
      </c>
      <c r="AU32" s="18">
        <f>IF(AND(($E32&lt;=AU$3),($F32&gt;=AU$3)),IF(AU$3&lt;=Calc!$D24,Calc!$B24,Calc!$B24+50),0)</f>
        <v>150</v>
      </c>
      <c r="AV32" s="18">
        <f>IF(AND(($E32&lt;=AV$3),($F32&gt;=AV$3)),IF(AV$3&lt;=Calc!$D24,Calc!$B24,Calc!$B24+50),0)</f>
        <v>150</v>
      </c>
      <c r="AW32" s="18">
        <f>IF(AND(($E32&lt;=AW$3),($F32&gt;=AW$3)),IF(AW$3&lt;=Calc!$D24,Calc!$B24,Calc!$B24+50),0)</f>
        <v>150</v>
      </c>
      <c r="AX32" s="18">
        <f>IF(AND(($E32&lt;=AX$3),($F32&gt;=AX$3)),IF(AX$3&lt;=Calc!$D24,Calc!$B24,Calc!$B24+50),0)</f>
        <v>150</v>
      </c>
      <c r="AY32" s="18">
        <f>IF(AND(($E32&lt;=AY$3),($F32&gt;=AY$3)),IF(AY$3&lt;=Calc!$D24,Calc!$B24,Calc!$B24+50),0)</f>
        <v>150</v>
      </c>
      <c r="AZ32" s="18">
        <f>IF(AND(($E32&lt;=AZ$3),($F32&gt;=AZ$3)),IF(AZ$3&lt;=Calc!$D24,Calc!$B24,Calc!$B24+50),0)</f>
        <v>150</v>
      </c>
      <c r="BA32" s="18">
        <f>IF(AND(($E32&lt;=BA$3),($F32&gt;=BA$3)),IF(BA$3&lt;=Calc!$D24,Calc!$B24,Calc!$B24+50),0)</f>
        <v>150</v>
      </c>
      <c r="BB32" s="18">
        <f>IF(AND(($E32&lt;=BB$3),($F32&gt;=BB$3)),IF(BB$3&lt;=Calc!$D24,Calc!$B24,Calc!$B24+50),0)</f>
        <v>150</v>
      </c>
      <c r="BC32" s="18">
        <f>IF(AND(($E32&lt;=BC$3),($F32&gt;=BC$3)),IF(BC$3&lt;=Calc!$D24,Calc!$B24,Calc!$B24+50),0)</f>
        <v>150</v>
      </c>
      <c r="BD32" s="18">
        <f>IF(AND(($E32&lt;=BD$3),($F32&gt;=BD$3)),IF(BD$3&lt;=Calc!$D24,Calc!$B24,Calc!$B24+50),0)</f>
        <v>150</v>
      </c>
      <c r="BE32" s="18">
        <f>IF(AND(($E32&lt;=BE$3),($F32&gt;=BE$3)),IF(BE$3&lt;=Calc!$D24,Calc!$B24,Calc!$B24+50),0)</f>
        <v>150</v>
      </c>
      <c r="BF32" s="18">
        <f>IF(AND(($E32&lt;=BF$3),($F32&gt;=BF$3)),IF(BF$3&lt;=Calc!$D24,Calc!$B24,Calc!$B24+50),0)</f>
        <v>150</v>
      </c>
      <c r="BG32" s="18">
        <f>IF(AND(($E32&lt;=BG$3),($F32&gt;=BG$3)),IF(BG$3&lt;=Calc!$D24,Calc!$B24,Calc!$B24+50),0)</f>
        <v>150</v>
      </c>
      <c r="BH32" s="18">
        <f>IF(AND(($E32&lt;=BH$3),($F32&gt;=BH$3)),IF(BH$3&lt;=Calc!$D24,Calc!$B24,Calc!$B24+50),0)</f>
        <v>150</v>
      </c>
      <c r="BI32" s="18">
        <f>IF(AND(($E32&lt;=BI$3),($F32&gt;=BI$3)),IF(BI$3&lt;=Calc!$D24,Calc!$B24,Calc!$B24+50),0)</f>
        <v>150</v>
      </c>
      <c r="BJ32" s="18">
        <f>IF(AND(($E32&lt;=BJ$3),($F32&gt;=BJ$3)),IF(BJ$3&lt;=Calc!$D24,Calc!$B24,Calc!$B24+50),0)</f>
        <v>150</v>
      </c>
      <c r="BK32" s="18">
        <f>IF(AND(($E32&lt;=BK$3),($F32&gt;=BK$3)),IF(BK$3&lt;=Calc!$D24,Calc!$B24,Calc!$B24+50),0)</f>
        <v>150</v>
      </c>
      <c r="BL32" s="18">
        <f>IF(AND(($E32&lt;=BL$3),($F32&gt;=BL$3)),IF(BL$3&lt;=Calc!$D24,Calc!$B24,Calc!$B24+50),0)</f>
        <v>150</v>
      </c>
      <c r="BM32" s="18">
        <f>IF(AND(($E32&lt;=BM$3),($F32&gt;=BM$3)),IF(BM$3&lt;=Calc!$D24,Calc!$B24,Calc!$B24+50),0)</f>
        <v>150</v>
      </c>
      <c r="BN32" s="18">
        <f>IF(AND(($E32&lt;=BN$3),($F32&gt;=BN$3)),IF(BN$3&lt;=Calc!$D24,Calc!$B24,Calc!$B24+50),0)</f>
        <v>150</v>
      </c>
      <c r="BO32" s="18">
        <f>IF(AND(($E32&lt;=BO$3),($F32&gt;=BO$3)),IF(BO$3&lt;=Calc!$D24,Calc!$B24,Calc!$B24+50),0)</f>
        <v>150</v>
      </c>
      <c r="BP32" s="18">
        <f>IF(AND(($E32&lt;=BP$3),($F32&gt;=BP$3)),IF(BP$3&lt;=Calc!$D24,Calc!$B24,Calc!$B24+50),0)</f>
        <v>150</v>
      </c>
      <c r="BQ32" s="18">
        <f>IF(AND(($E32&lt;=BQ$3),($F32&gt;=BQ$3)),IF(BQ$3&lt;=Calc!$D24,Calc!$B24,Calc!$B24+50),0)</f>
        <v>150</v>
      </c>
      <c r="BR32" s="18">
        <f>IF(AND(($E32&lt;=BR$3),($F32&gt;=BR$3)),IF(BR$3&lt;=Calc!$D24,Calc!$B24,Calc!$B24+50),0)</f>
        <v>150</v>
      </c>
      <c r="BS32" s="18">
        <f>IF(AND(($E32&lt;=BS$3),($F32&gt;=BS$3)),IF(BS$3&lt;=Calc!$D24,Calc!$B24,Calc!$B24+50),0)</f>
        <v>150</v>
      </c>
      <c r="BT32" s="18">
        <f>IF(AND(($E32&lt;=BT$3),($F32&gt;=BT$3)),IF(BT$3&lt;=Calc!$D24,Calc!$B24,Calc!$B24+50),0)</f>
        <v>150</v>
      </c>
      <c r="BU32" s="18">
        <f>IF(AND(($E32&lt;=BU$3),($F32&gt;=BU$3)),IF(BU$3&lt;=Calc!$D24,Calc!$B24,Calc!$B24+50),0)</f>
        <v>150</v>
      </c>
      <c r="BV32" s="18">
        <f>IF(AND(($E32&lt;=BV$3),($F32&gt;=BV$3)),IF(BV$3&lt;=Calc!$D24,Calc!$B24,Calc!$B24+50),0)</f>
        <v>150</v>
      </c>
      <c r="BW32" s="18">
        <f>IF(AND(($E32&lt;=BW$3),($F32&gt;=BW$3)),IF(BW$3&lt;=Calc!$D24,Calc!$B24,Calc!$B24+50),0)</f>
        <v>150</v>
      </c>
      <c r="BX32" s="18">
        <f>IF(AND(($E32&lt;=BX$3),($F32&gt;=BX$3)),IF(BX$3&lt;=Calc!$D24,Calc!$B24,Calc!$B24+50),0)</f>
        <v>150</v>
      </c>
      <c r="BY32" s="18">
        <f>IF(AND(($E32&lt;=BY$3),($F32&gt;=BY$3)),IF(BY$3&lt;=Calc!$D24,Calc!$B24,Calc!$B24+50),0)</f>
        <v>150</v>
      </c>
      <c r="BZ32" s="18">
        <f>IF(AND(($E32&lt;=BZ$3),($F32&gt;=BZ$3)),IF(BZ$3&lt;=Calc!$D24,Calc!$B24,Calc!$B24+50),0)</f>
        <v>150</v>
      </c>
      <c r="CA32" s="18">
        <f>IF(AND(($E32&lt;=CA$3),($F32&gt;=CA$3)),IF(CA$3&lt;=Calc!$D24,Calc!$B24,Calc!$B24+50),0)</f>
        <v>150</v>
      </c>
      <c r="CB32" s="18">
        <f>IF(AND(($E32&lt;=CB$3),($F32&gt;=CB$3)),IF(CB$3&lt;=Calc!$D24,Calc!$B24,Calc!$B24+50),0)</f>
        <v>150</v>
      </c>
      <c r="CC32" s="18">
        <f>IF(AND(($E32&lt;=CC$3),($F32&gt;=CC$3)),IF(CC$3&lt;=Calc!$D24,Calc!$B24,Calc!$B24+50),0)</f>
        <v>150</v>
      </c>
      <c r="CD32" s="18">
        <f>IF(AND(($E32&lt;=CD$3),($F32&gt;=CD$3)),IF(CD$3&lt;=Calc!$D24,Calc!$B24,Calc!$B24+50),0)</f>
        <v>150</v>
      </c>
      <c r="CE32" s="18">
        <f>IF(AND(($E32&lt;=CE$3),($F32&gt;=CE$3)),IF(CE$3&lt;=Calc!$D24,Calc!$B24,Calc!$B24+50),0)</f>
        <v>150</v>
      </c>
      <c r="CF32" s="18">
        <f>IF(AND(($E32&lt;=CF$3),($F32&gt;=CF$3)),IF(CF$3&lt;=Calc!$D24,Calc!$B24,Calc!$B24+50),0)</f>
        <v>150</v>
      </c>
      <c r="CG32" s="18">
        <f>IF(AND(($E32&lt;=CG$3),($F32&gt;=CG$3)),IF(CG$3&lt;=Calc!$D24,Calc!$B24,Calc!$B24+50),0)</f>
        <v>0</v>
      </c>
      <c r="CH32" s="18">
        <f>IF(AND(($E32&lt;=CH$3),($F32&gt;=CH$3)),IF(CH$3&lt;=Calc!$D24,Calc!$B24,Calc!$B24+50),0)</f>
        <v>0</v>
      </c>
      <c r="CI32" s="18">
        <f>IF(AND(($E32&lt;=CI$3),($F32&gt;=CI$3)),IF(CI$3&lt;=Calc!$D24,Calc!$B24,Calc!$B24+50),0)</f>
        <v>0</v>
      </c>
      <c r="CJ32" s="18">
        <f>IF(AND(($E32&lt;=CJ$3),($F32&gt;=CJ$3)),IF(CJ$3&lt;=Calc!$D24,Calc!$B24,Calc!$B24+50),0)</f>
        <v>0</v>
      </c>
      <c r="CK32" s="19">
        <f>IF(AND(($E32&lt;=CK$3),($F32&gt;=CK$3)),IF(CK$3&lt;=Calc!$D24,Calc!$B24,Calc!$B24+50),0)</f>
        <v>0</v>
      </c>
      <c r="DC32" s="7" t="b">
        <v>1</v>
      </c>
      <c r="DD32" s="7">
        <f>IF($DC32,100,0)</f>
        <v>100</v>
      </c>
      <c r="DE32" s="7">
        <f t="shared" si="19"/>
        <v>0</v>
      </c>
      <c r="DF32" s="9">
        <f t="shared" si="20"/>
        <v>54</v>
      </c>
    </row>
    <row r="33" spans="1:110" ht="30.6" x14ac:dyDescent="0.65">
      <c r="A33" s="29"/>
      <c r="B33" s="22" t="s">
        <v>103</v>
      </c>
      <c r="C33" s="26" t="s">
        <v>20</v>
      </c>
      <c r="D33" s="111" t="s">
        <v>115</v>
      </c>
      <c r="E33" s="55">
        <f>F31</f>
        <v>44128</v>
      </c>
      <c r="F33" s="55">
        <f>E33+30</f>
        <v>44158</v>
      </c>
      <c r="G33" s="42">
        <f t="shared" ref="G33:G35" si="24">IFERROR(IF(OR(E33="",F33=""),"",NETWORKDAYS(E33,F33)),"Incorrect Start / End dates")</f>
        <v>21</v>
      </c>
      <c r="H33" s="49" t="s">
        <v>65</v>
      </c>
      <c r="I33" s="44"/>
      <c r="J33" s="31">
        <f>IF(AND(($E33&lt;=J$3),($F33&gt;=J$3)),IF(J$3&lt;=Calc!$D27,Calc!$B27,Calc!$B27+50),0)</f>
        <v>0</v>
      </c>
      <c r="K33" s="18">
        <f>IF(AND(($E33&lt;=K$3),($F33&gt;=K$3)),IF(K$3&lt;=Calc!$D27,Calc!$B27,Calc!$B27+50),0)</f>
        <v>0</v>
      </c>
      <c r="L33" s="18">
        <f>IF(AND(($E33&lt;=L$3),($F33&gt;=L$3)),IF(L$3&lt;=Calc!$D27,Calc!$B27,Calc!$B27+50),0)</f>
        <v>0</v>
      </c>
      <c r="M33" s="18">
        <f>IF(AND(($E33&lt;=M$3),($F33&gt;=M$3)),IF(M$3&lt;=Calc!$D27,Calc!$B27,Calc!$B27+50),0)</f>
        <v>0</v>
      </c>
      <c r="N33" s="18">
        <f>IF(AND(($E33&lt;=N$3),($F33&gt;=N$3)),IF(N$3&lt;=Calc!$D27,Calc!$B27,Calc!$B27+50),0)</f>
        <v>0</v>
      </c>
      <c r="O33" s="18">
        <f>IF(AND(($E33&lt;=O$3),($F33&gt;=O$3)),IF(O$3&lt;=Calc!$D27,Calc!$B27,Calc!$B27+50),0)</f>
        <v>0</v>
      </c>
      <c r="P33" s="18">
        <f>IF(AND(($E33&lt;=P$3),($F33&gt;=P$3)),IF(P$3&lt;=Calc!$D27,Calc!$B27,Calc!$B27+50),0)</f>
        <v>0</v>
      </c>
      <c r="Q33" s="18">
        <f>IF(AND(($E33&lt;=Q$3),($F33&gt;=Q$3)),IF(Q$3&lt;=Calc!$D27,Calc!$B27,Calc!$B27+50),0)</f>
        <v>0</v>
      </c>
      <c r="R33" s="18">
        <f>IF(AND(($E33&lt;=R$3),($F33&gt;=R$3)),IF(R$3&lt;=Calc!$D27,Calc!$B27,Calc!$B27+50),0)</f>
        <v>0</v>
      </c>
      <c r="S33" s="18">
        <f>IF(AND(($E33&lt;=S$3),($F33&gt;=S$3)),IF(S$3&lt;=Calc!$D27,Calc!$B27,Calc!$B27+50),0)</f>
        <v>0</v>
      </c>
      <c r="T33" s="18">
        <f>IF(AND(($E33&lt;=T$3),($F33&gt;=T$3)),IF(T$3&lt;=Calc!$D27,Calc!$B27,Calc!$B27+50),0)</f>
        <v>0</v>
      </c>
      <c r="U33" s="18">
        <f>IF(AND(($E33&lt;=U$3),($F33&gt;=U$3)),IF(U$3&lt;=Calc!$D27,Calc!$B27,Calc!$B27+50),0)</f>
        <v>0</v>
      </c>
      <c r="V33" s="18">
        <f>IF(AND(($E33&lt;=V$3),($F33&gt;=V$3)),IF(V$3&lt;=Calc!$D27,Calc!$B27,Calc!$B27+50),0)</f>
        <v>0</v>
      </c>
      <c r="W33" s="18">
        <f>IF(AND(($E33&lt;=W$3),($F33&gt;=W$3)),IF(W$3&lt;=Calc!$D27,Calc!$B27,Calc!$B27+50),0)</f>
        <v>0</v>
      </c>
      <c r="X33" s="18">
        <f>IF(AND(($E33&lt;=X$3),($F33&gt;=X$3)),IF(X$3&lt;=Calc!$D27,Calc!$B27,Calc!$B27+50),0)</f>
        <v>0</v>
      </c>
      <c r="Y33" s="18">
        <f>IF(AND(($E33&lt;=Y$3),($F33&gt;=Y$3)),IF(Y$3&lt;=Calc!$D27,Calc!$B27,Calc!$B27+50),0)</f>
        <v>0</v>
      </c>
      <c r="Z33" s="18">
        <f>IF(AND(($E33&lt;=Z$3),($F33&gt;=Z$3)),IF(Z$3&lt;=Calc!$D27,Calc!$B27,Calc!$B27+50),0)</f>
        <v>0</v>
      </c>
      <c r="AA33" s="18">
        <f>IF(AND(($E33&lt;=AA$3),($F33&gt;=AA$3)),IF(AA$3&lt;=Calc!$D27,Calc!$B27,Calc!$B27+50),0)</f>
        <v>0</v>
      </c>
      <c r="AB33" s="18">
        <f>IF(AND(($E33&lt;=AB$3),($F33&gt;=AB$3)),IF(AB$3&lt;=Calc!$D27,Calc!$B27,Calc!$B27+50),0)</f>
        <v>0</v>
      </c>
      <c r="AC33" s="18">
        <f>IF(AND(($E33&lt;=AC$3),($F33&gt;=AC$3)),IF(AC$3&lt;=Calc!$D27,Calc!$B27,Calc!$B27+50),0)</f>
        <v>0</v>
      </c>
      <c r="AD33" s="18">
        <f>IF(AND(($E33&lt;=AD$3),($F33&gt;=AD$3)),IF(AD$3&lt;=Calc!$D27,Calc!$B27,Calc!$B27+50),0)</f>
        <v>0</v>
      </c>
      <c r="AE33" s="18">
        <f>IF(AND(($E33&lt;=AE$3),($F33&gt;=AE$3)),IF(AE$3&lt;=Calc!$D27,Calc!$B27,Calc!$B27+50),0)</f>
        <v>0</v>
      </c>
      <c r="AF33" s="18">
        <f>IF(AND(($E33&lt;=AF$3),($F33&gt;=AF$3)),IF(AF$3&lt;=Calc!$D27,Calc!$B27,Calc!$B27+50),0)</f>
        <v>0</v>
      </c>
      <c r="AG33" s="18">
        <f>IF(AND(($E33&lt;=AG$3),($F33&gt;=AG$3)),IF(AG$3&lt;=Calc!$D27,Calc!$B27,Calc!$B27+50),0)</f>
        <v>0</v>
      </c>
      <c r="AH33" s="18">
        <f>IF(AND(($E33&lt;=AH$3),($F33&gt;=AH$3)),IF(AH$3&lt;=Calc!$D27,Calc!$B27,Calc!$B27+50),0)</f>
        <v>0</v>
      </c>
      <c r="AI33" s="18">
        <f>IF(AND(($E33&lt;=AI$3),($F33&gt;=AI$3)),IF(AI$3&lt;=Calc!$D27,Calc!$B27,Calc!$B27+50),0)</f>
        <v>0</v>
      </c>
      <c r="AJ33" s="18">
        <f>IF(AND(($E33&lt;=AJ$3),($F33&gt;=AJ$3)),IF(AJ$3&lt;=Calc!$D27,Calc!$B27,Calc!$B27+50),0)</f>
        <v>0</v>
      </c>
      <c r="AK33" s="18">
        <f>IF(AND(($E33&lt;=AK$3),($F33&gt;=AK$3)),IF(AK$3&lt;=Calc!$D27,Calc!$B27,Calc!$B27+50),0)</f>
        <v>0</v>
      </c>
      <c r="AL33" s="18">
        <f>IF(AND(($E33&lt;=AL$3),($F33&gt;=AL$3)),IF(AL$3&lt;=Calc!$D27,Calc!$B27,Calc!$B27+50),0)</f>
        <v>0</v>
      </c>
      <c r="AM33" s="18">
        <f>IF(AND(($E33&lt;=AM$3),($F33&gt;=AM$3)),IF(AM$3&lt;=Calc!$D27,Calc!$B27,Calc!$B27+50),0)</f>
        <v>0</v>
      </c>
      <c r="AN33" s="18">
        <f>IF(AND(($E33&lt;=AN$3),($F33&gt;=AN$3)),IF(AN$3&lt;=Calc!$D27,Calc!$B27,Calc!$B27+50),0)</f>
        <v>0</v>
      </c>
      <c r="AO33" s="18">
        <f>IF(AND(($E33&lt;=AO$3),($F33&gt;=AO$3)),IF(AO$3&lt;=Calc!$D27,Calc!$B27,Calc!$B27+50),0)</f>
        <v>0</v>
      </c>
      <c r="AP33" s="18">
        <f>IF(AND(($E33&lt;=AP$3),($F33&gt;=AP$3)),IF(AP$3&lt;=Calc!$D27,Calc!$B27,Calc!$B27+50),0)</f>
        <v>0</v>
      </c>
      <c r="AQ33" s="18">
        <f>IF(AND(($E33&lt;=AQ$3),($F33&gt;=AQ$3)),IF(AQ$3&lt;=Calc!$D27,Calc!$B27,Calc!$B27+50),0)</f>
        <v>0</v>
      </c>
      <c r="AR33" s="18">
        <f>IF(AND(($E33&lt;=AR$3),($F33&gt;=AR$3)),IF(AR$3&lt;=Calc!$D27,Calc!$B27,Calc!$B27+50),0)</f>
        <v>0</v>
      </c>
      <c r="AS33" s="18">
        <f>IF(AND(($E33&lt;=AS$3),($F33&gt;=AS$3)),IF(AS$3&lt;=Calc!$D27,Calc!$B27,Calc!$B27+50),0)</f>
        <v>0</v>
      </c>
      <c r="AT33" s="18">
        <f>IF(AND(($E33&lt;=AT$3),($F33&gt;=AT$3)),IF(AT$3&lt;=Calc!$D27,Calc!$B27,Calc!$B27+50),0)</f>
        <v>0</v>
      </c>
      <c r="AU33" s="18">
        <f>IF(AND(($E33&lt;=AU$3),($F33&gt;=AU$3)),IF(AU$3&lt;=Calc!$D27,Calc!$B27,Calc!$B27+50),0)</f>
        <v>0</v>
      </c>
      <c r="AV33" s="18">
        <f>IF(AND(($E33&lt;=AV$3),($F33&gt;=AV$3)),IF(AV$3&lt;=Calc!$D27,Calc!$B27,Calc!$B27+50),0)</f>
        <v>0</v>
      </c>
      <c r="AW33" s="18">
        <f>IF(AND(($E33&lt;=AW$3),($F33&gt;=AW$3)),IF(AW$3&lt;=Calc!$D27,Calc!$B27,Calc!$B27+50),0)</f>
        <v>0</v>
      </c>
      <c r="AX33" s="18">
        <f>IF(AND(($E33&lt;=AX$3),($F33&gt;=AX$3)),IF(AX$3&lt;=Calc!$D27,Calc!$B27,Calc!$B27+50),0)</f>
        <v>0</v>
      </c>
      <c r="AY33" s="18">
        <f>IF(AND(($E33&lt;=AY$3),($F33&gt;=AY$3)),IF(AY$3&lt;=Calc!$D27,Calc!$B27,Calc!$B27+50),0)</f>
        <v>0</v>
      </c>
      <c r="AZ33" s="18">
        <f>IF(AND(($E33&lt;=AZ$3),($F33&gt;=AZ$3)),IF(AZ$3&lt;=Calc!$D27,Calc!$B27,Calc!$B27+50),0)</f>
        <v>0</v>
      </c>
      <c r="BA33" s="18">
        <f>IF(AND(($E33&lt;=BA$3),($F33&gt;=BA$3)),IF(BA$3&lt;=Calc!$D27,Calc!$B27,Calc!$B27+50),0)</f>
        <v>0</v>
      </c>
      <c r="BB33" s="18">
        <f>IF(AND(($E33&lt;=BB$3),($F33&gt;=BB$3)),IF(BB$3&lt;=Calc!$D27,Calc!$B27,Calc!$B27+50),0)</f>
        <v>0</v>
      </c>
      <c r="BC33" s="18">
        <f>IF(AND(($E33&lt;=BC$3),($F33&gt;=BC$3)),IF(BC$3&lt;=Calc!$D27,Calc!$B27,Calc!$B27+50),0)</f>
        <v>0</v>
      </c>
      <c r="BD33" s="18">
        <f>IF(AND(($E33&lt;=BD$3),($F33&gt;=BD$3)),IF(BD$3&lt;=Calc!$D27,Calc!$B27,Calc!$B27+50),0)</f>
        <v>0</v>
      </c>
      <c r="BE33" s="18">
        <f>IF(AND(($E33&lt;=BE$3),($F33&gt;=BE$3)),IF(BE$3&lt;=Calc!$D27,Calc!$B27,Calc!$B27+50),0)</f>
        <v>0</v>
      </c>
      <c r="BF33" s="18">
        <f>IF(AND(($E33&lt;=BF$3),($F33&gt;=BF$3)),IF(BF$3&lt;=Calc!$D27,Calc!$B27,Calc!$B27+50),0)</f>
        <v>0</v>
      </c>
      <c r="BG33" s="18">
        <f>IF(AND(($E33&lt;=BG$3),($F33&gt;=BG$3)),IF(BG$3&lt;=Calc!$D27,Calc!$B27,Calc!$B27+50),0)</f>
        <v>0</v>
      </c>
      <c r="BH33" s="18">
        <f>IF(AND(($E33&lt;=BH$3),($F33&gt;=BH$3)),IF(BH$3&lt;=Calc!$D27,Calc!$B27,Calc!$B27+50),0)</f>
        <v>0</v>
      </c>
      <c r="BI33" s="18">
        <f>IF(AND(($E33&lt;=BI$3),($F33&gt;=BI$3)),IF(BI$3&lt;=Calc!$D27,Calc!$B27,Calc!$B27+50),0)</f>
        <v>0</v>
      </c>
      <c r="BJ33" s="18">
        <f>IF(AND(($E33&lt;=BJ$3),($F33&gt;=BJ$3)),IF(BJ$3&lt;=Calc!$D27,Calc!$B27,Calc!$B27+50),0)</f>
        <v>0</v>
      </c>
      <c r="BK33" s="18">
        <f>IF(AND(($E33&lt;=BK$3),($F33&gt;=BK$3)),IF(BK$3&lt;=Calc!$D27,Calc!$B27,Calc!$B27+50),0)</f>
        <v>0</v>
      </c>
      <c r="BL33" s="18">
        <f>IF(AND(($E33&lt;=BL$3),($F33&gt;=BL$3)),IF(BL$3&lt;=Calc!$D27,Calc!$B27,Calc!$B27+50),0)</f>
        <v>0</v>
      </c>
      <c r="BM33" s="18">
        <f>IF(AND(($E33&lt;=BM$3),($F33&gt;=BM$3)),IF(BM$3&lt;=Calc!$D27,Calc!$B27,Calc!$B27+50),0)</f>
        <v>0</v>
      </c>
      <c r="BN33" s="18">
        <f>IF(AND(($E33&lt;=BN$3),($F33&gt;=BN$3)),IF(BN$3&lt;=Calc!$D27,Calc!$B27,Calc!$B27+50),0)</f>
        <v>0</v>
      </c>
      <c r="BO33" s="18">
        <f>IF(AND(($E33&lt;=BO$3),($F33&gt;=BO$3)),IF(BO$3&lt;=Calc!$D27,Calc!$B27,Calc!$B27+50),0)</f>
        <v>0</v>
      </c>
      <c r="BP33" s="18">
        <f>IF(AND(($E33&lt;=BP$3),($F33&gt;=BP$3)),IF(BP$3&lt;=Calc!$D27,Calc!$B27,Calc!$B27+50),0)</f>
        <v>0</v>
      </c>
      <c r="BQ33" s="18">
        <f>IF(AND(($E33&lt;=BQ$3),($F33&gt;=BQ$3)),IF(BQ$3&lt;=Calc!$D27,Calc!$B27,Calc!$B27+50),0)</f>
        <v>0</v>
      </c>
      <c r="BR33" s="18">
        <f>IF(AND(($E33&lt;=BR$3),($F33&gt;=BR$3)),IF(BR$3&lt;=Calc!$D27,Calc!$B27,Calc!$B27+50),0)</f>
        <v>0</v>
      </c>
      <c r="BS33" s="18">
        <f>IF(AND(($E33&lt;=BS$3),($F33&gt;=BS$3)),IF(BS$3&lt;=Calc!$D27,Calc!$B27,Calc!$B27+50),0)</f>
        <v>0</v>
      </c>
      <c r="BT33" s="18">
        <f>IF(AND(($E33&lt;=BT$3),($F33&gt;=BT$3)),IF(BT$3&lt;=Calc!$D27,Calc!$B27,Calc!$B27+50),0)</f>
        <v>0</v>
      </c>
      <c r="BU33" s="18">
        <f>IF(AND(($E33&lt;=BU$3),($F33&gt;=BU$3)),IF(BU$3&lt;=Calc!$D27,Calc!$B27,Calc!$B27+50),0)</f>
        <v>0</v>
      </c>
      <c r="BV33" s="18">
        <f>IF(AND(($E33&lt;=BV$3),($F33&gt;=BV$3)),IF(BV$3&lt;=Calc!$D27,Calc!$B27,Calc!$B27+50),0)</f>
        <v>0</v>
      </c>
      <c r="BW33" s="18">
        <f>IF(AND(($E33&lt;=BW$3),($F33&gt;=BW$3)),IF(BW$3&lt;=Calc!$D27,Calc!$B27,Calc!$B27+50),0)</f>
        <v>350</v>
      </c>
      <c r="BX33" s="18">
        <f>IF(AND(($E33&lt;=BX$3),($F33&gt;=BX$3)),IF(BX$3&lt;=Calc!$D27,Calc!$B27,Calc!$B27+50),0)</f>
        <v>350</v>
      </c>
      <c r="BY33" s="18">
        <f>IF(AND(($E33&lt;=BY$3),($F33&gt;=BY$3)),IF(BY$3&lt;=Calc!$D27,Calc!$B27,Calc!$B27+50),0)</f>
        <v>350</v>
      </c>
      <c r="BZ33" s="18">
        <f>IF(AND(($E33&lt;=BZ$3),($F33&gt;=BZ$3)),IF(BZ$3&lt;=Calc!$D27,Calc!$B27,Calc!$B27+50),0)</f>
        <v>350</v>
      </c>
      <c r="CA33" s="18">
        <f>IF(AND(($E33&lt;=CA$3),($F33&gt;=CA$3)),IF(CA$3&lt;=Calc!$D27,Calc!$B27,Calc!$B27+50),0)</f>
        <v>350</v>
      </c>
      <c r="CB33" s="18">
        <f>IF(AND(($E33&lt;=CB$3),($F33&gt;=CB$3)),IF(CB$3&lt;=Calc!$D27,Calc!$B27,Calc!$B27+50),0)</f>
        <v>350</v>
      </c>
      <c r="CC33" s="18">
        <f>IF(AND(($E33&lt;=CC$3),($F33&gt;=CC$3)),IF(CC$3&lt;=Calc!$D27,Calc!$B27,Calc!$B27+50),0)</f>
        <v>350</v>
      </c>
      <c r="CD33" s="18">
        <f>IF(AND(($E33&lt;=CD$3),($F33&gt;=CD$3)),IF(CD$3&lt;=Calc!$D27,Calc!$B27,Calc!$B27+50),0)</f>
        <v>350</v>
      </c>
      <c r="CE33" s="18">
        <f>IF(AND(($E33&lt;=CE$3),($F33&gt;=CE$3)),IF(CE$3&lt;=Calc!$D27,Calc!$B27,Calc!$B27+50),0)</f>
        <v>350</v>
      </c>
      <c r="CF33" s="18">
        <f>IF(AND(($E33&lt;=CF$3),($F33&gt;=CF$3)),IF(CF$3&lt;=Calc!$D27,Calc!$B27,Calc!$B27+50),0)</f>
        <v>350</v>
      </c>
      <c r="CG33" s="18">
        <f>IF(AND(($E33&lt;=CG$3),($F33&gt;=CG$3)),IF(CG$3&lt;=Calc!$D27,Calc!$B27,Calc!$B27+50),0)</f>
        <v>350</v>
      </c>
      <c r="CH33" s="18">
        <f>IF(AND(($E33&lt;=CH$3),($F33&gt;=CH$3)),IF(CH$3&lt;=Calc!$D27,Calc!$B27,Calc!$B27+50),0)</f>
        <v>350</v>
      </c>
      <c r="CI33" s="18">
        <f>IF(AND(($E33&lt;=CI$3),($F33&gt;=CI$3)),IF(CI$3&lt;=Calc!$D27,Calc!$B27,Calc!$B27+50),0)</f>
        <v>350</v>
      </c>
      <c r="CJ33" s="18">
        <f>IF(AND(($E33&lt;=CJ$3),($F33&gt;=CJ$3)),IF(CJ$3&lt;=Calc!$D27,Calc!$B27,Calc!$B27+50),0)</f>
        <v>350</v>
      </c>
      <c r="CK33" s="19">
        <f>IF(AND(($E33&lt;=CK$3),($F33&gt;=CK$3)),IF(CK$3&lt;=Calc!$D27,Calc!$B27,Calc!$B27+50),0)</f>
        <v>350</v>
      </c>
      <c r="DC33" s="7" t="b">
        <v>1</v>
      </c>
      <c r="DD33" s="7">
        <f>IF($DC33,300,0)</f>
        <v>300</v>
      </c>
      <c r="DE33" s="7">
        <f t="shared" si="19"/>
        <v>0</v>
      </c>
      <c r="DF33" s="9">
        <f t="shared" si="20"/>
        <v>21</v>
      </c>
    </row>
    <row r="34" spans="1:110" ht="29.4" customHeight="1" x14ac:dyDescent="0.65">
      <c r="A34" s="29"/>
      <c r="B34" s="76">
        <v>4</v>
      </c>
      <c r="C34" s="77" t="s">
        <v>87</v>
      </c>
      <c r="D34" s="93"/>
      <c r="E34" s="55">
        <f>E36</f>
        <v>44128</v>
      </c>
      <c r="F34" s="55">
        <f>F39</f>
        <v>44190</v>
      </c>
      <c r="G34" s="42">
        <f t="shared" si="24"/>
        <v>45</v>
      </c>
      <c r="H34" s="49"/>
      <c r="I34" s="43"/>
      <c r="J34" s="31">
        <f>IF(AND(($E34&lt;=J$3),($F34&gt;=J$3)),IF(J$3&lt;=Calc!$D27,Calc!$B27,Calc!$B27+50),0)</f>
        <v>0</v>
      </c>
      <c r="K34" s="18">
        <f>IF(AND(($E34&lt;=K$3),($F34&gt;=K$3)),IF(K$3&lt;=Calc!$D27,Calc!$B27,Calc!$B27+50),0)</f>
        <v>0</v>
      </c>
      <c r="L34" s="18">
        <f>IF(AND(($E34&lt;=L$3),($F34&gt;=L$3)),IF(L$3&lt;=Calc!$D27,Calc!$B27,Calc!$B27+50),0)</f>
        <v>0</v>
      </c>
      <c r="M34" s="18">
        <f>IF(AND(($E34&lt;=M$3),($F34&gt;=M$3)),IF(M$3&lt;=Calc!$D27,Calc!$B27,Calc!$B27+50),0)</f>
        <v>0</v>
      </c>
      <c r="N34" s="18">
        <f>IF(AND(($E34&lt;=N$3),($F34&gt;=N$3)),IF(N$3&lt;=Calc!$D27,Calc!$B27,Calc!$B27+50),0)</f>
        <v>0</v>
      </c>
      <c r="O34" s="18">
        <f>IF(AND(($E34&lt;=O$3),($F34&gt;=O$3)),IF(O$3&lt;=Calc!$D27,Calc!$B27,Calc!$B27+50),0)</f>
        <v>0</v>
      </c>
      <c r="P34" s="18">
        <f>IF(AND(($E34&lt;=P$3),($F34&gt;=P$3)),IF(P$3&lt;=Calc!$D27,Calc!$B27,Calc!$B27+50),0)</f>
        <v>0</v>
      </c>
      <c r="Q34" s="18">
        <f>IF(AND(($E34&lt;=Q$3),($F34&gt;=Q$3)),IF(Q$3&lt;=Calc!$D27,Calc!$B27,Calc!$B27+50),0)</f>
        <v>0</v>
      </c>
      <c r="R34" s="18">
        <f>IF(AND(($E34&lt;=R$3),($F34&gt;=R$3)),IF(R$3&lt;=Calc!$D27,Calc!$B27,Calc!$B27+50),0)</f>
        <v>0</v>
      </c>
      <c r="S34" s="18">
        <f>IF(AND(($E34&lt;=S$3),($F34&gt;=S$3)),IF(S$3&lt;=Calc!$D27,Calc!$B27,Calc!$B27+50),0)</f>
        <v>0</v>
      </c>
      <c r="T34" s="18">
        <f>IF(AND(($E34&lt;=T$3),($F34&gt;=T$3)),IF(T$3&lt;=Calc!$D27,Calc!$B27,Calc!$B27+50),0)</f>
        <v>0</v>
      </c>
      <c r="U34" s="18">
        <f>IF(AND(($E34&lt;=U$3),($F34&gt;=U$3)),IF(U$3&lt;=Calc!$D27,Calc!$B27,Calc!$B27+50),0)</f>
        <v>0</v>
      </c>
      <c r="V34" s="18">
        <f>IF(AND(($E34&lt;=V$3),($F34&gt;=V$3)),IF(V$3&lt;=Calc!$D27,Calc!$B27,Calc!$B27+50),0)</f>
        <v>0</v>
      </c>
      <c r="W34" s="18">
        <f>IF(AND(($E34&lt;=W$3),($F34&gt;=W$3)),IF(W$3&lt;=Calc!$D27,Calc!$B27,Calc!$B27+50),0)</f>
        <v>0</v>
      </c>
      <c r="X34" s="18">
        <f>IF(AND(($E34&lt;=X$3),($F34&gt;=X$3)),IF(X$3&lt;=Calc!$D27,Calc!$B27,Calc!$B27+50),0)</f>
        <v>0</v>
      </c>
      <c r="Y34" s="18">
        <f>IF(AND(($E34&lt;=Y$3),($F34&gt;=Y$3)),IF(Y$3&lt;=Calc!$D27,Calc!$B27,Calc!$B27+50),0)</f>
        <v>0</v>
      </c>
      <c r="Z34" s="18">
        <f>IF(AND(($E34&lt;=Z$3),($F34&gt;=Z$3)),IF(Z$3&lt;=Calc!$D27,Calc!$B27,Calc!$B27+50),0)</f>
        <v>0</v>
      </c>
      <c r="AA34" s="18">
        <f>IF(AND(($E34&lt;=AA$3),($F34&gt;=AA$3)),IF(AA$3&lt;=Calc!$D27,Calc!$B27,Calc!$B27+50),0)</f>
        <v>0</v>
      </c>
      <c r="AB34" s="18">
        <f>IF(AND(($E34&lt;=AB$3),($F34&gt;=AB$3)),IF(AB$3&lt;=Calc!$D27,Calc!$B27,Calc!$B27+50),0)</f>
        <v>0</v>
      </c>
      <c r="AC34" s="18">
        <f>IF(AND(($E34&lt;=AC$3),($F34&gt;=AC$3)),IF(AC$3&lt;=Calc!$D27,Calc!$B27,Calc!$B27+50),0)</f>
        <v>0</v>
      </c>
      <c r="AD34" s="18">
        <f>IF(AND(($E34&lt;=AD$3),($F34&gt;=AD$3)),IF(AD$3&lt;=Calc!$D27,Calc!$B27,Calc!$B27+50),0)</f>
        <v>0</v>
      </c>
      <c r="AE34" s="18">
        <f>IF(AND(($E34&lt;=AE$3),($F34&gt;=AE$3)),IF(AE$3&lt;=Calc!$D27,Calc!$B27,Calc!$B27+50),0)</f>
        <v>0</v>
      </c>
      <c r="AF34" s="18">
        <f>IF(AND(($E34&lt;=AF$3),($F34&gt;=AF$3)),IF(AF$3&lt;=Calc!$D27,Calc!$B27,Calc!$B27+50),0)</f>
        <v>0</v>
      </c>
      <c r="AG34" s="18">
        <f>IF(AND(($E34&lt;=AG$3),($F34&gt;=AG$3)),IF(AG$3&lt;=Calc!$D27,Calc!$B27,Calc!$B27+50),0)</f>
        <v>0</v>
      </c>
      <c r="AH34" s="18">
        <f>IF(AND(($E34&lt;=AH$3),($F34&gt;=AH$3)),IF(AH$3&lt;=Calc!$D27,Calc!$B27,Calc!$B27+50),0)</f>
        <v>0</v>
      </c>
      <c r="AI34" s="18">
        <f>IF(AND(($E34&lt;=AI$3),($F34&gt;=AI$3)),IF(AI$3&lt;=Calc!$D27,Calc!$B27,Calc!$B27+50),0)</f>
        <v>0</v>
      </c>
      <c r="AJ34" s="18">
        <f>IF(AND(($E34&lt;=AJ$3),($F34&gt;=AJ$3)),IF(AJ$3&lt;=Calc!$D27,Calc!$B27,Calc!$B27+50),0)</f>
        <v>0</v>
      </c>
      <c r="AK34" s="18">
        <f>IF(AND(($E34&lt;=AK$3),($F34&gt;=AK$3)),IF(AK$3&lt;=Calc!$D27,Calc!$B27,Calc!$B27+50),0)</f>
        <v>0</v>
      </c>
      <c r="AL34" s="18">
        <f>IF(AND(($E34&lt;=AL$3),($F34&gt;=AL$3)),IF(AL$3&lt;=Calc!$D27,Calc!$B27,Calc!$B27+50),0)</f>
        <v>0</v>
      </c>
      <c r="AM34" s="18">
        <f>IF(AND(($E34&lt;=AM$3),($F34&gt;=AM$3)),IF(AM$3&lt;=Calc!$D27,Calc!$B27,Calc!$B27+50),0)</f>
        <v>0</v>
      </c>
      <c r="AN34" s="18">
        <f>IF(AND(($E34&lt;=AN$3),($F34&gt;=AN$3)),IF(AN$3&lt;=Calc!$D27,Calc!$B27,Calc!$B27+50),0)</f>
        <v>0</v>
      </c>
      <c r="AO34" s="18">
        <f>IF(AND(($E34&lt;=AO$3),($F34&gt;=AO$3)),IF(AO$3&lt;=Calc!$D27,Calc!$B27,Calc!$B27+50),0)</f>
        <v>0</v>
      </c>
      <c r="AP34" s="18">
        <f>IF(AND(($E34&lt;=AP$3),($F34&gt;=AP$3)),IF(AP$3&lt;=Calc!$D27,Calc!$B27,Calc!$B27+50),0)</f>
        <v>0</v>
      </c>
      <c r="AQ34" s="18">
        <f>IF(AND(($E34&lt;=AQ$3),($F34&gt;=AQ$3)),IF(AQ$3&lt;=Calc!$D27,Calc!$B27,Calc!$B27+50),0)</f>
        <v>0</v>
      </c>
      <c r="AR34" s="18">
        <f>IF(AND(($E34&lt;=AR$3),($F34&gt;=AR$3)),IF(AR$3&lt;=Calc!$D27,Calc!$B27,Calc!$B27+50),0)</f>
        <v>0</v>
      </c>
      <c r="AS34" s="18">
        <f>IF(AND(($E34&lt;=AS$3),($F34&gt;=AS$3)),IF(AS$3&lt;=Calc!$D27,Calc!$B27,Calc!$B27+50),0)</f>
        <v>0</v>
      </c>
      <c r="AT34" s="18">
        <f>IF(AND(($E34&lt;=AT$3),($F34&gt;=AT$3)),IF(AT$3&lt;=Calc!$D27,Calc!$B27,Calc!$B27+50),0)</f>
        <v>0</v>
      </c>
      <c r="AU34" s="18">
        <f>IF(AND(($E34&lt;=AU$3),($F34&gt;=AU$3)),IF(AU$3&lt;=Calc!$D27,Calc!$B27,Calc!$B27+50),0)</f>
        <v>0</v>
      </c>
      <c r="AV34" s="18">
        <f>IF(AND(($E34&lt;=AV$3),($F34&gt;=AV$3)),IF(AV$3&lt;=Calc!$D27,Calc!$B27,Calc!$B27+50),0)</f>
        <v>0</v>
      </c>
      <c r="AW34" s="18">
        <f>IF(AND(($E34&lt;=AW$3),($F34&gt;=AW$3)),IF(AW$3&lt;=Calc!$D27,Calc!$B27,Calc!$B27+50),0)</f>
        <v>0</v>
      </c>
      <c r="AX34" s="18">
        <f>IF(AND(($E34&lt;=AX$3),($F34&gt;=AX$3)),IF(AX$3&lt;=Calc!$D27,Calc!$B27,Calc!$B27+50),0)</f>
        <v>0</v>
      </c>
      <c r="AY34" s="18">
        <f>IF(AND(($E34&lt;=AY$3),($F34&gt;=AY$3)),IF(AY$3&lt;=Calc!$D27,Calc!$B27,Calc!$B27+50),0)</f>
        <v>0</v>
      </c>
      <c r="AZ34" s="18">
        <f>IF(AND(($E34&lt;=AZ$3),($F34&gt;=AZ$3)),IF(AZ$3&lt;=Calc!$D27,Calc!$B27,Calc!$B27+50),0)</f>
        <v>0</v>
      </c>
      <c r="BA34" s="18">
        <f>IF(AND(($E34&lt;=BA$3),($F34&gt;=BA$3)),IF(BA$3&lt;=Calc!$D27,Calc!$B27,Calc!$B27+50),0)</f>
        <v>0</v>
      </c>
      <c r="BB34" s="18">
        <f>IF(AND(($E34&lt;=BB$3),($F34&gt;=BB$3)),IF(BB$3&lt;=Calc!$D27,Calc!$B27,Calc!$B27+50),0)</f>
        <v>0</v>
      </c>
      <c r="BC34" s="18">
        <f>IF(AND(($E34&lt;=BC$3),($F34&gt;=BC$3)),IF(BC$3&lt;=Calc!$D27,Calc!$B27,Calc!$B27+50),0)</f>
        <v>0</v>
      </c>
      <c r="BD34" s="18">
        <f>IF(AND(($E34&lt;=BD$3),($F34&gt;=BD$3)),IF(BD$3&lt;=Calc!$D27,Calc!$B27,Calc!$B27+50),0)</f>
        <v>0</v>
      </c>
      <c r="BE34" s="18">
        <f>IF(AND(($E34&lt;=BE$3),($F34&gt;=BE$3)),IF(BE$3&lt;=Calc!$D27,Calc!$B27,Calc!$B27+50),0)</f>
        <v>0</v>
      </c>
      <c r="BF34" s="18">
        <f>IF(AND(($E34&lt;=BF$3),($F34&gt;=BF$3)),IF(BF$3&lt;=Calc!$D27,Calc!$B27,Calc!$B27+50),0)</f>
        <v>0</v>
      </c>
      <c r="BG34" s="18">
        <f>IF(AND(($E34&lt;=BG$3),($F34&gt;=BG$3)),IF(BG$3&lt;=Calc!$D27,Calc!$B27,Calc!$B27+50),0)</f>
        <v>0</v>
      </c>
      <c r="BH34" s="18">
        <f>IF(AND(($E34&lt;=BH$3),($F34&gt;=BH$3)),IF(BH$3&lt;=Calc!$D27,Calc!$B27,Calc!$B27+50),0)</f>
        <v>0</v>
      </c>
      <c r="BI34" s="18">
        <f>IF(AND(($E34&lt;=BI$3),($F34&gt;=BI$3)),IF(BI$3&lt;=Calc!$D27,Calc!$B27,Calc!$B27+50),0)</f>
        <v>0</v>
      </c>
      <c r="BJ34" s="18">
        <f>IF(AND(($E34&lt;=BJ$3),($F34&gt;=BJ$3)),IF(BJ$3&lt;=Calc!$D27,Calc!$B27,Calc!$B27+50),0)</f>
        <v>0</v>
      </c>
      <c r="BK34" s="18">
        <f>IF(AND(($E34&lt;=BK$3),($F34&gt;=BK$3)),IF(BK$3&lt;=Calc!$D27,Calc!$B27,Calc!$B27+50),0)</f>
        <v>0</v>
      </c>
      <c r="BL34" s="18">
        <f>IF(AND(($E34&lt;=BL$3),($F34&gt;=BL$3)),IF(BL$3&lt;=Calc!$D27,Calc!$B27,Calc!$B27+50),0)</f>
        <v>0</v>
      </c>
      <c r="BM34" s="18">
        <f>IF(AND(($E34&lt;=BM$3),($F34&gt;=BM$3)),IF(BM$3&lt;=Calc!$D27,Calc!$B27,Calc!$B27+50),0)</f>
        <v>0</v>
      </c>
      <c r="BN34" s="18">
        <f>IF(AND(($E34&lt;=BN$3),($F34&gt;=BN$3)),IF(BN$3&lt;=Calc!$D27,Calc!$B27,Calc!$B27+50),0)</f>
        <v>0</v>
      </c>
      <c r="BO34" s="18">
        <f>IF(AND(($E34&lt;=BO$3),($F34&gt;=BO$3)),IF(BO$3&lt;=Calc!$D27,Calc!$B27,Calc!$B27+50),0)</f>
        <v>0</v>
      </c>
      <c r="BP34" s="18">
        <f>IF(AND(($E34&lt;=BP$3),($F34&gt;=BP$3)),IF(BP$3&lt;=Calc!$D27,Calc!$B27,Calc!$B27+50),0)</f>
        <v>0</v>
      </c>
      <c r="BQ34" s="18">
        <f>IF(AND(($E34&lt;=BQ$3),($F34&gt;=BQ$3)),IF(BQ$3&lt;=Calc!$D27,Calc!$B27,Calc!$B27+50),0)</f>
        <v>0</v>
      </c>
      <c r="BR34" s="18">
        <f>IF(AND(($E34&lt;=BR$3),($F34&gt;=BR$3)),IF(BR$3&lt;=Calc!$D27,Calc!$B27,Calc!$B27+50),0)</f>
        <v>0</v>
      </c>
      <c r="BS34" s="18">
        <f>IF(AND(($E34&lt;=BS$3),($F34&gt;=BS$3)),IF(BS$3&lt;=Calc!$D27,Calc!$B27,Calc!$B27+50),0)</f>
        <v>0</v>
      </c>
      <c r="BT34" s="18">
        <f>IF(AND(($E34&lt;=BT$3),($F34&gt;=BT$3)),IF(BT$3&lt;=Calc!$D27,Calc!$B27,Calc!$B27+50),0)</f>
        <v>0</v>
      </c>
      <c r="BU34" s="18">
        <f>IF(AND(($E34&lt;=BU$3),($F34&gt;=BU$3)),IF(BU$3&lt;=Calc!$D27,Calc!$B27,Calc!$B27+50),0)</f>
        <v>0</v>
      </c>
      <c r="BV34" s="18">
        <f>IF(AND(($E34&lt;=BV$3),($F34&gt;=BV$3)),IF(BV$3&lt;=Calc!$D27,Calc!$B27,Calc!$B27+50),0)</f>
        <v>0</v>
      </c>
      <c r="BW34" s="18">
        <f>IF(AND(($E34&lt;=BW$3),($F34&gt;=BW$3)),IF(BW$3&lt;=Calc!$D27,Calc!$B27,Calc!$B27+50),0)</f>
        <v>350</v>
      </c>
      <c r="BX34" s="18">
        <f>IF(AND(($E34&lt;=BX$3),($F34&gt;=BX$3)),IF(BX$3&lt;=Calc!$D27,Calc!$B27,Calc!$B27+50),0)</f>
        <v>350</v>
      </c>
      <c r="BY34" s="18">
        <f>IF(AND(($E34&lt;=BY$3),($F34&gt;=BY$3)),IF(BY$3&lt;=Calc!$D27,Calc!$B27,Calc!$B27+50),0)</f>
        <v>350</v>
      </c>
      <c r="BZ34" s="18">
        <f>IF(AND(($E34&lt;=BZ$3),($F34&gt;=BZ$3)),IF(BZ$3&lt;=Calc!$D27,Calc!$B27,Calc!$B27+50),0)</f>
        <v>350</v>
      </c>
      <c r="CA34" s="18">
        <f>IF(AND(($E34&lt;=CA$3),($F34&gt;=CA$3)),IF(CA$3&lt;=Calc!$D27,Calc!$B27,Calc!$B27+50),0)</f>
        <v>350</v>
      </c>
      <c r="CB34" s="18">
        <f>IF(AND(($E34&lt;=CB$3),($F34&gt;=CB$3)),IF(CB$3&lt;=Calc!$D27,Calc!$B27,Calc!$B27+50),0)</f>
        <v>350</v>
      </c>
      <c r="CC34" s="18">
        <f>IF(AND(($E34&lt;=CC$3),($F34&gt;=CC$3)),IF(CC$3&lt;=Calc!$D27,Calc!$B27,Calc!$B27+50),0)</f>
        <v>350</v>
      </c>
      <c r="CD34" s="18">
        <f>IF(AND(($E34&lt;=CD$3),($F34&gt;=CD$3)),IF(CD$3&lt;=Calc!$D27,Calc!$B27,Calc!$B27+50),0)</f>
        <v>350</v>
      </c>
      <c r="CE34" s="18">
        <f>IF(AND(($E34&lt;=CE$3),($F34&gt;=CE$3)),IF(CE$3&lt;=Calc!$D27,Calc!$B27,Calc!$B27+50),0)</f>
        <v>350</v>
      </c>
      <c r="CF34" s="18">
        <f>IF(AND(($E34&lt;=CF$3),($F34&gt;=CF$3)),IF(CF$3&lt;=Calc!$D27,Calc!$B27,Calc!$B27+50),0)</f>
        <v>350</v>
      </c>
      <c r="CG34" s="18">
        <f>IF(AND(($E34&lt;=CG$3),($F34&gt;=CG$3)),IF(CG$3&lt;=Calc!$D27,Calc!$B27,Calc!$B27+50),0)</f>
        <v>350</v>
      </c>
      <c r="CH34" s="18">
        <f>IF(AND(($E34&lt;=CH$3),($F34&gt;=CH$3)),IF(CH$3&lt;=Calc!$D27,Calc!$B27,Calc!$B27+50),0)</f>
        <v>350</v>
      </c>
      <c r="CI34" s="18">
        <f>IF(AND(($E34&lt;=CI$3),($F34&gt;=CI$3)),IF(CI$3&lt;=Calc!$D27,Calc!$B27,Calc!$B27+50),0)</f>
        <v>350</v>
      </c>
      <c r="CJ34" s="18">
        <f>IF(AND(($E34&lt;=CJ$3),($F34&gt;=CJ$3)),IF(CJ$3&lt;=Calc!$D27,Calc!$B27,Calc!$B27+50),0)</f>
        <v>350</v>
      </c>
      <c r="CK34" s="19">
        <f>IF(AND(($E34&lt;=CK$3),($F34&gt;=CK$3)),IF(CK$3&lt;=Calc!$D27,Calc!$B27,Calc!$B27+50),0)</f>
        <v>350</v>
      </c>
      <c r="DC34" s="7" t="b">
        <v>1</v>
      </c>
      <c r="DD34" s="7">
        <f>IF($DC34,300,0)</f>
        <v>300</v>
      </c>
      <c r="DE34" s="7">
        <f t="shared" si="19"/>
        <v>0</v>
      </c>
      <c r="DF34" s="9">
        <f t="shared" si="20"/>
        <v>45</v>
      </c>
    </row>
    <row r="35" spans="1:110" ht="26.1" customHeight="1" thickBot="1" x14ac:dyDescent="0.7">
      <c r="A35" s="29"/>
      <c r="B35" s="33" t="s">
        <v>25</v>
      </c>
      <c r="C35" s="34" t="s">
        <v>26</v>
      </c>
      <c r="D35" s="93"/>
      <c r="E35" s="55"/>
      <c r="F35" s="55"/>
      <c r="G35" s="42" t="str">
        <f t="shared" si="24"/>
        <v/>
      </c>
      <c r="H35" s="49"/>
      <c r="I35" s="43"/>
      <c r="J35" s="32">
        <f>IF(AND(($E35&lt;=J$3),($F35&gt;=J$3)),IF(J$3&lt;=Calc!$D28,Calc!$B28,Calc!$B28+50),0)</f>
        <v>0</v>
      </c>
      <c r="K35" s="20">
        <f>IF(AND(($E35&lt;=K$3),($F35&gt;=K$3)),IF(K$3&lt;=Calc!$D28,Calc!$B28,Calc!$B28+50),0)</f>
        <v>0</v>
      </c>
      <c r="L35" s="20">
        <f>IF(AND(($E35&lt;=L$3),($F35&gt;=L$3)),IF(L$3&lt;=Calc!$D28,Calc!$B28,Calc!$B28+50),0)</f>
        <v>0</v>
      </c>
      <c r="M35" s="20">
        <f>IF(AND(($E35&lt;=M$3),($F35&gt;=M$3)),IF(M$3&lt;=Calc!$D28,Calc!$B28,Calc!$B28+50),0)</f>
        <v>0</v>
      </c>
      <c r="N35" s="20">
        <f>IF(AND(($E35&lt;=N$3),($F35&gt;=N$3)),IF(N$3&lt;=Calc!$D28,Calc!$B28,Calc!$B28+50),0)</f>
        <v>0</v>
      </c>
      <c r="O35" s="20">
        <f>IF(AND(($E35&lt;=O$3),($F35&gt;=O$3)),IF(O$3&lt;=Calc!$D28,Calc!$B28,Calc!$B28+50),0)</f>
        <v>0</v>
      </c>
      <c r="P35" s="20">
        <f>IF(AND(($E35&lt;=P$3),($F35&gt;=P$3)),IF(P$3&lt;=Calc!$D28,Calc!$B28,Calc!$B28+50),0)</f>
        <v>0</v>
      </c>
      <c r="Q35" s="20">
        <f>IF(AND(($E35&lt;=Q$3),($F35&gt;=Q$3)),IF(Q$3&lt;=Calc!$D28,Calc!$B28,Calc!$B28+50),0)</f>
        <v>0</v>
      </c>
      <c r="R35" s="20">
        <f>IF(AND(($E35&lt;=R$3),($F35&gt;=R$3)),IF(R$3&lt;=Calc!$D28,Calc!$B28,Calc!$B28+50),0)</f>
        <v>0</v>
      </c>
      <c r="S35" s="20">
        <f>IF(AND(($E35&lt;=S$3),($F35&gt;=S$3)),IF(S$3&lt;=Calc!$D28,Calc!$B28,Calc!$B28+50),0)</f>
        <v>0</v>
      </c>
      <c r="T35" s="20">
        <f>IF(AND(($E35&lt;=T$3),($F35&gt;=T$3)),IF(T$3&lt;=Calc!$D28,Calc!$B28,Calc!$B28+50),0)</f>
        <v>0</v>
      </c>
      <c r="U35" s="20">
        <f>IF(AND(($E35&lt;=U$3),($F35&gt;=U$3)),IF(U$3&lt;=Calc!$D28,Calc!$B28,Calc!$B28+50),0)</f>
        <v>0</v>
      </c>
      <c r="V35" s="20">
        <f>IF(AND(($E35&lt;=V$3),($F35&gt;=V$3)),IF(V$3&lt;=Calc!$D28,Calc!$B28,Calc!$B28+50),0)</f>
        <v>0</v>
      </c>
      <c r="W35" s="20">
        <f>IF(AND(($E35&lt;=W$3),($F35&gt;=W$3)),IF(W$3&lt;=Calc!$D28,Calc!$B28,Calc!$B28+50),0)</f>
        <v>0</v>
      </c>
      <c r="X35" s="20">
        <f>IF(AND(($E35&lt;=X$3),($F35&gt;=X$3)),IF(X$3&lt;=Calc!$D28,Calc!$B28,Calc!$B28+50),0)</f>
        <v>0</v>
      </c>
      <c r="Y35" s="20">
        <f>IF(AND(($E35&lt;=Y$3),($F35&gt;=Y$3)),IF(Y$3&lt;=Calc!$D28,Calc!$B28,Calc!$B28+50),0)</f>
        <v>0</v>
      </c>
      <c r="Z35" s="20">
        <f>IF(AND(($E35&lt;=Z$3),($F35&gt;=Z$3)),IF(Z$3&lt;=Calc!$D28,Calc!$B28,Calc!$B28+50),0)</f>
        <v>0</v>
      </c>
      <c r="AA35" s="20">
        <f>IF(AND(($E35&lt;=AA$3),($F35&gt;=AA$3)),IF(AA$3&lt;=Calc!$D28,Calc!$B28,Calc!$B28+50),0)</f>
        <v>0</v>
      </c>
      <c r="AB35" s="20">
        <f>IF(AND(($E35&lt;=AB$3),($F35&gt;=AB$3)),IF(AB$3&lt;=Calc!$D28,Calc!$B28,Calc!$B28+50),0)</f>
        <v>0</v>
      </c>
      <c r="AC35" s="20">
        <f>IF(AND(($E35&lt;=AC$3),($F35&gt;=AC$3)),IF(AC$3&lt;=Calc!$D28,Calc!$B28,Calc!$B28+50),0)</f>
        <v>0</v>
      </c>
      <c r="AD35" s="20">
        <f>IF(AND(($E35&lt;=AD$3),($F35&gt;=AD$3)),IF(AD$3&lt;=Calc!$D28,Calc!$B28,Calc!$B28+50),0)</f>
        <v>0</v>
      </c>
      <c r="AE35" s="20">
        <f>IF(AND(($E35&lt;=AE$3),($F35&gt;=AE$3)),IF(AE$3&lt;=Calc!$D28,Calc!$B28,Calc!$B28+50),0)</f>
        <v>0</v>
      </c>
      <c r="AF35" s="20">
        <f>IF(AND(($E35&lt;=AF$3),($F35&gt;=AF$3)),IF(AF$3&lt;=Calc!$D28,Calc!$B28,Calc!$B28+50),0)</f>
        <v>0</v>
      </c>
      <c r="AG35" s="20">
        <f>IF(AND(($E35&lt;=AG$3),($F35&gt;=AG$3)),IF(AG$3&lt;=Calc!$D28,Calc!$B28,Calc!$B28+50),0)</f>
        <v>0</v>
      </c>
      <c r="AH35" s="20">
        <f>IF(AND(($E35&lt;=AH$3),($F35&gt;=AH$3)),IF(AH$3&lt;=Calc!$D28,Calc!$B28,Calc!$B28+50),0)</f>
        <v>0</v>
      </c>
      <c r="AI35" s="20">
        <f>IF(AND(($E35&lt;=AI$3),($F35&gt;=AI$3)),IF(AI$3&lt;=Calc!$D28,Calc!$B28,Calc!$B28+50),0)</f>
        <v>0</v>
      </c>
      <c r="AJ35" s="20">
        <f>IF(AND(($E35&lt;=AJ$3),($F35&gt;=AJ$3)),IF(AJ$3&lt;=Calc!$D28,Calc!$B28,Calc!$B28+50),0)</f>
        <v>0</v>
      </c>
      <c r="AK35" s="20">
        <f>IF(AND(($E35&lt;=AK$3),($F35&gt;=AK$3)),IF(AK$3&lt;=Calc!$D28,Calc!$B28,Calc!$B28+50),0)</f>
        <v>0</v>
      </c>
      <c r="AL35" s="20">
        <f>IF(AND(($E35&lt;=AL$3),($F35&gt;=AL$3)),IF(AL$3&lt;=Calc!$D28,Calc!$B28,Calc!$B28+50),0)</f>
        <v>0</v>
      </c>
      <c r="AM35" s="20">
        <f>IF(AND(($E35&lt;=AM$3),($F35&gt;=AM$3)),IF(AM$3&lt;=Calc!$D28,Calc!$B28,Calc!$B28+50),0)</f>
        <v>0</v>
      </c>
      <c r="AN35" s="20">
        <f>IF(AND(($E35&lt;=AN$3),($F35&gt;=AN$3)),IF(AN$3&lt;=Calc!$D28,Calc!$B28,Calc!$B28+50),0)</f>
        <v>0</v>
      </c>
      <c r="AO35" s="20">
        <f>IF(AND(($E35&lt;=AO$3),($F35&gt;=AO$3)),IF(AO$3&lt;=Calc!$D28,Calc!$B28,Calc!$B28+50),0)</f>
        <v>0</v>
      </c>
      <c r="AP35" s="20">
        <f>IF(AND(($E35&lt;=AP$3),($F35&gt;=AP$3)),IF(AP$3&lt;=Calc!$D28,Calc!$B28,Calc!$B28+50),0)</f>
        <v>0</v>
      </c>
      <c r="AQ35" s="20">
        <f>IF(AND(($E35&lt;=AQ$3),($F35&gt;=AQ$3)),IF(AQ$3&lt;=Calc!$D28,Calc!$B28,Calc!$B28+50),0)</f>
        <v>0</v>
      </c>
      <c r="AR35" s="20">
        <f>IF(AND(($E35&lt;=AR$3),($F35&gt;=AR$3)),IF(AR$3&lt;=Calc!$D28,Calc!$B28,Calc!$B28+50),0)</f>
        <v>0</v>
      </c>
      <c r="AS35" s="20">
        <f>IF(AND(($E35&lt;=AS$3),($F35&gt;=AS$3)),IF(AS$3&lt;=Calc!$D28,Calc!$B28,Calc!$B28+50),0)</f>
        <v>0</v>
      </c>
      <c r="AT35" s="20">
        <f>IF(AND(($E35&lt;=AT$3),($F35&gt;=AT$3)),IF(AT$3&lt;=Calc!$D28,Calc!$B28,Calc!$B28+50),0)</f>
        <v>0</v>
      </c>
      <c r="AU35" s="20">
        <f>IF(AND(($E35&lt;=AU$3),($F35&gt;=AU$3)),IF(AU$3&lt;=Calc!$D28,Calc!$B28,Calc!$B28+50),0)</f>
        <v>0</v>
      </c>
      <c r="AV35" s="20">
        <f>IF(AND(($E35&lt;=AV$3),($F35&gt;=AV$3)),IF(AV$3&lt;=Calc!$D28,Calc!$B28,Calc!$B28+50),0)</f>
        <v>0</v>
      </c>
      <c r="AW35" s="20">
        <f>IF(AND(($E35&lt;=AW$3),($F35&gt;=AW$3)),IF(AW$3&lt;=Calc!$D28,Calc!$B28,Calc!$B28+50),0)</f>
        <v>0</v>
      </c>
      <c r="AX35" s="20">
        <f>IF(AND(($E35&lt;=AX$3),($F35&gt;=AX$3)),IF(AX$3&lt;=Calc!$D28,Calc!$B28,Calc!$B28+50),0)</f>
        <v>0</v>
      </c>
      <c r="AY35" s="20">
        <f>IF(AND(($E35&lt;=AY$3),($F35&gt;=AY$3)),IF(AY$3&lt;=Calc!$D28,Calc!$B28,Calc!$B28+50),0)</f>
        <v>0</v>
      </c>
      <c r="AZ35" s="20">
        <f>IF(AND(($E35&lt;=AZ$3),($F35&gt;=AZ$3)),IF(AZ$3&lt;=Calc!$D28,Calc!$B28,Calc!$B28+50),0)</f>
        <v>0</v>
      </c>
      <c r="BA35" s="20">
        <f>IF(AND(($E35&lt;=BA$3),($F35&gt;=BA$3)),IF(BA$3&lt;=Calc!$D28,Calc!$B28,Calc!$B28+50),0)</f>
        <v>0</v>
      </c>
      <c r="BB35" s="20">
        <f>IF(AND(($E35&lt;=BB$3),($F35&gt;=BB$3)),IF(BB$3&lt;=Calc!$D28,Calc!$B28,Calc!$B28+50),0)</f>
        <v>0</v>
      </c>
      <c r="BC35" s="20">
        <f>IF(AND(($E35&lt;=BC$3),($F35&gt;=BC$3)),IF(BC$3&lt;=Calc!$D28,Calc!$B28,Calc!$B28+50),0)</f>
        <v>0</v>
      </c>
      <c r="BD35" s="20">
        <f>IF(AND(($E35&lt;=BD$3),($F35&gt;=BD$3)),IF(BD$3&lt;=Calc!$D28,Calc!$B28,Calc!$B28+50),0)</f>
        <v>0</v>
      </c>
      <c r="BE35" s="20">
        <f>IF(AND(($E35&lt;=BE$3),($F35&gt;=BE$3)),IF(BE$3&lt;=Calc!$D28,Calc!$B28,Calc!$B28+50),0)</f>
        <v>0</v>
      </c>
      <c r="BF35" s="20">
        <f>IF(AND(($E35&lt;=BF$3),($F35&gt;=BF$3)),IF(BF$3&lt;=Calc!$D28,Calc!$B28,Calc!$B28+50),0)</f>
        <v>0</v>
      </c>
      <c r="BG35" s="20">
        <f>IF(AND(($E35&lt;=BG$3),($F35&gt;=BG$3)),IF(BG$3&lt;=Calc!$D28,Calc!$B28,Calc!$B28+50),0)</f>
        <v>0</v>
      </c>
      <c r="BH35" s="20">
        <f>IF(AND(($E35&lt;=BH$3),($F35&gt;=BH$3)),IF(BH$3&lt;=Calc!$D28,Calc!$B28,Calc!$B28+50),0)</f>
        <v>0</v>
      </c>
      <c r="BI35" s="20">
        <f>IF(AND(($E35&lt;=BI$3),($F35&gt;=BI$3)),IF(BI$3&lt;=Calc!$D28,Calc!$B28,Calc!$B28+50),0)</f>
        <v>0</v>
      </c>
      <c r="BJ35" s="20">
        <f>IF(AND(($E35&lt;=BJ$3),($F35&gt;=BJ$3)),IF(BJ$3&lt;=Calc!$D28,Calc!$B28,Calc!$B28+50),0)</f>
        <v>0</v>
      </c>
      <c r="BK35" s="20">
        <f>IF(AND(($E35&lt;=BK$3),($F35&gt;=BK$3)),IF(BK$3&lt;=Calc!$D28,Calc!$B28,Calc!$B28+50),0)</f>
        <v>0</v>
      </c>
      <c r="BL35" s="20">
        <f>IF(AND(($E35&lt;=BL$3),($F35&gt;=BL$3)),IF(BL$3&lt;=Calc!$D28,Calc!$B28,Calc!$B28+50),0)</f>
        <v>0</v>
      </c>
      <c r="BM35" s="20">
        <f>IF(AND(($E35&lt;=BM$3),($F35&gt;=BM$3)),IF(BM$3&lt;=Calc!$D28,Calc!$B28,Calc!$B28+50),0)</f>
        <v>0</v>
      </c>
      <c r="BN35" s="20">
        <f>IF(AND(($E35&lt;=BN$3),($F35&gt;=BN$3)),IF(BN$3&lt;=Calc!$D28,Calc!$B28,Calc!$B28+50),0)</f>
        <v>0</v>
      </c>
      <c r="BO35" s="20">
        <f>IF(AND(($E35&lt;=BO$3),($F35&gt;=BO$3)),IF(BO$3&lt;=Calc!$D28,Calc!$B28,Calc!$B28+50),0)</f>
        <v>0</v>
      </c>
      <c r="BP35" s="20">
        <f>IF(AND(($E35&lt;=BP$3),($F35&gt;=BP$3)),IF(BP$3&lt;=Calc!$D28,Calc!$B28,Calc!$B28+50),0)</f>
        <v>0</v>
      </c>
      <c r="BQ35" s="20">
        <f>IF(AND(($E35&lt;=BQ$3),($F35&gt;=BQ$3)),IF(BQ$3&lt;=Calc!$D28,Calc!$B28,Calc!$B28+50),0)</f>
        <v>0</v>
      </c>
      <c r="BR35" s="20">
        <f>IF(AND(($E35&lt;=BR$3),($F35&gt;=BR$3)),IF(BR$3&lt;=Calc!$D28,Calc!$B28,Calc!$B28+50),0)</f>
        <v>0</v>
      </c>
      <c r="BS35" s="20">
        <f>IF(AND(($E35&lt;=BS$3),($F35&gt;=BS$3)),IF(BS$3&lt;=Calc!$D28,Calc!$B28,Calc!$B28+50),0)</f>
        <v>0</v>
      </c>
      <c r="BT35" s="20">
        <f>IF(AND(($E35&lt;=BT$3),($F35&gt;=BT$3)),IF(BT$3&lt;=Calc!$D28,Calc!$B28,Calc!$B28+50),0)</f>
        <v>0</v>
      </c>
      <c r="BU35" s="20">
        <f>IF(AND(($E35&lt;=BU$3),($F35&gt;=BU$3)),IF(BU$3&lt;=Calc!$D28,Calc!$B28,Calc!$B28+50),0)</f>
        <v>0</v>
      </c>
      <c r="BV35" s="20">
        <f>IF(AND(($E35&lt;=BV$3),($F35&gt;=BV$3)),IF(BV$3&lt;=Calc!$D28,Calc!$B28,Calc!$B28+50),0)</f>
        <v>0</v>
      </c>
      <c r="BW35" s="20">
        <f>IF(AND(($E35&lt;=BW$3),($F35&gt;=BW$3)),IF(BW$3&lt;=Calc!$D28,Calc!$B28,Calc!$B28+50),0)</f>
        <v>0</v>
      </c>
      <c r="BX35" s="20">
        <f>IF(AND(($E35&lt;=BX$3),($F35&gt;=BX$3)),IF(BX$3&lt;=Calc!$D28,Calc!$B28,Calc!$B28+50),0)</f>
        <v>0</v>
      </c>
      <c r="BY35" s="20">
        <f>IF(AND(($E35&lt;=BY$3),($F35&gt;=BY$3)),IF(BY$3&lt;=Calc!$D28,Calc!$B28,Calc!$B28+50),0)</f>
        <v>0</v>
      </c>
      <c r="BZ35" s="20">
        <f>IF(AND(($E35&lt;=BZ$3),($F35&gt;=BZ$3)),IF(BZ$3&lt;=Calc!$D28,Calc!$B28,Calc!$B28+50),0)</f>
        <v>0</v>
      </c>
      <c r="CA35" s="20">
        <f>IF(AND(($E35&lt;=CA$3),($F35&gt;=CA$3)),IF(CA$3&lt;=Calc!$D28,Calc!$B28,Calc!$B28+50),0)</f>
        <v>0</v>
      </c>
      <c r="CB35" s="20">
        <f>IF(AND(($E35&lt;=CB$3),($F35&gt;=CB$3)),IF(CB$3&lt;=Calc!$D28,Calc!$B28,Calc!$B28+50),0)</f>
        <v>0</v>
      </c>
      <c r="CC35" s="20">
        <f>IF(AND(($E35&lt;=CC$3),($F35&gt;=CC$3)),IF(CC$3&lt;=Calc!$D28,Calc!$B28,Calc!$B28+50),0)</f>
        <v>0</v>
      </c>
      <c r="CD35" s="20">
        <f>IF(AND(($E35&lt;=CD$3),($F35&gt;=CD$3)),IF(CD$3&lt;=Calc!$D28,Calc!$B28,Calc!$B28+50),0)</f>
        <v>0</v>
      </c>
      <c r="CE35" s="20">
        <f>IF(AND(($E35&lt;=CE$3),($F35&gt;=CE$3)),IF(CE$3&lt;=Calc!$D28,Calc!$B28,Calc!$B28+50),0)</f>
        <v>0</v>
      </c>
      <c r="CF35" s="20">
        <f>IF(AND(($E35&lt;=CF$3),($F35&gt;=CF$3)),IF(CF$3&lt;=Calc!$D28,Calc!$B28,Calc!$B28+50),0)</f>
        <v>0</v>
      </c>
      <c r="CG35" s="20">
        <f>IF(AND(($E35&lt;=CG$3),($F35&gt;=CG$3)),IF(CG$3&lt;=Calc!$D28,Calc!$B28,Calc!$B28+50),0)</f>
        <v>0</v>
      </c>
      <c r="CH35" s="20">
        <f>IF(AND(($E35&lt;=CH$3),($F35&gt;=CH$3)),IF(CH$3&lt;=Calc!$D28,Calc!$B28,Calc!$B28+50),0)</f>
        <v>0</v>
      </c>
      <c r="CI35" s="20">
        <f>IF(AND(($E35&lt;=CI$3),($F35&gt;=CI$3)),IF(CI$3&lt;=Calc!$D28,Calc!$B28,Calc!$B28+50),0)</f>
        <v>0</v>
      </c>
      <c r="CJ35" s="20">
        <f>IF(AND(($E35&lt;=CJ$3),($F35&gt;=CJ$3)),IF(CJ$3&lt;=Calc!$D28,Calc!$B28,Calc!$B28+50),0)</f>
        <v>0</v>
      </c>
      <c r="CK35" s="21">
        <f>IF(AND(($E35&lt;=CK$3),($F35&gt;=CK$3)),IF(CK$3&lt;=Calc!$D28,Calc!$B28,Calc!$B28+50),0)</f>
        <v>0</v>
      </c>
      <c r="DC35" s="7" t="b">
        <v>1</v>
      </c>
      <c r="DD35" s="7">
        <f>IF($DC35,300,0)</f>
        <v>300</v>
      </c>
      <c r="DE35" s="7" t="e">
        <f t="shared" si="19"/>
        <v>#VALUE!</v>
      </c>
      <c r="DF35" s="9" t="e">
        <f t="shared" si="20"/>
        <v>#VALUE!</v>
      </c>
    </row>
    <row r="36" spans="1:110" s="63" customFormat="1" x14ac:dyDescent="0.65">
      <c r="B36" s="33" t="s">
        <v>27</v>
      </c>
      <c r="C36" s="34" t="s">
        <v>66</v>
      </c>
      <c r="D36" s="95" t="s">
        <v>117</v>
      </c>
      <c r="E36" s="56">
        <f>F31</f>
        <v>44128</v>
      </c>
      <c r="F36" s="56">
        <f>E36+45</f>
        <v>44173</v>
      </c>
      <c r="G36" s="113"/>
      <c r="H36" s="114"/>
      <c r="I36" s="110"/>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c r="BU36" s="62"/>
      <c r="BV36" s="62"/>
      <c r="BW36" s="62"/>
      <c r="BX36" s="62"/>
      <c r="BY36" s="62"/>
      <c r="BZ36" s="62"/>
      <c r="CA36" s="62"/>
      <c r="CB36" s="62"/>
      <c r="CC36" s="62"/>
      <c r="CD36" s="62"/>
      <c r="CE36" s="62"/>
      <c r="CF36" s="62"/>
      <c r="CG36" s="62"/>
      <c r="CH36" s="62"/>
      <c r="CI36" s="62"/>
      <c r="CJ36" s="62"/>
      <c r="CK36" s="62"/>
      <c r="CL36" s="62"/>
      <c r="CM36" s="62"/>
      <c r="CN36" s="62"/>
      <c r="CO36" s="62"/>
      <c r="CP36" s="62"/>
    </row>
    <row r="37" spans="1:110" s="63" customFormat="1" x14ac:dyDescent="0.65">
      <c r="B37" s="33" t="s">
        <v>28</v>
      </c>
      <c r="C37" s="34" t="s">
        <v>29</v>
      </c>
      <c r="D37" s="95" t="s">
        <v>108</v>
      </c>
      <c r="E37" s="56">
        <f>F36</f>
        <v>44173</v>
      </c>
      <c r="F37" s="56">
        <f>E37+7</f>
        <v>44180</v>
      </c>
      <c r="G37" s="113"/>
      <c r="H37" s="114"/>
      <c r="I37" s="110"/>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c r="BO37" s="62"/>
      <c r="BP37" s="62"/>
      <c r="BQ37" s="62"/>
      <c r="BR37" s="62"/>
      <c r="BS37" s="62"/>
      <c r="BT37" s="62"/>
      <c r="BU37" s="62"/>
      <c r="BV37" s="62"/>
      <c r="BW37" s="62"/>
      <c r="BX37" s="62"/>
      <c r="BY37" s="62"/>
      <c r="BZ37" s="62"/>
      <c r="CA37" s="62"/>
      <c r="CB37" s="62"/>
      <c r="CC37" s="62"/>
      <c r="CD37" s="62"/>
      <c r="CE37" s="62"/>
      <c r="CF37" s="62"/>
      <c r="CG37" s="62"/>
      <c r="CH37" s="62"/>
      <c r="CI37" s="62"/>
      <c r="CJ37" s="62"/>
      <c r="CK37" s="62"/>
      <c r="CL37" s="62"/>
      <c r="CM37" s="62"/>
      <c r="CN37" s="62"/>
      <c r="CO37" s="62"/>
      <c r="CP37" s="62"/>
    </row>
    <row r="38" spans="1:110" s="63" customFormat="1" x14ac:dyDescent="0.65">
      <c r="B38" s="33" t="s">
        <v>30</v>
      </c>
      <c r="C38" s="34" t="s">
        <v>31</v>
      </c>
      <c r="D38" s="95" t="s">
        <v>108</v>
      </c>
      <c r="E38" s="112"/>
      <c r="F38" s="112"/>
      <c r="G38" s="113"/>
      <c r="H38" s="114"/>
      <c r="I38" s="110"/>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c r="BE38" s="62"/>
      <c r="BF38" s="62"/>
      <c r="BG38" s="62"/>
      <c r="BH38" s="62"/>
      <c r="BI38" s="62"/>
      <c r="BJ38" s="62"/>
      <c r="BK38" s="62"/>
      <c r="BL38" s="62"/>
      <c r="BM38" s="62"/>
      <c r="BN38" s="62"/>
      <c r="BO38" s="62"/>
      <c r="BP38" s="62"/>
      <c r="BQ38" s="62"/>
      <c r="BR38" s="62"/>
      <c r="BS38" s="62"/>
      <c r="BT38" s="62"/>
      <c r="BU38" s="62"/>
      <c r="BV38" s="62"/>
      <c r="BW38" s="62"/>
      <c r="BX38" s="62"/>
      <c r="BY38" s="62"/>
      <c r="BZ38" s="62"/>
      <c r="CA38" s="62"/>
      <c r="CB38" s="62"/>
      <c r="CC38" s="62"/>
      <c r="CD38" s="62"/>
      <c r="CE38" s="62"/>
      <c r="CF38" s="62"/>
      <c r="CG38" s="62"/>
      <c r="CH38" s="62"/>
      <c r="CI38" s="62"/>
      <c r="CJ38" s="62"/>
      <c r="CK38" s="62"/>
      <c r="CL38" s="62"/>
      <c r="CM38" s="62"/>
      <c r="CN38" s="62"/>
      <c r="CO38" s="62"/>
      <c r="CP38" s="62"/>
    </row>
    <row r="39" spans="1:110" x14ac:dyDescent="0.65">
      <c r="B39" s="33" t="s">
        <v>70</v>
      </c>
      <c r="C39" s="26" t="s">
        <v>69</v>
      </c>
      <c r="D39" s="95" t="s">
        <v>108</v>
      </c>
      <c r="E39" s="56">
        <f>F34</f>
        <v>44190</v>
      </c>
      <c r="F39" s="56">
        <v>44190</v>
      </c>
      <c r="G39" s="45"/>
      <c r="H39" s="87"/>
      <c r="I39" s="44"/>
    </row>
    <row r="40" spans="1:110" x14ac:dyDescent="0.65">
      <c r="B40" s="33" t="s">
        <v>73</v>
      </c>
      <c r="C40" s="26" t="s">
        <v>71</v>
      </c>
      <c r="D40" s="95" t="s">
        <v>118</v>
      </c>
      <c r="E40" s="56">
        <f>F32</f>
        <v>44143</v>
      </c>
      <c r="F40" s="56">
        <v>44165</v>
      </c>
      <c r="G40" s="45"/>
      <c r="H40" s="87"/>
      <c r="I40" s="44"/>
    </row>
    <row r="41" spans="1:110" s="65" customFormat="1" x14ac:dyDescent="0.65">
      <c r="B41" s="33" t="s">
        <v>74</v>
      </c>
      <c r="C41" s="34" t="s">
        <v>72</v>
      </c>
      <c r="D41" s="95"/>
      <c r="E41" s="56"/>
      <c r="F41" s="56"/>
      <c r="G41" s="45"/>
      <c r="H41" s="87"/>
      <c r="I41" s="44"/>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c r="BN41" s="66"/>
      <c r="BO41" s="66"/>
      <c r="BP41" s="66"/>
      <c r="BQ41" s="66"/>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row>
    <row r="42" spans="1:110" hidden="1" x14ac:dyDescent="0.65">
      <c r="B42" s="72">
        <v>5</v>
      </c>
      <c r="C42" s="68" t="s">
        <v>88</v>
      </c>
      <c r="D42" s="96"/>
      <c r="E42" s="74"/>
      <c r="F42" s="74"/>
      <c r="G42" s="75"/>
      <c r="H42" s="88"/>
      <c r="I42" s="73"/>
    </row>
    <row r="43" spans="1:110" hidden="1" x14ac:dyDescent="0.65">
      <c r="B43" s="22" t="s">
        <v>32</v>
      </c>
      <c r="C43" s="23" t="s">
        <v>33</v>
      </c>
      <c r="D43" s="95"/>
      <c r="E43" s="56"/>
      <c r="F43" s="56"/>
      <c r="G43" s="45"/>
      <c r="H43" s="87"/>
      <c r="I43" s="44"/>
    </row>
    <row r="44" spans="1:110" hidden="1" x14ac:dyDescent="0.65">
      <c r="B44" s="22" t="s">
        <v>34</v>
      </c>
      <c r="C44" s="23" t="s">
        <v>35</v>
      </c>
      <c r="D44" s="95"/>
      <c r="E44" s="56"/>
      <c r="F44" s="56"/>
      <c r="G44" s="45"/>
      <c r="H44" s="87"/>
      <c r="I44" s="44"/>
    </row>
    <row r="45" spans="1:110" hidden="1" x14ac:dyDescent="0.65">
      <c r="B45" s="22" t="s">
        <v>36</v>
      </c>
      <c r="C45" s="23" t="s">
        <v>37</v>
      </c>
      <c r="D45" s="95"/>
      <c r="E45" s="56"/>
      <c r="F45" s="56"/>
      <c r="G45" s="45"/>
      <c r="H45" s="87"/>
      <c r="I45" s="44"/>
    </row>
    <row r="46" spans="1:110" hidden="1" x14ac:dyDescent="0.65">
      <c r="B46" s="22" t="s">
        <v>38</v>
      </c>
      <c r="C46" s="23" t="s">
        <v>39</v>
      </c>
      <c r="D46" s="95"/>
      <c r="E46" s="56"/>
      <c r="F46" s="56"/>
      <c r="G46" s="45"/>
      <c r="H46" s="87"/>
      <c r="I46" s="44"/>
    </row>
    <row r="47" spans="1:110" ht="30.6" hidden="1" x14ac:dyDescent="0.65">
      <c r="B47" s="22" t="s">
        <v>40</v>
      </c>
      <c r="C47" s="26" t="s">
        <v>41</v>
      </c>
      <c r="D47" s="95"/>
      <c r="E47" s="56"/>
      <c r="F47" s="56"/>
      <c r="G47" s="45"/>
      <c r="H47" s="87"/>
      <c r="I47" s="44"/>
    </row>
    <row r="48" spans="1:110" hidden="1" x14ac:dyDescent="0.65">
      <c r="B48" s="22" t="s">
        <v>42</v>
      </c>
      <c r="C48" s="23" t="s">
        <v>43</v>
      </c>
      <c r="D48" s="95"/>
      <c r="E48" s="56"/>
      <c r="F48" s="56"/>
      <c r="G48" s="45"/>
      <c r="H48" s="87"/>
      <c r="I48" s="44"/>
    </row>
    <row r="49" spans="2:9" hidden="1" x14ac:dyDescent="0.65">
      <c r="B49" s="24">
        <v>6</v>
      </c>
      <c r="C49" s="25" t="s">
        <v>44</v>
      </c>
      <c r="D49" s="95"/>
      <c r="E49" s="56"/>
      <c r="F49" s="56"/>
      <c r="G49" s="45"/>
      <c r="H49" s="87"/>
      <c r="I49" s="44"/>
    </row>
    <row r="50" spans="2:9" hidden="1" x14ac:dyDescent="0.65">
      <c r="B50" s="24">
        <v>7</v>
      </c>
      <c r="C50" s="25" t="s">
        <v>45</v>
      </c>
      <c r="D50" s="95"/>
      <c r="E50" s="56"/>
      <c r="F50" s="56"/>
      <c r="G50" s="45"/>
      <c r="H50" s="87"/>
      <c r="I50" s="44"/>
    </row>
    <row r="51" spans="2:9" x14ac:dyDescent="0.65">
      <c r="B51" s="116" t="s">
        <v>119</v>
      </c>
      <c r="C51" s="115" t="s">
        <v>120</v>
      </c>
      <c r="D51" s="95" t="s">
        <v>107</v>
      </c>
      <c r="E51" s="56">
        <f>F33</f>
        <v>44158</v>
      </c>
      <c r="F51" s="56">
        <f>E51+15</f>
        <v>44173</v>
      </c>
      <c r="G51" s="45"/>
      <c r="H51" s="87" t="s">
        <v>121</v>
      </c>
      <c r="I51" s="45"/>
    </row>
    <row r="52" spans="2:9" x14ac:dyDescent="0.65">
      <c r="B52" s="116" t="s">
        <v>122</v>
      </c>
      <c r="C52" s="117"/>
      <c r="D52" s="95"/>
      <c r="E52" s="56"/>
      <c r="F52" s="56"/>
      <c r="G52" s="45"/>
      <c r="H52" s="87"/>
      <c r="I52" s="45"/>
    </row>
  </sheetData>
  <mergeCells count="2">
    <mergeCell ref="B1:I1"/>
    <mergeCell ref="I15:I18"/>
  </mergeCells>
  <phoneticPr fontId="1" type="noConversion"/>
  <conditionalFormatting sqref="J34:CK35 J4:CK32">
    <cfRule type="expression" dxfId="14" priority="27">
      <formula>J4=150</formula>
    </cfRule>
    <cfRule type="expression" dxfId="13" priority="28">
      <formula>J4=350</formula>
    </cfRule>
    <cfRule type="expression" dxfId="12" priority="29">
      <formula>J4=100</formula>
    </cfRule>
    <cfRule type="expression" dxfId="11" priority="37">
      <formula>J4=300</formula>
    </cfRule>
  </conditionalFormatting>
  <conditionalFormatting sqref="G8:G9 G34:I35 G10:H11 G4:H7 G32:I32 G19:H31">
    <cfRule type="cellIs" dxfId="10" priority="36" operator="lessThan">
      <formula>0</formula>
    </cfRule>
  </conditionalFormatting>
  <conditionalFormatting sqref="I31">
    <cfRule type="dataBar" priority="22">
      <dataBar>
        <cfvo type="percent" val="0"/>
        <cfvo type="percent" val="100"/>
        <color theme="5" tint="0.59999389629810485"/>
      </dataBar>
      <extLst>
        <ext xmlns:x14="http://schemas.microsoft.com/office/spreadsheetml/2009/9/main" uri="{B025F937-C7B1-47D3-B67F-A62EFF666E3E}">
          <x14:id>{7535C409-7766-4058-A097-CC42F61B01C0}</x14:id>
        </ext>
      </extLst>
    </cfRule>
  </conditionalFormatting>
  <conditionalFormatting sqref="I4">
    <cfRule type="cellIs" dxfId="9" priority="20" operator="lessThan">
      <formula>0</formula>
    </cfRule>
  </conditionalFormatting>
  <conditionalFormatting sqref="I8:I9">
    <cfRule type="cellIs" dxfId="8" priority="19" operator="lessThan">
      <formula>0</formula>
    </cfRule>
  </conditionalFormatting>
  <conditionalFormatting sqref="J33:CK33">
    <cfRule type="expression" dxfId="7" priority="13">
      <formula>J33=150</formula>
    </cfRule>
    <cfRule type="expression" dxfId="6" priority="14">
      <formula>J33=350</formula>
    </cfRule>
    <cfRule type="expression" dxfId="5" priority="15">
      <formula>J33=100</formula>
    </cfRule>
    <cfRule type="expression" dxfId="4" priority="17">
      <formula>J33=300</formula>
    </cfRule>
  </conditionalFormatting>
  <conditionalFormatting sqref="G33:H33">
    <cfRule type="cellIs" dxfId="3" priority="16" operator="lessThan">
      <formula>0</formula>
    </cfRule>
  </conditionalFormatting>
  <conditionalFormatting sqref="I33">
    <cfRule type="dataBar" priority="12">
      <dataBar>
        <cfvo type="percent" val="0"/>
        <cfvo type="percent" val="100"/>
        <color theme="5" tint="0.59999389629810485"/>
      </dataBar>
      <extLst>
        <ext xmlns:x14="http://schemas.microsoft.com/office/spreadsheetml/2009/9/main" uri="{B025F937-C7B1-47D3-B67F-A62EFF666E3E}">
          <x14:id>{1B042177-3691-4551-BC67-A64E94C6E033}</x14:id>
        </ext>
      </extLst>
    </cfRule>
  </conditionalFormatting>
  <conditionalFormatting sqref="I36:I50">
    <cfRule type="dataBar" priority="103">
      <dataBar>
        <cfvo type="percent" val="0"/>
        <cfvo type="percent" val="100"/>
        <color theme="5" tint="0.59999389629810485"/>
      </dataBar>
      <extLst>
        <ext xmlns:x14="http://schemas.microsoft.com/office/spreadsheetml/2009/9/main" uri="{B025F937-C7B1-47D3-B67F-A62EFF666E3E}">
          <x14:id>{995E4961-39C8-4B25-A7ED-0D862D9223C9}</x14:id>
        </ext>
      </extLst>
    </cfRule>
  </conditionalFormatting>
  <conditionalFormatting sqref="G16:G18 G12:H15">
    <cfRule type="cellIs" dxfId="2" priority="6" operator="lessThan">
      <formula>0</formula>
    </cfRule>
  </conditionalFormatting>
  <conditionalFormatting sqref="H16">
    <cfRule type="cellIs" dxfId="1" priority="2" operator="lessThan">
      <formula>0</formula>
    </cfRule>
  </conditionalFormatting>
  <conditionalFormatting sqref="H17">
    <cfRule type="cellIs" dxfId="0" priority="1" operator="lessThan">
      <formula>0</formula>
    </cfRule>
  </conditionalFormatting>
  <conditionalFormatting sqref="I27:I30 I10:I11">
    <cfRule type="dataBar" priority="114">
      <dataBar>
        <cfvo type="percent" val="0"/>
        <cfvo type="percent" val="100"/>
        <color theme="5" tint="0.59999389629810485"/>
      </dataBar>
      <extLst>
        <ext xmlns:x14="http://schemas.microsoft.com/office/spreadsheetml/2009/9/main" uri="{B025F937-C7B1-47D3-B67F-A62EFF666E3E}">
          <x14:id>{190ACF6D-6403-4AB4-90F4-FE4AF23167EE}</x14:id>
        </ext>
      </extLst>
    </cfRule>
  </conditionalFormatting>
  <conditionalFormatting sqref="I19:I26 I12:I15">
    <cfRule type="dataBar" priority="125">
      <dataBar>
        <cfvo type="percent" val="0"/>
        <cfvo type="percent" val="100"/>
        <color theme="5" tint="0.59999389629810485"/>
      </dataBar>
      <extLst>
        <ext xmlns:x14="http://schemas.microsoft.com/office/spreadsheetml/2009/9/main" uri="{B025F937-C7B1-47D3-B67F-A62EFF666E3E}">
          <x14:id>{89EB95E3-EC26-41F0-B263-BEC81F30091E}</x14:id>
        </ext>
      </extLst>
    </cfRule>
  </conditionalFormatting>
  <conditionalFormatting sqref="I5:I7">
    <cfRule type="dataBar" priority="148">
      <dataBar>
        <cfvo type="percent" val="0"/>
        <cfvo type="percent" val="100"/>
        <color theme="5" tint="0.59999389629810485"/>
      </dataBar>
      <extLst>
        <ext xmlns:x14="http://schemas.microsoft.com/office/spreadsheetml/2009/9/main" uri="{B025F937-C7B1-47D3-B67F-A62EFF666E3E}">
          <x14:id>{6C3EFBF4-159B-4952-8685-5D341C08B577}</x14:id>
        </ext>
      </extLst>
    </cfRule>
  </conditionalFormatting>
  <dataValidations xWindow="45" yWindow="239" count="9">
    <dataValidation allowBlank="1" showInputMessage="1" showErrorMessage="1" prompt="Enter a start date here" sqref="D2" xr:uid="{00000000-0002-0000-0000-000000000000}"/>
    <dataValidation allowBlank="1" showInputMessage="1" showErrorMessage="1" prompt="Enter the end date in white cells. Dark gray cells are automated_x000a_" sqref="E3" xr:uid="{00000000-0002-0000-0000-000002000000}"/>
    <dataValidation allowBlank="1" showInputMessage="1" showErrorMessage="1" prompt="Enter the end date in white cells. Dark gray cells are automated._x000a_If the End date is before the Start date, the cell color in column G changes to red and the font to white_x000a__x000a_" sqref="F3" xr:uid="{00000000-0002-0000-0000-000003000000}"/>
    <dataValidation allowBlank="1" showInputMessage="1" showErrorMessage="1" prompt="Enter Project names in dark grey cells and Milestone names - in white cells" sqref="C3" xr:uid="{00000000-0002-0000-0000-000004000000}"/>
    <dataValidation allowBlank="1" showInputMessage="1" showErrorMessage="1" prompt="Enter the names of responsible people in white cells" sqref="D3" xr:uid="{00000000-0002-0000-0000-000005000000}"/>
    <dataValidation allowBlank="1" showInputMessage="1" showErrorMessage="1" prompt="This row is automated. This cell shows the first work day which is Monday for this template" sqref="J3" xr:uid="{00000000-0002-0000-0000-000006000000}"/>
    <dataValidation allowBlank="1" showInputMessage="1" showErrorMessage="1" prompt="To not show a certain project or milestone bar chart on the planner please unmark the corresponding checkbox" sqref="B3" xr:uid="{00000000-0002-0000-0000-00000B000000}"/>
    <dataValidation allowBlank="1" showErrorMessage="1" sqref="A1" xr:uid="{00000000-0002-0000-0000-000001000000}"/>
    <dataValidation allowBlank="1" showInputMessage="1" showErrorMessage="1" prompt="This column is automated. _x000a_If you enter a non-existent date (for example, February 31) in columns E:F, a message &quot;Incorrect Start / End dates&quot; will be displayed" sqref="G3:I3" xr:uid="{00000000-0002-0000-0000-000009000000}"/>
  </dataValidations>
  <pageMargins left="0.7" right="0.7" top="0.75" bottom="0.75" header="0.3" footer="0.3"/>
  <pageSetup orientation="portrait" r:id="rId1"/>
  <ignoredErrors>
    <ignoredError sqref="DD8 DD32"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7535C409-7766-4058-A097-CC42F61B01C0}">
            <x14:dataBar minLength="0" maxLength="100" gradient="0">
              <x14:cfvo type="percent">
                <xm:f>0</xm:f>
              </x14:cfvo>
              <x14:cfvo type="percent">
                <xm:f>100</xm:f>
              </x14:cfvo>
              <x14:negativeFillColor theme="0"/>
              <x14:axisColor rgb="FF000000"/>
            </x14:dataBar>
          </x14:cfRule>
          <xm:sqref>I31</xm:sqref>
        </x14:conditionalFormatting>
        <x14:conditionalFormatting xmlns:xm="http://schemas.microsoft.com/office/excel/2006/main">
          <x14:cfRule type="dataBar" id="{1B042177-3691-4551-BC67-A64E94C6E033}">
            <x14:dataBar minLength="0" maxLength="100" gradient="0">
              <x14:cfvo type="percent">
                <xm:f>0</xm:f>
              </x14:cfvo>
              <x14:cfvo type="percent">
                <xm:f>100</xm:f>
              </x14:cfvo>
              <x14:negativeFillColor theme="0"/>
              <x14:axisColor rgb="FF000000"/>
            </x14:dataBar>
          </x14:cfRule>
          <xm:sqref>I33</xm:sqref>
        </x14:conditionalFormatting>
        <x14:conditionalFormatting xmlns:xm="http://schemas.microsoft.com/office/excel/2006/main">
          <x14:cfRule type="dataBar" id="{995E4961-39C8-4B25-A7ED-0D862D9223C9}">
            <x14:dataBar minLength="0" maxLength="100" gradient="0">
              <x14:cfvo type="percent">
                <xm:f>0</xm:f>
              </x14:cfvo>
              <x14:cfvo type="percent">
                <xm:f>100</xm:f>
              </x14:cfvo>
              <x14:negativeFillColor theme="0"/>
              <x14:axisColor rgb="FF000000"/>
            </x14:dataBar>
          </x14:cfRule>
          <xm:sqref>I36:I50</xm:sqref>
        </x14:conditionalFormatting>
        <x14:conditionalFormatting xmlns:xm="http://schemas.microsoft.com/office/excel/2006/main">
          <x14:cfRule type="dataBar" id="{190ACF6D-6403-4AB4-90F4-FE4AF23167EE}">
            <x14:dataBar minLength="0" maxLength="100" gradient="0">
              <x14:cfvo type="percent">
                <xm:f>0</xm:f>
              </x14:cfvo>
              <x14:cfvo type="percent">
                <xm:f>100</xm:f>
              </x14:cfvo>
              <x14:negativeFillColor theme="0"/>
              <x14:axisColor rgb="FF000000"/>
            </x14:dataBar>
          </x14:cfRule>
          <xm:sqref>I27:I30 I10:I11</xm:sqref>
        </x14:conditionalFormatting>
        <x14:conditionalFormatting xmlns:xm="http://schemas.microsoft.com/office/excel/2006/main">
          <x14:cfRule type="dataBar" id="{89EB95E3-EC26-41F0-B263-BEC81F30091E}">
            <x14:dataBar minLength="0" maxLength="100" gradient="0">
              <x14:cfvo type="percent">
                <xm:f>0</xm:f>
              </x14:cfvo>
              <x14:cfvo type="percent">
                <xm:f>100</xm:f>
              </x14:cfvo>
              <x14:negativeFillColor theme="0"/>
              <x14:axisColor rgb="FF000000"/>
            </x14:dataBar>
          </x14:cfRule>
          <xm:sqref>I19:I26 I12:I15</xm:sqref>
        </x14:conditionalFormatting>
        <x14:conditionalFormatting xmlns:xm="http://schemas.microsoft.com/office/excel/2006/main">
          <x14:cfRule type="dataBar" id="{6C3EFBF4-159B-4952-8685-5D341C08B577}">
            <x14:dataBar minLength="0" maxLength="100" gradient="0">
              <x14:cfvo type="percent">
                <xm:f>0</xm:f>
              </x14:cfvo>
              <x14:cfvo type="percent">
                <xm:f>100</xm:f>
              </x14:cfvo>
              <x14:negativeFillColor theme="0"/>
              <x14:axisColor rgb="FF000000"/>
            </x14:dataBar>
          </x14:cfRule>
          <xm:sqref>I5:I7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8:DB28"/>
  <sheetViews>
    <sheetView workbookViewId="0">
      <selection activeCell="E27" sqref="E27"/>
    </sheetView>
  </sheetViews>
  <sheetFormatPr defaultColWidth="8.83984375" defaultRowHeight="14.4" x14ac:dyDescent="0.55000000000000004"/>
  <cols>
    <col min="3" max="4" width="14.47265625" bestFit="1" customWidth="1"/>
  </cols>
  <sheetData>
    <row r="8" spans="1:106" x14ac:dyDescent="0.55000000000000004">
      <c r="C8" t="s">
        <v>0</v>
      </c>
      <c r="D8" t="s">
        <v>2</v>
      </c>
    </row>
    <row r="9" spans="1:106" x14ac:dyDescent="0.55000000000000004">
      <c r="A9" t="b">
        <v>1</v>
      </c>
      <c r="B9">
        <f>IF(A9,100,0)</f>
        <v>100</v>
      </c>
      <c r="C9" t="e">
        <f>ROUNDDOWN('Wifi 5G'!G4*'Wifi 5G'!I4,0)</f>
        <v>#VALUE!</v>
      </c>
      <c r="D9" s="1" t="e">
        <f>WORKDAY('Wifi 5G'!E4,Calc!C9)-1</f>
        <v>#VALUE!</v>
      </c>
      <c r="DB9" t="b">
        <v>1</v>
      </c>
    </row>
    <row r="10" spans="1:106" x14ac:dyDescent="0.55000000000000004">
      <c r="A10" t="b">
        <v>1</v>
      </c>
      <c r="B10">
        <f>IF(A10,300,0)</f>
        <v>300</v>
      </c>
      <c r="C10">
        <f>ROUNDDOWN('Wifi 5G'!G5*'Wifi 5G'!I5,0)</f>
        <v>0</v>
      </c>
      <c r="D10" s="1">
        <f>WORKDAY('Wifi 5G'!E5,Calc!C10)-1</f>
        <v>44043</v>
      </c>
    </row>
    <row r="11" spans="1:106" x14ac:dyDescent="0.55000000000000004">
      <c r="A11" t="b">
        <v>1</v>
      </c>
      <c r="B11">
        <f t="shared" ref="B11:B13" si="0">IF(A11,300,0)</f>
        <v>300</v>
      </c>
      <c r="C11">
        <f>ROUNDDOWN('Wifi 5G'!G6*'Wifi 5G'!I6,0)</f>
        <v>0</v>
      </c>
      <c r="D11" s="1">
        <f>WORKDAY('Wifi 5G'!E6,Calc!C11)-1</f>
        <v>44043</v>
      </c>
    </row>
    <row r="12" spans="1:106" x14ac:dyDescent="0.55000000000000004">
      <c r="A12" t="b">
        <v>1</v>
      </c>
      <c r="B12">
        <f t="shared" si="0"/>
        <v>300</v>
      </c>
      <c r="C12" t="e">
        <f>ROUNDDOWN('Wifi 5G'!#REF!*'Wifi 5G'!#REF!,0)</f>
        <v>#REF!</v>
      </c>
      <c r="D12" s="1" t="e">
        <f>WORKDAY('Wifi 5G'!#REF!,Calc!C12)-1</f>
        <v>#REF!</v>
      </c>
    </row>
    <row r="13" spans="1:106" x14ac:dyDescent="0.55000000000000004">
      <c r="A13" t="b">
        <v>1</v>
      </c>
      <c r="B13">
        <f t="shared" si="0"/>
        <v>300</v>
      </c>
      <c r="C13" t="e">
        <f>ROUNDDOWN('Wifi 5G'!#REF!*'Wifi 5G'!#REF!,0)</f>
        <v>#REF!</v>
      </c>
      <c r="D13" s="1" t="e">
        <f>WORKDAY('Wifi 5G'!#REF!,Calc!C13)-1</f>
        <v>#REF!</v>
      </c>
    </row>
    <row r="14" spans="1:106" x14ac:dyDescent="0.55000000000000004">
      <c r="A14" t="b">
        <v>1</v>
      </c>
      <c r="B14">
        <f>IF(A14,100,0)</f>
        <v>100</v>
      </c>
      <c r="C14">
        <f>ROUNDDOWN('Wifi 5G'!G8*'Wifi 5G'!I8,0)</f>
        <v>0</v>
      </c>
      <c r="D14" s="1">
        <f>WORKDAY('Wifi 5G'!E8,Calc!C14)-1</f>
        <v>44057</v>
      </c>
    </row>
    <row r="15" spans="1:106" x14ac:dyDescent="0.55000000000000004">
      <c r="A15" t="b">
        <v>1</v>
      </c>
      <c r="B15">
        <f>IF(A15,300,0)</f>
        <v>300</v>
      </c>
      <c r="C15" t="e">
        <f>ROUNDDOWN('Wifi 5G'!#REF!*'Wifi 5G'!#REF!,0)</f>
        <v>#REF!</v>
      </c>
      <c r="D15" s="1" t="e">
        <f>WORKDAY('Wifi 5G'!#REF!,Calc!C15)-1</f>
        <v>#REF!</v>
      </c>
    </row>
    <row r="16" spans="1:106" x14ac:dyDescent="0.55000000000000004">
      <c r="A16" t="b">
        <v>1</v>
      </c>
      <c r="B16">
        <f t="shared" ref="B16:B18" si="1">IF(A16,300,0)</f>
        <v>300</v>
      </c>
      <c r="C16" t="e">
        <f>ROUNDDOWN('Wifi 5G'!#REF!*'Wifi 5G'!#REF!,0)</f>
        <v>#REF!</v>
      </c>
      <c r="D16" s="1" t="e">
        <f>WORKDAY('Wifi 5G'!#REF!,Calc!C16)-1</f>
        <v>#REF!</v>
      </c>
    </row>
    <row r="17" spans="1:4" x14ac:dyDescent="0.55000000000000004">
      <c r="A17" t="b">
        <v>1</v>
      </c>
      <c r="B17">
        <f t="shared" si="1"/>
        <v>300</v>
      </c>
      <c r="C17">
        <f>ROUNDDOWN('Wifi 5G'!G10*'Wifi 5G'!I10,0)</f>
        <v>0</v>
      </c>
      <c r="D17" s="1">
        <f>WORKDAY('Wifi 5G'!E10,Calc!C17)-1</f>
        <v>44043</v>
      </c>
    </row>
    <row r="18" spans="1:4" x14ac:dyDescent="0.55000000000000004">
      <c r="A18" t="b">
        <v>1</v>
      </c>
      <c r="B18">
        <f t="shared" si="1"/>
        <v>300</v>
      </c>
      <c r="C18" t="e">
        <f>ROUNDDOWN('Wifi 5G'!#REF!*'Wifi 5G'!#REF!,0)</f>
        <v>#REF!</v>
      </c>
      <c r="D18" s="1" t="e">
        <f>WORKDAY('Wifi 5G'!#REF!,Calc!C18)-1</f>
        <v>#REF!</v>
      </c>
    </row>
    <row r="19" spans="1:4" x14ac:dyDescent="0.55000000000000004">
      <c r="A19" t="b">
        <v>1</v>
      </c>
      <c r="B19">
        <f>IF(A19,100,0)</f>
        <v>100</v>
      </c>
      <c r="C19" t="e">
        <f>ROUNDDOWN('Wifi 5G'!#REF!*'Wifi 5G'!#REF!,0)</f>
        <v>#REF!</v>
      </c>
      <c r="D19" s="1" t="e">
        <f>WORKDAY('Wifi 5G'!#REF!,Calc!C19)-1</f>
        <v>#REF!</v>
      </c>
    </row>
    <row r="20" spans="1:4" x14ac:dyDescent="0.55000000000000004">
      <c r="A20" t="b">
        <v>1</v>
      </c>
      <c r="B20">
        <f>IF(A20,300,0)</f>
        <v>300</v>
      </c>
      <c r="C20">
        <f>ROUNDDOWN('Wifi 5G'!G31*'Wifi 5G'!I31,0)</f>
        <v>0</v>
      </c>
      <c r="D20" s="1">
        <f>WORKDAY('Wifi 5G'!E31,Calc!C20)-1</f>
        <v>44067</v>
      </c>
    </row>
    <row r="21" spans="1:4" x14ac:dyDescent="0.55000000000000004">
      <c r="A21" t="b">
        <v>1</v>
      </c>
      <c r="B21">
        <f t="shared" ref="B21:B23" si="2">IF(A21,300,0)</f>
        <v>300</v>
      </c>
      <c r="C21" t="e">
        <f>ROUNDDOWN('Wifi 5G'!#REF!*'Wifi 5G'!#REF!,0)</f>
        <v>#REF!</v>
      </c>
      <c r="D21" s="1" t="e">
        <f>WORKDAY('Wifi 5G'!#REF!,Calc!C21)-1</f>
        <v>#REF!</v>
      </c>
    </row>
    <row r="22" spans="1:4" x14ac:dyDescent="0.55000000000000004">
      <c r="A22" t="b">
        <v>1</v>
      </c>
      <c r="B22">
        <f t="shared" si="2"/>
        <v>300</v>
      </c>
      <c r="C22" t="e">
        <f>ROUNDDOWN('Wifi 5G'!#REF!*'Wifi 5G'!#REF!,0)</f>
        <v>#REF!</v>
      </c>
      <c r="D22" s="1" t="e">
        <f>WORKDAY('Wifi 5G'!#REF!,Calc!C22)-1</f>
        <v>#REF!</v>
      </c>
    </row>
    <row r="23" spans="1:4" x14ac:dyDescent="0.55000000000000004">
      <c r="A23" t="b">
        <v>1</v>
      </c>
      <c r="B23">
        <f t="shared" si="2"/>
        <v>300</v>
      </c>
      <c r="C23" t="e">
        <f>ROUNDDOWN('Wifi 5G'!#REF!*'Wifi 5G'!#REF!,0)</f>
        <v>#REF!</v>
      </c>
      <c r="D23" s="1" t="e">
        <f>WORKDAY('Wifi 5G'!#REF!,Calc!C23)-1</f>
        <v>#REF!</v>
      </c>
    </row>
    <row r="24" spans="1:4" x14ac:dyDescent="0.55000000000000004">
      <c r="A24" t="b">
        <v>1</v>
      </c>
      <c r="B24">
        <f>IF(A24,100,0)</f>
        <v>100</v>
      </c>
      <c r="C24">
        <f>ROUNDDOWN('Wifi 5G'!G32*'Wifi 5G'!I32,0)</f>
        <v>0</v>
      </c>
      <c r="D24" s="1">
        <f>WORKDAY('Wifi 5G'!E32,Calc!C24)-1</f>
        <v>44067</v>
      </c>
    </row>
    <row r="25" spans="1:4" x14ac:dyDescent="0.55000000000000004">
      <c r="A25" t="b">
        <v>1</v>
      </c>
      <c r="B25">
        <f>IF(A25,300,0)</f>
        <v>300</v>
      </c>
      <c r="C25" t="e">
        <f>ROUNDDOWN('Wifi 5G'!#REF!*'Wifi 5G'!#REF!,0)</f>
        <v>#REF!</v>
      </c>
      <c r="D25" s="1" t="e">
        <f>WORKDAY('Wifi 5G'!#REF!,Calc!C25)-1</f>
        <v>#REF!</v>
      </c>
    </row>
    <row r="26" spans="1:4" x14ac:dyDescent="0.55000000000000004">
      <c r="A26" t="b">
        <v>1</v>
      </c>
      <c r="B26">
        <f t="shared" ref="B26:B28" si="3">IF(A26,300,0)</f>
        <v>300</v>
      </c>
      <c r="C26" t="e">
        <f>ROUNDDOWN('Wifi 5G'!#REF!*'Wifi 5G'!#REF!,0)</f>
        <v>#REF!</v>
      </c>
      <c r="D26" s="1" t="e">
        <f>WORKDAY('Wifi 5G'!#REF!,Calc!C26)-1</f>
        <v>#REF!</v>
      </c>
    </row>
    <row r="27" spans="1:4" x14ac:dyDescent="0.55000000000000004">
      <c r="A27" t="b">
        <v>1</v>
      </c>
      <c r="B27">
        <f t="shared" si="3"/>
        <v>300</v>
      </c>
      <c r="C27">
        <f>ROUNDDOWN('Wifi 5G'!G34*'Wifi 5G'!I34,0)</f>
        <v>0</v>
      </c>
      <c r="D27" s="1">
        <f>WORKDAY('Wifi 5G'!E34,Calc!C27)-1</f>
        <v>44127</v>
      </c>
    </row>
    <row r="28" spans="1:4" x14ac:dyDescent="0.55000000000000004">
      <c r="A28" t="b">
        <v>1</v>
      </c>
      <c r="B28">
        <f t="shared" si="3"/>
        <v>300</v>
      </c>
      <c r="C28" t="e">
        <f>ROUNDDOWN('Wifi 5G'!G35*'Wifi 5G'!I35,0)</f>
        <v>#VALUE!</v>
      </c>
      <c r="D28" s="1" t="e">
        <f>WORKDAY('Wifi 5G'!E35,Calc!C28)-1</f>
        <v>#VALUE!</v>
      </c>
    </row>
  </sheetData>
  <pageMargins left="0.7" right="0.7" top="0.75" bottom="0.75" header="0.3" footer="0.3"/>
  <ignoredErrors>
    <ignoredError sqref="B14 B19 B24"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O41"/>
  <sheetViews>
    <sheetView zoomScale="80" zoomScaleNormal="80" zoomScalePageLayoutView="80" workbookViewId="0">
      <selection sqref="A1:XFD1048576"/>
    </sheetView>
  </sheetViews>
  <sheetFormatPr defaultColWidth="11.15625" defaultRowHeight="15.55" customHeight="1" x14ac:dyDescent="0.55000000000000004"/>
  <cols>
    <col min="1" max="1" width="11.15625" customWidth="1"/>
  </cols>
  <sheetData>
    <row r="4" spans="1:1" s="3" customFormat="1" ht="25.8" x14ac:dyDescent="0.95">
      <c r="A4" s="2"/>
    </row>
    <row r="5" spans="1:1" s="3" customFormat="1" ht="25.8" x14ac:dyDescent="0.95">
      <c r="A5" s="4"/>
    </row>
    <row r="40" spans="1:15" s="3" customFormat="1" ht="25.8" x14ac:dyDescent="0.95">
      <c r="A40" s="121" t="s">
        <v>3</v>
      </c>
      <c r="B40" s="121"/>
      <c r="C40" s="121"/>
      <c r="D40" s="121"/>
      <c r="E40" s="121"/>
      <c r="F40" s="121"/>
      <c r="G40" s="121"/>
      <c r="H40" s="121"/>
      <c r="I40" s="121"/>
      <c r="J40" s="121"/>
      <c r="K40" s="121"/>
      <c r="L40" s="121"/>
      <c r="M40" s="5"/>
      <c r="N40" s="5"/>
      <c r="O40" s="5"/>
    </row>
    <row r="41" spans="1:15" s="3" customFormat="1" ht="25.8" x14ac:dyDescent="0.95">
      <c r="A41" s="122" t="s">
        <v>4</v>
      </c>
      <c r="B41" s="122"/>
      <c r="C41" s="122"/>
      <c r="D41" s="122"/>
      <c r="E41" s="122"/>
      <c r="F41" s="122"/>
      <c r="G41" s="122"/>
      <c r="H41" s="122"/>
      <c r="I41" s="122"/>
      <c r="J41" s="122"/>
      <c r="K41" s="122"/>
      <c r="L41" s="122"/>
      <c r="M41" s="6"/>
      <c r="N41" s="6"/>
      <c r="O41" s="6"/>
    </row>
  </sheetData>
  <mergeCells count="2">
    <mergeCell ref="A40:L40"/>
    <mergeCell ref="A41:L41"/>
  </mergeCells>
  <hyperlinks>
    <hyperlink ref="A41" r:id="rId1" display="https://exceltemplate.net/support/ " xr:uid="{00000000-0004-0000-0300-000000000000}"/>
    <hyperlink ref="A41:L41" r:id="rId2" display="https://exceltemplate.net/support/" xr:uid="{00000000-0004-0000-0300-000001000000}"/>
  </hyperlinks>
  <pageMargins left="0.75" right="0.75" top="1" bottom="1" header="0.5" footer="0.5"/>
  <drawing r:id="rId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971C8056571DD34888529F10615E27BB" ma:contentTypeVersion="13" ma:contentTypeDescription="Tạo tài liệu mới." ma:contentTypeScope="" ma:versionID="17f085bbe23914f78fe24667e314b0d5">
  <xsd:schema xmlns:xsd="http://www.w3.org/2001/XMLSchema" xmlns:xs="http://www.w3.org/2001/XMLSchema" xmlns:p="http://schemas.microsoft.com/office/2006/metadata/properties" xmlns:ns3="5cb9192e-e90e-4399-942b-b9e1bb2592e9" xmlns:ns4="007a9a25-ca82-4aca-b1ec-1dd9206957e9" targetNamespace="http://schemas.microsoft.com/office/2006/metadata/properties" ma:root="true" ma:fieldsID="61cd3ac17030b0cfc50b339b3c5a319a" ns3:_="" ns4:_="">
    <xsd:import namespace="5cb9192e-e90e-4399-942b-b9e1bb2592e9"/>
    <xsd:import namespace="007a9a25-ca82-4aca-b1ec-1dd9206957e9"/>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b9192e-e90e-4399-942b-b9e1bb2592e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7a9a25-ca82-4aca-b1ec-1dd9206957e9" elementFormDefault="qualified">
    <xsd:import namespace="http://schemas.microsoft.com/office/2006/documentManagement/types"/>
    <xsd:import namespace="http://schemas.microsoft.com/office/infopath/2007/PartnerControls"/>
    <xsd:element name="SharedWithUsers" ma:index="16"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Chia sẻ Có Chi tiết" ma:internalName="SharedWithDetails" ma:readOnly="true">
      <xsd:simpleType>
        <xsd:restriction base="dms:Note">
          <xsd:maxLength value="255"/>
        </xsd:restriction>
      </xsd:simpleType>
    </xsd:element>
    <xsd:element name="SharingHintHash" ma:index="18"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870E78-0C43-40BC-A8E8-9E82D3AF78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b9192e-e90e-4399-942b-b9e1bb2592e9"/>
    <ds:schemaRef ds:uri="007a9a25-ca82-4aca-b1ec-1dd9206957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9220AF-825B-4BEB-A300-0774355EA6D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FC00484-8946-41DC-8209-7D8A1BF149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Wifi 5G</vt:lpstr>
      <vt:lpstr>Calc</vt:lpstr>
      <vt:lpstr>Copyright-2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dc:creator>
  <cp:lastModifiedBy>Do Van Phuong</cp:lastModifiedBy>
  <dcterms:created xsi:type="dcterms:W3CDTF">2019-06-14T08:34:37Z</dcterms:created>
  <dcterms:modified xsi:type="dcterms:W3CDTF">2020-08-17T02:57:46Z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0x010100971C8056571DD34888529F10615E27BB</vt:lpwstr>
  </property>
</Properties>
</file>